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https://brozsedlaty-my.sharepoint.com/personal/ondrej_sedlarik_broz-sedlaty_cz/Documents/Klienti/Telmax s.r.o/03 Výstavba sídla/02 Realizace VS/01 Oznámení o vyhlášení/"/>
    </mc:Choice>
  </mc:AlternateContent>
  <xr:revisionPtr revIDLastSave="0" documentId="8_{92F671CB-7C0B-42A9-A3F4-0228EA74BB6B}" xr6:coauthVersionLast="47" xr6:coauthVersionMax="47" xr10:uidLastSave="{00000000-0000-0000-0000-000000000000}"/>
  <bookViews>
    <workbookView xWindow="-120" yWindow="-120" windowWidth="29040" windowHeight="15720" activeTab="4" xr2:uid="{00000000-000D-0000-FFFF-FFFF00000000}"/>
  </bookViews>
  <sheets>
    <sheet name="Rekapitulace stavby" sheetId="1" r:id="rId1"/>
    <sheet name="D.1.1.1 - Architektonicko..." sheetId="2" r:id="rId2"/>
    <sheet name="D.1.1.4.1 - Zdravotně tec..." sheetId="3" r:id="rId3"/>
    <sheet name="D.1.1.4.2 - Vytápění" sheetId="4" r:id="rId4"/>
    <sheet name="D.1.1.4.3 - Vzduchotechnika" sheetId="5" r:id="rId5"/>
    <sheet name="D.1.1.4.4 - Silnoproudé r..." sheetId="6" r:id="rId6"/>
    <sheet name="D.1.1.4.5 - Slaboproudé r..." sheetId="7" r:id="rId7"/>
    <sheet name="IO 01 - Zpevněné plochy a..." sheetId="8" r:id="rId8"/>
    <sheet name="IO 02 - Areálová kanalizace" sheetId="9" r:id="rId9"/>
    <sheet name="IO 03 - Vodovodní přípojka" sheetId="10" r:id="rId10"/>
    <sheet name="IO 04 - Areálové rozvody ..." sheetId="11" r:id="rId11"/>
    <sheet name="IO 05 - Oplocení areálu, ..." sheetId="12" r:id="rId12"/>
    <sheet name="PS 01 - Osobní výtah" sheetId="13" r:id="rId13"/>
    <sheet name="VON - Vedlejší a ostatní ..." sheetId="14" r:id="rId14"/>
    <sheet name="Seznam figur" sheetId="15" r:id="rId15"/>
  </sheets>
  <definedNames>
    <definedName name="_xlnm._FilterDatabase" localSheetId="1" hidden="1">'D.1.1.1 - Architektonicko...'!$C$150:$K$5599</definedName>
    <definedName name="_xlnm._FilterDatabase" localSheetId="2" hidden="1">'D.1.1.4.1 - Zdravotně tec...'!$C$128:$K$482</definedName>
    <definedName name="_xlnm._FilterDatabase" localSheetId="3" hidden="1">'D.1.1.4.2 - Vytápění'!$C$132:$K$385</definedName>
    <definedName name="_xlnm._FilterDatabase" localSheetId="4" hidden="1">'D.1.1.4.3 - Vzduchotechnika'!$C$121:$K$126</definedName>
    <definedName name="_xlnm._FilterDatabase" localSheetId="5" hidden="1">'D.1.1.4.4 - Silnoproudé r...'!$C$121:$K$129</definedName>
    <definedName name="_xlnm._FilterDatabase" localSheetId="6" hidden="1">'D.1.1.4.5 - Slaboproudé r...'!$C$121:$K$129</definedName>
    <definedName name="_xlnm._FilterDatabase" localSheetId="7" hidden="1">'IO 01 - Zpevněné plochy a...'!$C$130:$K$357</definedName>
    <definedName name="_xlnm._FilterDatabase" localSheetId="8" hidden="1">'IO 02 - Areálová kanalizace'!$C$124:$K$460</definedName>
    <definedName name="_xlnm._FilterDatabase" localSheetId="9" hidden="1">'IO 03 - Vodovodní přípojka'!$C$120:$K$210</definedName>
    <definedName name="_xlnm._FilterDatabase" localSheetId="10" hidden="1">'IO 04 - Areálové rozvody ...'!$C$117:$K$123</definedName>
    <definedName name="_xlnm._FilterDatabase" localSheetId="11" hidden="1">'IO 05 - Oplocení areálu, ...'!$C$123:$K$328</definedName>
    <definedName name="_xlnm._FilterDatabase" localSheetId="12" hidden="1">'PS 01 - Osobní výtah'!$C$117:$K$121</definedName>
    <definedName name="_xlnm._FilterDatabase" localSheetId="13" hidden="1">'VON - Vedlejší a ostatní ...'!$C$118:$K$139</definedName>
    <definedName name="_xlnm.Print_Titles" localSheetId="1">'D.1.1.1 - Architektonicko...'!$150:$150</definedName>
    <definedName name="_xlnm.Print_Titles" localSheetId="2">'D.1.1.4.1 - Zdravotně tec...'!$128:$128</definedName>
    <definedName name="_xlnm.Print_Titles" localSheetId="3">'D.1.1.4.2 - Vytápění'!$132:$132</definedName>
    <definedName name="_xlnm.Print_Titles" localSheetId="4">'D.1.1.4.3 - Vzduchotechnika'!$121:$121</definedName>
    <definedName name="_xlnm.Print_Titles" localSheetId="5">'D.1.1.4.4 - Silnoproudé r...'!$121:$121</definedName>
    <definedName name="_xlnm.Print_Titles" localSheetId="6">'D.1.1.4.5 - Slaboproudé r...'!$121:$121</definedName>
    <definedName name="_xlnm.Print_Titles" localSheetId="7">'IO 01 - Zpevněné plochy a...'!$130:$130</definedName>
    <definedName name="_xlnm.Print_Titles" localSheetId="8">'IO 02 - Areálová kanalizace'!$124:$124</definedName>
    <definedName name="_xlnm.Print_Titles" localSheetId="9">'IO 03 - Vodovodní přípojka'!$120:$120</definedName>
    <definedName name="_xlnm.Print_Titles" localSheetId="10">'IO 04 - Areálové rozvody ...'!$117:$117</definedName>
    <definedName name="_xlnm.Print_Titles" localSheetId="11">'IO 05 - Oplocení areálu, ...'!$123:$123</definedName>
    <definedName name="_xlnm.Print_Titles" localSheetId="12">'PS 01 - Osobní výtah'!$117:$117</definedName>
    <definedName name="_xlnm.Print_Titles" localSheetId="0">'Rekapitulace stavby'!$92:$92</definedName>
    <definedName name="_xlnm.Print_Titles" localSheetId="14">'Seznam figur'!$9:$9</definedName>
    <definedName name="_xlnm.Print_Titles" localSheetId="13">'VON - Vedlejší a ostatní ...'!$118:$118</definedName>
    <definedName name="_xlnm.Print_Area" localSheetId="1">'D.1.1.1 - Architektonicko...'!$C$4:$J$41,'D.1.1.1 - Architektonicko...'!$C$50:$J$76,'D.1.1.1 - Architektonicko...'!$C$82:$J$130,'D.1.1.1 - Architektonicko...'!$C$136:$J$5599</definedName>
    <definedName name="_xlnm.Print_Area" localSheetId="2">'D.1.1.4.1 - Zdravotně tec...'!$C$4:$J$41,'D.1.1.4.1 - Zdravotně tec...'!$C$50:$J$76,'D.1.1.4.1 - Zdravotně tec...'!$C$82:$J$108,'D.1.1.4.1 - Zdravotně tec...'!$C$114:$J$482</definedName>
    <definedName name="_xlnm.Print_Area" localSheetId="3">'D.1.1.4.2 - Vytápění'!$C$4:$J$41,'D.1.1.4.2 - Vytápění'!$C$50:$J$76,'D.1.1.4.2 - Vytápění'!$C$82:$J$112,'D.1.1.4.2 - Vytápění'!$C$118:$J$385</definedName>
    <definedName name="_xlnm.Print_Area" localSheetId="4">'D.1.1.4.3 - Vzduchotechnika'!$C$4:$J$41,'D.1.1.4.3 - Vzduchotechnika'!$C$50:$J$76,'D.1.1.4.3 - Vzduchotechnika'!$C$82:$J$101,'D.1.1.4.3 - Vzduchotechnika'!$C$107:$J$126</definedName>
    <definedName name="_xlnm.Print_Area" localSheetId="5">'D.1.1.4.4 - Silnoproudé r...'!$C$4:$J$41,'D.1.1.4.4 - Silnoproudé r...'!$C$50:$J$76,'D.1.1.4.4 - Silnoproudé r...'!$C$82:$J$101,'D.1.1.4.4 - Silnoproudé r...'!$C$107:$J$129</definedName>
    <definedName name="_xlnm.Print_Area" localSheetId="6">'D.1.1.4.5 - Slaboproudé r...'!$C$4:$J$41,'D.1.1.4.5 - Slaboproudé r...'!$C$50:$J$76,'D.1.1.4.5 - Slaboproudé r...'!$C$82:$J$101,'D.1.1.4.5 - Slaboproudé r...'!$C$107:$J$129</definedName>
    <definedName name="_xlnm.Print_Area" localSheetId="7">'IO 01 - Zpevněné plochy a...'!$C$4:$J$39,'IO 01 - Zpevněné plochy a...'!$C$50:$J$76,'IO 01 - Zpevněné plochy a...'!$C$82:$J$112,'IO 01 - Zpevněné plochy a...'!$C$118:$J$357</definedName>
    <definedName name="_xlnm.Print_Area" localSheetId="8">'IO 02 - Areálová kanalizace'!$C$4:$J$39,'IO 02 - Areálová kanalizace'!$C$50:$J$76,'IO 02 - Areálová kanalizace'!$C$82:$J$106,'IO 02 - Areálová kanalizace'!$C$112:$J$460</definedName>
    <definedName name="_xlnm.Print_Area" localSheetId="9">'IO 03 - Vodovodní přípojka'!$C$4:$J$39,'IO 03 - Vodovodní přípojka'!$C$50:$J$76,'IO 03 - Vodovodní přípojka'!$C$82:$J$102,'IO 03 - Vodovodní přípojka'!$C$108:$J$210</definedName>
    <definedName name="_xlnm.Print_Area" localSheetId="10">'IO 04 - Areálové rozvody ...'!$C$4:$J$39,'IO 04 - Areálové rozvody ...'!$C$50:$J$76,'IO 04 - Areálové rozvody ...'!$C$82:$J$99,'IO 04 - Areálové rozvody ...'!$C$105:$J$123</definedName>
    <definedName name="_xlnm.Print_Area" localSheetId="11">'IO 05 - Oplocení areálu, ...'!$C$4:$J$39,'IO 05 - Oplocení areálu, ...'!$C$50:$J$76,'IO 05 - Oplocení areálu, ...'!$C$82:$J$105,'IO 05 - Oplocení areálu, ...'!$C$111:$J$328</definedName>
    <definedName name="_xlnm.Print_Area" localSheetId="12">'PS 01 - Osobní výtah'!$C$4:$J$39,'PS 01 - Osobní výtah'!$C$50:$J$76,'PS 01 - Osobní výtah'!$C$82:$J$99,'PS 01 - Osobní výtah'!$C$105:$J$121</definedName>
    <definedName name="_xlnm.Print_Area" localSheetId="0">'Rekapitulace stavby'!$D$4:$AO$76,'Rekapitulace stavby'!$C$82:$AQ$109</definedName>
    <definedName name="_xlnm.Print_Area" localSheetId="14">'Seznam figur'!$C$4:$G$1580</definedName>
    <definedName name="_xlnm.Print_Area" localSheetId="13">'VON - Vedlejší a ostatní ...'!$C$4:$J$39,'VON - Vedlejší a ostatní ...'!$C$50:$J$76,'VON - Vedlejší a ostatní ...'!$C$82:$J$100,'VON - Vedlejší a ostatní ...'!$C$106:$J$139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 i="15" l="1"/>
  <c r="J37" i="14"/>
  <c r="J36" i="14"/>
  <c r="AY108" i="1"/>
  <c r="J35" i="14"/>
  <c r="AX108" i="1"/>
  <c r="BI139" i="14"/>
  <c r="BH139" i="14"/>
  <c r="BG139" i="14"/>
  <c r="BF139" i="14"/>
  <c r="T139" i="14"/>
  <c r="R139" i="14"/>
  <c r="P139" i="14"/>
  <c r="BI138" i="14"/>
  <c r="BH138" i="14"/>
  <c r="BG138" i="14"/>
  <c r="BF138" i="14"/>
  <c r="T138" i="14"/>
  <c r="R138" i="14"/>
  <c r="P138" i="14"/>
  <c r="BI137" i="14"/>
  <c r="BH137" i="14"/>
  <c r="BG137" i="14"/>
  <c r="BF137" i="14"/>
  <c r="T137" i="14"/>
  <c r="R137" i="14"/>
  <c r="P137" i="14"/>
  <c r="BI136" i="14"/>
  <c r="BH136" i="14"/>
  <c r="BG136" i="14"/>
  <c r="BF136" i="14"/>
  <c r="T136" i="14"/>
  <c r="R136" i="14"/>
  <c r="P136" i="14"/>
  <c r="BI134" i="14"/>
  <c r="BH134" i="14"/>
  <c r="BG134" i="14"/>
  <c r="BF134" i="14"/>
  <c r="T134" i="14"/>
  <c r="R134" i="14"/>
  <c r="P134" i="14"/>
  <c r="BI133" i="14"/>
  <c r="BH133" i="14"/>
  <c r="BG133" i="14"/>
  <c r="BF133" i="14"/>
  <c r="T133" i="14"/>
  <c r="R133" i="14"/>
  <c r="P133" i="14"/>
  <c r="BI132" i="14"/>
  <c r="BH132" i="14"/>
  <c r="BG132" i="14"/>
  <c r="BF132" i="14"/>
  <c r="T132" i="14"/>
  <c r="R132" i="14"/>
  <c r="P132" i="14"/>
  <c r="BI131" i="14"/>
  <c r="BH131" i="14"/>
  <c r="BG131" i="14"/>
  <c r="BF131" i="14"/>
  <c r="T131" i="14"/>
  <c r="R131" i="14"/>
  <c r="P131" i="14"/>
  <c r="BI130" i="14"/>
  <c r="BH130" i="14"/>
  <c r="BG130" i="14"/>
  <c r="BF130" i="14"/>
  <c r="T130" i="14"/>
  <c r="R130" i="14"/>
  <c r="P130" i="14"/>
  <c r="BI129" i="14"/>
  <c r="BH129" i="14"/>
  <c r="BG129" i="14"/>
  <c r="BF129" i="14"/>
  <c r="T129" i="14"/>
  <c r="R129" i="14"/>
  <c r="P129" i="14"/>
  <c r="BI128" i="14"/>
  <c r="BH128" i="14"/>
  <c r="BG128" i="14"/>
  <c r="BF128" i="14"/>
  <c r="T128" i="14"/>
  <c r="R128" i="14"/>
  <c r="P128" i="14"/>
  <c r="BI127" i="14"/>
  <c r="BH127" i="14"/>
  <c r="BG127" i="14"/>
  <c r="BF127" i="14"/>
  <c r="T127" i="14"/>
  <c r="R127" i="14"/>
  <c r="P127" i="14"/>
  <c r="BI126" i="14"/>
  <c r="BH126" i="14"/>
  <c r="BG126" i="14"/>
  <c r="BF126" i="14"/>
  <c r="T126" i="14"/>
  <c r="R126" i="14"/>
  <c r="P126" i="14"/>
  <c r="BI125" i="14"/>
  <c r="BH125" i="14"/>
  <c r="BG125" i="14"/>
  <c r="BF125" i="14"/>
  <c r="T125" i="14"/>
  <c r="R125" i="14"/>
  <c r="P125" i="14"/>
  <c r="BI124" i="14"/>
  <c r="BH124" i="14"/>
  <c r="BG124" i="14"/>
  <c r="BF124" i="14"/>
  <c r="T124" i="14"/>
  <c r="R124" i="14"/>
  <c r="P124" i="14"/>
  <c r="BI123" i="14"/>
  <c r="BH123" i="14"/>
  <c r="BG123" i="14"/>
  <c r="BF123" i="14"/>
  <c r="T123" i="14"/>
  <c r="R123" i="14"/>
  <c r="P123" i="14"/>
  <c r="BI122" i="14"/>
  <c r="BH122" i="14"/>
  <c r="BG122" i="14"/>
  <c r="BF122" i="14"/>
  <c r="T122" i="14"/>
  <c r="R122" i="14"/>
  <c r="P122" i="14"/>
  <c r="J115" i="14"/>
  <c r="F115" i="14"/>
  <c r="F113" i="14"/>
  <c r="E111" i="14"/>
  <c r="J91" i="14"/>
  <c r="F91" i="14"/>
  <c r="F89" i="14"/>
  <c r="E87" i="14"/>
  <c r="J24" i="14"/>
  <c r="E24" i="14"/>
  <c r="J116" i="14"/>
  <c r="J23" i="14"/>
  <c r="J18" i="14"/>
  <c r="E18" i="14"/>
  <c r="F92" i="14"/>
  <c r="J17" i="14"/>
  <c r="J12" i="14"/>
  <c r="J113" i="14" s="1"/>
  <c r="E7" i="14"/>
  <c r="E109" i="14" s="1"/>
  <c r="J37" i="13"/>
  <c r="J36" i="13"/>
  <c r="AY107" i="1"/>
  <c r="J35" i="13"/>
  <c r="AX107" i="1"/>
  <c r="BI121" i="13"/>
  <c r="BH121" i="13"/>
  <c r="BG121" i="13"/>
  <c r="BF121" i="13"/>
  <c r="T121" i="13"/>
  <c r="T120" i="13" s="1"/>
  <c r="T119" i="13" s="1"/>
  <c r="T118" i="13" s="1"/>
  <c r="R121" i="13"/>
  <c r="R120" i="13"/>
  <c r="R119" i="13"/>
  <c r="R118" i="13"/>
  <c r="P121" i="13"/>
  <c r="P120" i="13"/>
  <c r="P119" i="13"/>
  <c r="P118" i="13" s="1"/>
  <c r="AU107" i="1" s="1"/>
  <c r="J114" i="13"/>
  <c r="F114" i="13"/>
  <c r="F112" i="13"/>
  <c r="E110" i="13"/>
  <c r="J91" i="13"/>
  <c r="F91" i="13"/>
  <c r="F89" i="13"/>
  <c r="E87" i="13"/>
  <c r="J24" i="13"/>
  <c r="E24" i="13"/>
  <c r="J115" i="13"/>
  <c r="J23" i="13"/>
  <c r="J18" i="13"/>
  <c r="E18" i="13"/>
  <c r="F92" i="13"/>
  <c r="J17" i="13"/>
  <c r="J12" i="13"/>
  <c r="J89" i="13"/>
  <c r="E7" i="13"/>
  <c r="E85" i="13"/>
  <c r="J37" i="12"/>
  <c r="J36" i="12"/>
  <c r="AY106" i="1"/>
  <c r="J35" i="12"/>
  <c r="AX106" i="1"/>
  <c r="BI328" i="12"/>
  <c r="BH328" i="12"/>
  <c r="BG328" i="12"/>
  <c r="BF328" i="12"/>
  <c r="T328" i="12"/>
  <c r="T327" i="12"/>
  <c r="R328" i="12"/>
  <c r="R327" i="12"/>
  <c r="P328" i="12"/>
  <c r="P327" i="12"/>
  <c r="BI325" i="12"/>
  <c r="BH325" i="12"/>
  <c r="BG325" i="12"/>
  <c r="BF325" i="12"/>
  <c r="T325" i="12"/>
  <c r="R325" i="12"/>
  <c r="P325" i="12"/>
  <c r="BI324" i="12"/>
  <c r="BH324" i="12"/>
  <c r="BG324" i="12"/>
  <c r="BF324" i="12"/>
  <c r="T324" i="12"/>
  <c r="R324" i="12"/>
  <c r="P324" i="12"/>
  <c r="BI323" i="12"/>
  <c r="BH323" i="12"/>
  <c r="BG323" i="12"/>
  <c r="BF323" i="12"/>
  <c r="T323" i="12"/>
  <c r="R323" i="12"/>
  <c r="P323" i="12"/>
  <c r="BI320" i="12"/>
  <c r="BH320" i="12"/>
  <c r="BG320" i="12"/>
  <c r="BF320" i="12"/>
  <c r="T320" i="12"/>
  <c r="R320" i="12"/>
  <c r="P320" i="12"/>
  <c r="BI319" i="12"/>
  <c r="BH319" i="12"/>
  <c r="BG319" i="12"/>
  <c r="BF319" i="12"/>
  <c r="T319" i="12"/>
  <c r="R319" i="12"/>
  <c r="P319" i="12"/>
  <c r="BI318" i="12"/>
  <c r="BH318" i="12"/>
  <c r="BG318" i="12"/>
  <c r="BF318" i="12"/>
  <c r="T318" i="12"/>
  <c r="R318" i="12"/>
  <c r="P318" i="12"/>
  <c r="BI316" i="12"/>
  <c r="BH316" i="12"/>
  <c r="BG316" i="12"/>
  <c r="BF316" i="12"/>
  <c r="T316" i="12"/>
  <c r="R316" i="12"/>
  <c r="P316" i="12"/>
  <c r="BI314" i="12"/>
  <c r="BH314" i="12"/>
  <c r="BG314" i="12"/>
  <c r="BF314" i="12"/>
  <c r="T314" i="12"/>
  <c r="R314" i="12"/>
  <c r="P314" i="12"/>
  <c r="BI312" i="12"/>
  <c r="BH312" i="12"/>
  <c r="BG312" i="12"/>
  <c r="BF312" i="12"/>
  <c r="T312" i="12"/>
  <c r="R312" i="12"/>
  <c r="P312" i="12"/>
  <c r="BI310" i="12"/>
  <c r="BH310" i="12"/>
  <c r="BG310" i="12"/>
  <c r="BF310" i="12"/>
  <c r="T310" i="12"/>
  <c r="R310" i="12"/>
  <c r="P310" i="12"/>
  <c r="BI308" i="12"/>
  <c r="BH308" i="12"/>
  <c r="BG308" i="12"/>
  <c r="BF308" i="12"/>
  <c r="T308" i="12"/>
  <c r="R308" i="12"/>
  <c r="P308" i="12"/>
  <c r="BI306" i="12"/>
  <c r="BH306" i="12"/>
  <c r="BG306" i="12"/>
  <c r="BF306" i="12"/>
  <c r="T306" i="12"/>
  <c r="R306" i="12"/>
  <c r="P306" i="12"/>
  <c r="BI304" i="12"/>
  <c r="BH304" i="12"/>
  <c r="BG304" i="12"/>
  <c r="BF304" i="12"/>
  <c r="T304" i="12"/>
  <c r="R304" i="12"/>
  <c r="P304" i="12"/>
  <c r="BI303" i="12"/>
  <c r="BH303" i="12"/>
  <c r="BG303" i="12"/>
  <c r="BF303" i="12"/>
  <c r="T303" i="12"/>
  <c r="R303" i="12"/>
  <c r="P303" i="12"/>
  <c r="BI302" i="12"/>
  <c r="BH302" i="12"/>
  <c r="BG302" i="12"/>
  <c r="BF302" i="12"/>
  <c r="T302" i="12"/>
  <c r="R302" i="12"/>
  <c r="P302" i="12"/>
  <c r="BI301" i="12"/>
  <c r="BH301" i="12"/>
  <c r="BG301" i="12"/>
  <c r="BF301" i="12"/>
  <c r="T301" i="12"/>
  <c r="R301" i="12"/>
  <c r="P301" i="12"/>
  <c r="BI300" i="12"/>
  <c r="BH300" i="12"/>
  <c r="BG300" i="12"/>
  <c r="BF300" i="12"/>
  <c r="T300" i="12"/>
  <c r="R300" i="12"/>
  <c r="P300" i="12"/>
  <c r="BI298" i="12"/>
  <c r="BH298" i="12"/>
  <c r="BG298" i="12"/>
  <c r="BF298" i="12"/>
  <c r="T298" i="12"/>
  <c r="R298" i="12"/>
  <c r="P298" i="12"/>
  <c r="BI296" i="12"/>
  <c r="BH296" i="12"/>
  <c r="BG296" i="12"/>
  <c r="BF296" i="12"/>
  <c r="T296" i="12"/>
  <c r="R296" i="12"/>
  <c r="P296" i="12"/>
  <c r="BI295" i="12"/>
  <c r="BH295" i="12"/>
  <c r="BG295" i="12"/>
  <c r="BF295" i="12"/>
  <c r="T295" i="12"/>
  <c r="R295" i="12"/>
  <c r="P295" i="12"/>
  <c r="BI293" i="12"/>
  <c r="BH293" i="12"/>
  <c r="BG293" i="12"/>
  <c r="BF293" i="12"/>
  <c r="T293" i="12"/>
  <c r="R293" i="12"/>
  <c r="P293" i="12"/>
  <c r="BI291" i="12"/>
  <c r="BH291" i="12"/>
  <c r="BG291" i="12"/>
  <c r="BF291" i="12"/>
  <c r="T291" i="12"/>
  <c r="R291" i="12"/>
  <c r="P291" i="12"/>
  <c r="BI290" i="12"/>
  <c r="BH290" i="12"/>
  <c r="BG290" i="12"/>
  <c r="BF290" i="12"/>
  <c r="T290" i="12"/>
  <c r="R290" i="12"/>
  <c r="P290" i="12"/>
  <c r="BI288" i="12"/>
  <c r="BH288" i="12"/>
  <c r="BG288" i="12"/>
  <c r="BF288" i="12"/>
  <c r="T288" i="12"/>
  <c r="R288" i="12"/>
  <c r="P288" i="12"/>
  <c r="BI287" i="12"/>
  <c r="BH287" i="12"/>
  <c r="BG287" i="12"/>
  <c r="BF287" i="12"/>
  <c r="T287" i="12"/>
  <c r="R287" i="12"/>
  <c r="P287" i="12"/>
  <c r="BI286" i="12"/>
  <c r="BH286" i="12"/>
  <c r="BG286" i="12"/>
  <c r="BF286" i="12"/>
  <c r="T286" i="12"/>
  <c r="R286" i="12"/>
  <c r="P286" i="12"/>
  <c r="BI280" i="12"/>
  <c r="BH280" i="12"/>
  <c r="BG280" i="12"/>
  <c r="BF280" i="12"/>
  <c r="T280" i="12"/>
  <c r="R280" i="12"/>
  <c r="P280" i="12"/>
  <c r="BI278" i="12"/>
  <c r="BH278" i="12"/>
  <c r="BG278" i="12"/>
  <c r="BF278" i="12"/>
  <c r="T278" i="12"/>
  <c r="R278" i="12"/>
  <c r="P278" i="12"/>
  <c r="BI276" i="12"/>
  <c r="BH276" i="12"/>
  <c r="BG276" i="12"/>
  <c r="BF276" i="12"/>
  <c r="T276" i="12"/>
  <c r="R276" i="12"/>
  <c r="P276" i="12"/>
  <c r="BI274" i="12"/>
  <c r="BH274" i="12"/>
  <c r="BG274" i="12"/>
  <c r="BF274" i="12"/>
  <c r="T274" i="12"/>
  <c r="R274" i="12"/>
  <c r="P274" i="12"/>
  <c r="BI272" i="12"/>
  <c r="BH272" i="12"/>
  <c r="BG272" i="12"/>
  <c r="BF272" i="12"/>
  <c r="T272" i="12"/>
  <c r="R272" i="12"/>
  <c r="P272" i="12"/>
  <c r="BI270" i="12"/>
  <c r="BH270" i="12"/>
  <c r="BG270" i="12"/>
  <c r="BF270" i="12"/>
  <c r="T270" i="12"/>
  <c r="R270" i="12"/>
  <c r="P270" i="12"/>
  <c r="BI269" i="12"/>
  <c r="BH269" i="12"/>
  <c r="BG269" i="12"/>
  <c r="BF269" i="12"/>
  <c r="T269" i="12"/>
  <c r="R269" i="12"/>
  <c r="P269" i="12"/>
  <c r="BI267" i="12"/>
  <c r="BH267" i="12"/>
  <c r="BG267" i="12"/>
  <c r="BF267" i="12"/>
  <c r="T267" i="12"/>
  <c r="R267" i="12"/>
  <c r="P267" i="12"/>
  <c r="BI265" i="12"/>
  <c r="BH265" i="12"/>
  <c r="BG265" i="12"/>
  <c r="BF265" i="12"/>
  <c r="T265" i="12"/>
  <c r="R265" i="12"/>
  <c r="P265" i="12"/>
  <c r="BI262" i="12"/>
  <c r="BH262" i="12"/>
  <c r="BG262" i="12"/>
  <c r="BF262" i="12"/>
  <c r="T262" i="12"/>
  <c r="R262" i="12"/>
  <c r="P262" i="12"/>
  <c r="BI260" i="12"/>
  <c r="BH260" i="12"/>
  <c r="BG260" i="12"/>
  <c r="BF260" i="12"/>
  <c r="T260" i="12"/>
  <c r="R260" i="12"/>
  <c r="P260" i="12"/>
  <c r="BI258" i="12"/>
  <c r="BH258" i="12"/>
  <c r="BG258" i="12"/>
  <c r="BF258" i="12"/>
  <c r="T258" i="12"/>
  <c r="R258" i="12"/>
  <c r="P258" i="12"/>
  <c r="BI256" i="12"/>
  <c r="BH256" i="12"/>
  <c r="BG256" i="12"/>
  <c r="BF256" i="12"/>
  <c r="T256" i="12"/>
  <c r="R256" i="12"/>
  <c r="P256" i="12"/>
  <c r="BI254" i="12"/>
  <c r="BH254" i="12"/>
  <c r="BG254" i="12"/>
  <c r="BF254" i="12"/>
  <c r="T254" i="12"/>
  <c r="R254" i="12"/>
  <c r="P254" i="12"/>
  <c r="BI253" i="12"/>
  <c r="BH253" i="12"/>
  <c r="BG253" i="12"/>
  <c r="BF253" i="12"/>
  <c r="T253" i="12"/>
  <c r="R253" i="12"/>
  <c r="P253" i="12"/>
  <c r="BI252" i="12"/>
  <c r="BH252" i="12"/>
  <c r="BG252" i="12"/>
  <c r="BF252" i="12"/>
  <c r="T252" i="12"/>
  <c r="R252" i="12"/>
  <c r="P252" i="12"/>
  <c r="BI251" i="12"/>
  <c r="BH251" i="12"/>
  <c r="BG251" i="12"/>
  <c r="BF251" i="12"/>
  <c r="T251" i="12"/>
  <c r="R251" i="12"/>
  <c r="P251" i="12"/>
  <c r="BI249" i="12"/>
  <c r="BH249" i="12"/>
  <c r="BG249" i="12"/>
  <c r="BF249" i="12"/>
  <c r="T249" i="12"/>
  <c r="R249" i="12"/>
  <c r="P249" i="12"/>
  <c r="BI247" i="12"/>
  <c r="BH247" i="12"/>
  <c r="BG247" i="12"/>
  <c r="BF247" i="12"/>
  <c r="T247" i="12"/>
  <c r="R247" i="12"/>
  <c r="P247" i="12"/>
  <c r="BI245" i="12"/>
  <c r="BH245" i="12"/>
  <c r="BG245" i="12"/>
  <c r="BF245" i="12"/>
  <c r="T245" i="12"/>
  <c r="R245" i="12"/>
  <c r="P245" i="12"/>
  <c r="BI244" i="12"/>
  <c r="BH244" i="12"/>
  <c r="BG244" i="12"/>
  <c r="BF244" i="12"/>
  <c r="T244" i="12"/>
  <c r="R244" i="12"/>
  <c r="P244" i="12"/>
  <c r="BI242" i="12"/>
  <c r="BH242" i="12"/>
  <c r="BG242" i="12"/>
  <c r="BF242" i="12"/>
  <c r="T242" i="12"/>
  <c r="R242" i="12"/>
  <c r="P242" i="12"/>
  <c r="BI241" i="12"/>
  <c r="BH241" i="12"/>
  <c r="BG241" i="12"/>
  <c r="BF241" i="12"/>
  <c r="T241" i="12"/>
  <c r="R241" i="12"/>
  <c r="P241" i="12"/>
  <c r="BI239" i="12"/>
  <c r="BH239" i="12"/>
  <c r="BG239" i="12"/>
  <c r="BF239" i="12"/>
  <c r="T239" i="12"/>
  <c r="R239" i="12"/>
  <c r="P239" i="12"/>
  <c r="BI238" i="12"/>
  <c r="BH238" i="12"/>
  <c r="BG238" i="12"/>
  <c r="BF238" i="12"/>
  <c r="T238" i="12"/>
  <c r="R238" i="12"/>
  <c r="P238" i="12"/>
  <c r="BI236" i="12"/>
  <c r="BH236" i="12"/>
  <c r="BG236" i="12"/>
  <c r="BF236" i="12"/>
  <c r="T236" i="12"/>
  <c r="R236" i="12"/>
  <c r="P236" i="12"/>
  <c r="BI235" i="12"/>
  <c r="BH235" i="12"/>
  <c r="BG235" i="12"/>
  <c r="BF235" i="12"/>
  <c r="T235" i="12"/>
  <c r="R235" i="12"/>
  <c r="P235" i="12"/>
  <c r="BI234" i="12"/>
  <c r="BH234" i="12"/>
  <c r="BG234" i="12"/>
  <c r="BF234" i="12"/>
  <c r="T234" i="12"/>
  <c r="R234" i="12"/>
  <c r="P234" i="12"/>
  <c r="BI232" i="12"/>
  <c r="BH232" i="12"/>
  <c r="BG232" i="12"/>
  <c r="BF232" i="12"/>
  <c r="T232" i="12"/>
  <c r="R232" i="12"/>
  <c r="P232" i="12"/>
  <c r="BI230" i="12"/>
  <c r="BH230" i="12"/>
  <c r="BG230" i="12"/>
  <c r="BF230" i="12"/>
  <c r="T230" i="12"/>
  <c r="R230" i="12"/>
  <c r="P230" i="12"/>
  <c r="BI229" i="12"/>
  <c r="BH229" i="12"/>
  <c r="BG229" i="12"/>
  <c r="BF229" i="12"/>
  <c r="T229" i="12"/>
  <c r="R229" i="12"/>
  <c r="P229" i="12"/>
  <c r="BI227" i="12"/>
  <c r="BH227" i="12"/>
  <c r="BG227" i="12"/>
  <c r="BF227" i="12"/>
  <c r="T227" i="12"/>
  <c r="R227" i="12"/>
  <c r="P227" i="12"/>
  <c r="BI223" i="12"/>
  <c r="BH223" i="12"/>
  <c r="BG223" i="12"/>
  <c r="BF223" i="12"/>
  <c r="T223" i="12"/>
  <c r="R223" i="12"/>
  <c r="P223" i="12"/>
  <c r="BI221" i="12"/>
  <c r="BH221" i="12"/>
  <c r="BG221" i="12"/>
  <c r="BF221" i="12"/>
  <c r="T221" i="12"/>
  <c r="R221" i="12"/>
  <c r="P221" i="12"/>
  <c r="BI219" i="12"/>
  <c r="BH219" i="12"/>
  <c r="BG219" i="12"/>
  <c r="BF219" i="12"/>
  <c r="T219" i="12"/>
  <c r="R219" i="12"/>
  <c r="P219" i="12"/>
  <c r="BI217" i="12"/>
  <c r="BH217" i="12"/>
  <c r="BG217" i="12"/>
  <c r="BF217" i="12"/>
  <c r="T217" i="12"/>
  <c r="R217" i="12"/>
  <c r="P217" i="12"/>
  <c r="BI215" i="12"/>
  <c r="BH215" i="12"/>
  <c r="BG215" i="12"/>
  <c r="BF215" i="12"/>
  <c r="T215" i="12"/>
  <c r="R215" i="12"/>
  <c r="P215" i="12"/>
  <c r="BI213" i="12"/>
  <c r="BH213" i="12"/>
  <c r="BG213" i="12"/>
  <c r="BF213" i="12"/>
  <c r="T213" i="12"/>
  <c r="R213" i="12"/>
  <c r="P213" i="12"/>
  <c r="BI209" i="12"/>
  <c r="BH209" i="12"/>
  <c r="BG209" i="12"/>
  <c r="BF209" i="12"/>
  <c r="T209" i="12"/>
  <c r="R209" i="12"/>
  <c r="P209" i="12"/>
  <c r="BI207" i="12"/>
  <c r="BH207" i="12"/>
  <c r="BG207" i="12"/>
  <c r="BF207" i="12"/>
  <c r="T207" i="12"/>
  <c r="R207" i="12"/>
  <c r="P207" i="12"/>
  <c r="BI205" i="12"/>
  <c r="BH205" i="12"/>
  <c r="BG205" i="12"/>
  <c r="BF205" i="12"/>
  <c r="T205" i="12"/>
  <c r="R205" i="12"/>
  <c r="P205" i="12"/>
  <c r="BI203" i="12"/>
  <c r="BH203" i="12"/>
  <c r="BG203" i="12"/>
  <c r="BF203" i="12"/>
  <c r="T203" i="12"/>
  <c r="R203" i="12"/>
  <c r="P203" i="12"/>
  <c r="BI202" i="12"/>
  <c r="BH202" i="12"/>
  <c r="BG202" i="12"/>
  <c r="BF202" i="12"/>
  <c r="T202" i="12"/>
  <c r="R202" i="12"/>
  <c r="P202" i="12"/>
  <c r="BI201" i="12"/>
  <c r="BH201" i="12"/>
  <c r="BG201" i="12"/>
  <c r="BF201" i="12"/>
  <c r="T201" i="12"/>
  <c r="R201" i="12"/>
  <c r="P201" i="12"/>
  <c r="BI200" i="12"/>
  <c r="BH200" i="12"/>
  <c r="BG200" i="12"/>
  <c r="BF200" i="12"/>
  <c r="T200" i="12"/>
  <c r="R200" i="12"/>
  <c r="P200" i="12"/>
  <c r="BI198" i="12"/>
  <c r="BH198" i="12"/>
  <c r="BG198" i="12"/>
  <c r="BF198" i="12"/>
  <c r="T198" i="12"/>
  <c r="R198" i="12"/>
  <c r="P198" i="12"/>
  <c r="BI197" i="12"/>
  <c r="BH197" i="12"/>
  <c r="BG197" i="12"/>
  <c r="BF197" i="12"/>
  <c r="T197" i="12"/>
  <c r="R197" i="12"/>
  <c r="P197" i="12"/>
  <c r="BI193" i="12"/>
  <c r="BH193" i="12"/>
  <c r="BG193" i="12"/>
  <c r="BF193" i="12"/>
  <c r="T193" i="12"/>
  <c r="R193" i="12"/>
  <c r="P193" i="12"/>
  <c r="BI192" i="12"/>
  <c r="BH192" i="12"/>
  <c r="BG192" i="12"/>
  <c r="BF192" i="12"/>
  <c r="T192" i="12"/>
  <c r="R192" i="12"/>
  <c r="P192" i="12"/>
  <c r="BI191" i="12"/>
  <c r="BH191" i="12"/>
  <c r="BG191" i="12"/>
  <c r="BF191" i="12"/>
  <c r="T191" i="12"/>
  <c r="R191" i="12"/>
  <c r="P191" i="12"/>
  <c r="BI187" i="12"/>
  <c r="BH187" i="12"/>
  <c r="BG187" i="12"/>
  <c r="BF187" i="12"/>
  <c r="T187" i="12"/>
  <c r="R187" i="12"/>
  <c r="P187" i="12"/>
  <c r="BI183" i="12"/>
  <c r="BH183" i="12"/>
  <c r="BG183" i="12"/>
  <c r="BF183" i="12"/>
  <c r="T183" i="12"/>
  <c r="R183" i="12"/>
  <c r="P183" i="12"/>
  <c r="BI181" i="12"/>
  <c r="BH181" i="12"/>
  <c r="BG181" i="12"/>
  <c r="BF181" i="12"/>
  <c r="T181" i="12"/>
  <c r="R181" i="12"/>
  <c r="P181" i="12"/>
  <c r="BI179" i="12"/>
  <c r="BH179" i="12"/>
  <c r="BG179" i="12"/>
  <c r="BF179" i="12"/>
  <c r="T179" i="12"/>
  <c r="R179" i="12"/>
  <c r="P179" i="12"/>
  <c r="BI172" i="12"/>
  <c r="BH172" i="12"/>
  <c r="BG172" i="12"/>
  <c r="BF172" i="12"/>
  <c r="T172" i="12"/>
  <c r="R172" i="12"/>
  <c r="P172" i="12"/>
  <c r="BI171" i="12"/>
  <c r="BH171" i="12"/>
  <c r="BG171" i="12"/>
  <c r="BF171" i="12"/>
  <c r="T171" i="12"/>
  <c r="R171" i="12"/>
  <c r="P171" i="12"/>
  <c r="BI169" i="12"/>
  <c r="BH169" i="12"/>
  <c r="BG169" i="12"/>
  <c r="BF169" i="12"/>
  <c r="T169" i="12"/>
  <c r="R169" i="12"/>
  <c r="P169" i="12"/>
  <c r="BI167" i="12"/>
  <c r="BH167" i="12"/>
  <c r="BG167" i="12"/>
  <c r="BF167" i="12"/>
  <c r="T167" i="12"/>
  <c r="R167" i="12"/>
  <c r="P167" i="12"/>
  <c r="BI165" i="12"/>
  <c r="BH165" i="12"/>
  <c r="BG165" i="12"/>
  <c r="BF165" i="12"/>
  <c r="T165" i="12"/>
  <c r="R165" i="12"/>
  <c r="P165" i="12"/>
  <c r="BI163" i="12"/>
  <c r="BH163" i="12"/>
  <c r="BG163" i="12"/>
  <c r="BF163" i="12"/>
  <c r="T163" i="12"/>
  <c r="R163" i="12"/>
  <c r="P163" i="12"/>
  <c r="BI157" i="12"/>
  <c r="BH157" i="12"/>
  <c r="BG157" i="12"/>
  <c r="BF157" i="12"/>
  <c r="T157" i="12"/>
  <c r="R157" i="12"/>
  <c r="P157" i="12"/>
  <c r="BI156" i="12"/>
  <c r="BH156" i="12"/>
  <c r="BG156" i="12"/>
  <c r="BF156" i="12"/>
  <c r="T156" i="12"/>
  <c r="R156" i="12"/>
  <c r="P156" i="12"/>
  <c r="BI154" i="12"/>
  <c r="BH154" i="12"/>
  <c r="BG154" i="12"/>
  <c r="BF154" i="12"/>
  <c r="T154" i="12"/>
  <c r="R154" i="12"/>
  <c r="P154" i="12"/>
  <c r="BI152" i="12"/>
  <c r="BH152" i="12"/>
  <c r="BG152" i="12"/>
  <c r="BF152" i="12"/>
  <c r="T152" i="12"/>
  <c r="R152" i="12"/>
  <c r="P152" i="12"/>
  <c r="BI150" i="12"/>
  <c r="BH150" i="12"/>
  <c r="BG150" i="12"/>
  <c r="BF150" i="12"/>
  <c r="T150" i="12"/>
  <c r="R150" i="12"/>
  <c r="P150" i="12"/>
  <c r="BI148" i="12"/>
  <c r="BH148" i="12"/>
  <c r="BG148" i="12"/>
  <c r="BF148" i="12"/>
  <c r="T148" i="12"/>
  <c r="R148" i="12"/>
  <c r="P148" i="12"/>
  <c r="BI146" i="12"/>
  <c r="BH146" i="12"/>
  <c r="BG146" i="12"/>
  <c r="BF146" i="12"/>
  <c r="T146" i="12"/>
  <c r="R146" i="12"/>
  <c r="P146" i="12"/>
  <c r="BI140" i="12"/>
  <c r="BH140" i="12"/>
  <c r="BG140" i="12"/>
  <c r="BF140" i="12"/>
  <c r="T140" i="12"/>
  <c r="R140" i="12"/>
  <c r="P140" i="12"/>
  <c r="BI135" i="12"/>
  <c r="BH135" i="12"/>
  <c r="BG135" i="12"/>
  <c r="BF135" i="12"/>
  <c r="T135" i="12"/>
  <c r="R135" i="12"/>
  <c r="P135" i="12"/>
  <c r="BI133" i="12"/>
  <c r="BH133" i="12"/>
  <c r="BG133" i="12"/>
  <c r="BF133" i="12"/>
  <c r="T133" i="12"/>
  <c r="R133" i="12"/>
  <c r="P133" i="12"/>
  <c r="BI131" i="12"/>
  <c r="BH131" i="12"/>
  <c r="BG131" i="12"/>
  <c r="BF131" i="12"/>
  <c r="T131" i="12"/>
  <c r="R131" i="12"/>
  <c r="P131" i="12"/>
  <c r="BI129" i="12"/>
  <c r="BH129" i="12"/>
  <c r="BG129" i="12"/>
  <c r="BF129" i="12"/>
  <c r="T129" i="12"/>
  <c r="R129" i="12"/>
  <c r="P129" i="12"/>
  <c r="BI127" i="12"/>
  <c r="BH127" i="12"/>
  <c r="BG127" i="12"/>
  <c r="BF127" i="12"/>
  <c r="T127" i="12"/>
  <c r="R127" i="12"/>
  <c r="P127" i="12"/>
  <c r="J120" i="12"/>
  <c r="F120" i="12"/>
  <c r="F118" i="12"/>
  <c r="E116" i="12"/>
  <c r="J91" i="12"/>
  <c r="F91" i="12"/>
  <c r="F89" i="12"/>
  <c r="E87" i="12"/>
  <c r="J24" i="12"/>
  <c r="E24" i="12"/>
  <c r="J92" i="12"/>
  <c r="J23" i="12"/>
  <c r="J18" i="12"/>
  <c r="E18" i="12"/>
  <c r="F92" i="12"/>
  <c r="J17" i="12"/>
  <c r="J12" i="12"/>
  <c r="J89" i="12"/>
  <c r="E7" i="12"/>
  <c r="E114" i="12" s="1"/>
  <c r="J37" i="11"/>
  <c r="J36" i="11"/>
  <c r="AY105" i="1"/>
  <c r="J35" i="11"/>
  <c r="AX105" i="1"/>
  <c r="BI123" i="11"/>
  <c r="BH123" i="11"/>
  <c r="BG123" i="11"/>
  <c r="BF123" i="11"/>
  <c r="T123" i="11"/>
  <c r="R123" i="11"/>
  <c r="P123" i="11"/>
  <c r="BI122" i="11"/>
  <c r="BH122" i="11"/>
  <c r="BG122" i="11"/>
  <c r="BF122" i="11"/>
  <c r="T122" i="11"/>
  <c r="R122" i="11"/>
  <c r="P122" i="11"/>
  <c r="BI121" i="11"/>
  <c r="BH121" i="11"/>
  <c r="BG121" i="11"/>
  <c r="BF121" i="11"/>
  <c r="T121" i="11"/>
  <c r="R121" i="11"/>
  <c r="P121" i="11"/>
  <c r="J114" i="11"/>
  <c r="F114" i="11"/>
  <c r="F112" i="11"/>
  <c r="E110" i="11"/>
  <c r="J91" i="11"/>
  <c r="F91" i="11"/>
  <c r="F89" i="11"/>
  <c r="E87" i="11"/>
  <c r="J24" i="11"/>
  <c r="E24" i="11"/>
  <c r="J115" i="11" s="1"/>
  <c r="J23" i="11"/>
  <c r="J18" i="11"/>
  <c r="E18" i="11"/>
  <c r="F92" i="11"/>
  <c r="J17" i="11"/>
  <c r="J12" i="11"/>
  <c r="J112" i="11"/>
  <c r="E7" i="11"/>
  <c r="E108" i="11"/>
  <c r="J37" i="10"/>
  <c r="J36" i="10"/>
  <c r="AY104" i="1"/>
  <c r="J35" i="10"/>
  <c r="AX104" i="1"/>
  <c r="BI209" i="10"/>
  <c r="BH209" i="10"/>
  <c r="BG209" i="10"/>
  <c r="BF209" i="10"/>
  <c r="T209" i="10"/>
  <c r="T208" i="10"/>
  <c r="R209" i="10"/>
  <c r="R208" i="10"/>
  <c r="P209" i="10"/>
  <c r="P208" i="10"/>
  <c r="BI207" i="10"/>
  <c r="BH207" i="10"/>
  <c r="BG207" i="10"/>
  <c r="BF207" i="10"/>
  <c r="T207" i="10"/>
  <c r="R207" i="10"/>
  <c r="P207" i="10"/>
  <c r="BI206" i="10"/>
  <c r="BH206" i="10"/>
  <c r="BG206" i="10"/>
  <c r="BF206" i="10"/>
  <c r="T206" i="10"/>
  <c r="R206" i="10"/>
  <c r="P206" i="10"/>
  <c r="BI205" i="10"/>
  <c r="BH205" i="10"/>
  <c r="BG205" i="10"/>
  <c r="BF205" i="10"/>
  <c r="T205" i="10"/>
  <c r="R205" i="10"/>
  <c r="P205" i="10"/>
  <c r="BI204" i="10"/>
  <c r="BH204" i="10"/>
  <c r="BG204" i="10"/>
  <c r="BF204" i="10"/>
  <c r="T204" i="10"/>
  <c r="R204" i="10"/>
  <c r="P204" i="10"/>
  <c r="BI203" i="10"/>
  <c r="BH203" i="10"/>
  <c r="BG203" i="10"/>
  <c r="BF203" i="10"/>
  <c r="T203" i="10"/>
  <c r="R203" i="10"/>
  <c r="P203" i="10"/>
  <c r="BI202" i="10"/>
  <c r="BH202" i="10"/>
  <c r="BG202" i="10"/>
  <c r="BF202" i="10"/>
  <c r="T202" i="10"/>
  <c r="R202" i="10"/>
  <c r="P202" i="10"/>
  <c r="BI201" i="10"/>
  <c r="BH201" i="10"/>
  <c r="BG201" i="10"/>
  <c r="BF201" i="10"/>
  <c r="T201" i="10"/>
  <c r="R201" i="10"/>
  <c r="P201" i="10"/>
  <c r="BI200" i="10"/>
  <c r="BH200" i="10"/>
  <c r="BG200" i="10"/>
  <c r="BF200" i="10"/>
  <c r="T200" i="10"/>
  <c r="R200" i="10"/>
  <c r="P200" i="10"/>
  <c r="BI199" i="10"/>
  <c r="BH199" i="10"/>
  <c r="BG199" i="10"/>
  <c r="BF199" i="10"/>
  <c r="T199" i="10"/>
  <c r="R199" i="10"/>
  <c r="P199" i="10"/>
  <c r="BI198" i="10"/>
  <c r="BH198" i="10"/>
  <c r="BG198" i="10"/>
  <c r="BF198" i="10"/>
  <c r="T198" i="10"/>
  <c r="R198" i="10"/>
  <c r="P198" i="10"/>
  <c r="BI197" i="10"/>
  <c r="BH197" i="10"/>
  <c r="BG197" i="10"/>
  <c r="BF197" i="10"/>
  <c r="T197" i="10"/>
  <c r="R197" i="10"/>
  <c r="P197" i="10"/>
  <c r="BI196" i="10"/>
  <c r="BH196" i="10"/>
  <c r="BG196" i="10"/>
  <c r="BF196" i="10"/>
  <c r="T196" i="10"/>
  <c r="R196" i="10"/>
  <c r="P196" i="10"/>
  <c r="BI195" i="10"/>
  <c r="BH195" i="10"/>
  <c r="BG195" i="10"/>
  <c r="BF195" i="10"/>
  <c r="T195" i="10"/>
  <c r="R195" i="10"/>
  <c r="P195" i="10"/>
  <c r="BI194" i="10"/>
  <c r="BH194" i="10"/>
  <c r="BG194" i="10"/>
  <c r="BF194" i="10"/>
  <c r="T194" i="10"/>
  <c r="R194" i="10"/>
  <c r="P194" i="10"/>
  <c r="BI193" i="10"/>
  <c r="BH193" i="10"/>
  <c r="BG193" i="10"/>
  <c r="BF193" i="10"/>
  <c r="T193" i="10"/>
  <c r="R193" i="10"/>
  <c r="P193" i="10"/>
  <c r="BI191" i="10"/>
  <c r="BH191" i="10"/>
  <c r="BG191" i="10"/>
  <c r="BF191" i="10"/>
  <c r="T191" i="10"/>
  <c r="R191" i="10"/>
  <c r="P191" i="10"/>
  <c r="BI189" i="10"/>
  <c r="BH189" i="10"/>
  <c r="BG189" i="10"/>
  <c r="BF189" i="10"/>
  <c r="T189" i="10"/>
  <c r="R189" i="10"/>
  <c r="P189" i="10"/>
  <c r="BI188" i="10"/>
  <c r="BH188" i="10"/>
  <c r="BG188" i="10"/>
  <c r="BF188" i="10"/>
  <c r="T188" i="10"/>
  <c r="R188" i="10"/>
  <c r="P188" i="10"/>
  <c r="BI186" i="10"/>
  <c r="BH186" i="10"/>
  <c r="BG186" i="10"/>
  <c r="BF186" i="10"/>
  <c r="T186" i="10"/>
  <c r="R186" i="10"/>
  <c r="P186" i="10"/>
  <c r="BI185" i="10"/>
  <c r="BH185" i="10"/>
  <c r="BG185" i="10"/>
  <c r="BF185" i="10"/>
  <c r="T185" i="10"/>
  <c r="R185" i="10"/>
  <c r="P185" i="10"/>
  <c r="BI183" i="10"/>
  <c r="BH183" i="10"/>
  <c r="BG183" i="10"/>
  <c r="BF183" i="10"/>
  <c r="T183" i="10"/>
  <c r="R183" i="10"/>
  <c r="P183" i="10"/>
  <c r="BI180" i="10"/>
  <c r="BH180" i="10"/>
  <c r="BG180" i="10"/>
  <c r="BF180" i="10"/>
  <c r="T180" i="10"/>
  <c r="R180" i="10"/>
  <c r="P180" i="10"/>
  <c r="BI178" i="10"/>
  <c r="BH178" i="10"/>
  <c r="BG178" i="10"/>
  <c r="BF178" i="10"/>
  <c r="T178" i="10"/>
  <c r="R178" i="10"/>
  <c r="P178" i="10"/>
  <c r="BI175" i="10"/>
  <c r="BH175" i="10"/>
  <c r="BG175" i="10"/>
  <c r="BF175" i="10"/>
  <c r="T175" i="10"/>
  <c r="R175" i="10"/>
  <c r="P175" i="10"/>
  <c r="BI170" i="10"/>
  <c r="BH170" i="10"/>
  <c r="BG170" i="10"/>
  <c r="BF170" i="10"/>
  <c r="T170" i="10"/>
  <c r="R170" i="10"/>
  <c r="P170" i="10"/>
  <c r="BI168" i="10"/>
  <c r="BH168" i="10"/>
  <c r="BG168" i="10"/>
  <c r="BF168" i="10"/>
  <c r="T168" i="10"/>
  <c r="R168" i="10"/>
  <c r="P168" i="10"/>
  <c r="BI166" i="10"/>
  <c r="BH166" i="10"/>
  <c r="BG166" i="10"/>
  <c r="BF166" i="10"/>
  <c r="T166" i="10"/>
  <c r="R166" i="10"/>
  <c r="P166" i="10"/>
  <c r="BI164" i="10"/>
  <c r="BH164" i="10"/>
  <c r="BG164" i="10"/>
  <c r="BF164" i="10"/>
  <c r="T164" i="10"/>
  <c r="R164" i="10"/>
  <c r="P164" i="10"/>
  <c r="BI159" i="10"/>
  <c r="BH159" i="10"/>
  <c r="BG159" i="10"/>
  <c r="BF159" i="10"/>
  <c r="T159" i="10"/>
  <c r="R159" i="10"/>
  <c r="P159" i="10"/>
  <c r="BI157" i="10"/>
  <c r="BH157" i="10"/>
  <c r="BG157" i="10"/>
  <c r="BF157" i="10"/>
  <c r="T157" i="10"/>
  <c r="R157" i="10"/>
  <c r="P157" i="10"/>
  <c r="BI156" i="10"/>
  <c r="BH156" i="10"/>
  <c r="BG156" i="10"/>
  <c r="BF156" i="10"/>
  <c r="T156" i="10"/>
  <c r="R156" i="10"/>
  <c r="P156" i="10"/>
  <c r="BI154" i="10"/>
  <c r="BH154" i="10"/>
  <c r="BG154" i="10"/>
  <c r="BF154" i="10"/>
  <c r="T154" i="10"/>
  <c r="R154" i="10"/>
  <c r="P154" i="10"/>
  <c r="BI152" i="10"/>
  <c r="BH152" i="10"/>
  <c r="BG152" i="10"/>
  <c r="BF152" i="10"/>
  <c r="T152" i="10"/>
  <c r="R152" i="10"/>
  <c r="P152" i="10"/>
  <c r="BI145" i="10"/>
  <c r="BH145" i="10"/>
  <c r="BG145" i="10"/>
  <c r="BF145" i="10"/>
  <c r="T145" i="10"/>
  <c r="R145" i="10"/>
  <c r="P145" i="10"/>
  <c r="BI144" i="10"/>
  <c r="BH144" i="10"/>
  <c r="BG144" i="10"/>
  <c r="BF144" i="10"/>
  <c r="T144" i="10"/>
  <c r="R144" i="10"/>
  <c r="P144" i="10"/>
  <c r="BI138" i="10"/>
  <c r="BH138" i="10"/>
  <c r="BG138" i="10"/>
  <c r="BF138" i="10"/>
  <c r="T138" i="10"/>
  <c r="R138" i="10"/>
  <c r="P138" i="10"/>
  <c r="BI136" i="10"/>
  <c r="BH136" i="10"/>
  <c r="BG136" i="10"/>
  <c r="BF136" i="10"/>
  <c r="T136" i="10"/>
  <c r="R136" i="10"/>
  <c r="P136" i="10"/>
  <c r="BI134" i="10"/>
  <c r="BH134" i="10"/>
  <c r="BG134" i="10"/>
  <c r="BF134" i="10"/>
  <c r="T134" i="10"/>
  <c r="R134" i="10"/>
  <c r="P134" i="10"/>
  <c r="BI127" i="10"/>
  <c r="BH127" i="10"/>
  <c r="BG127" i="10"/>
  <c r="BF127" i="10"/>
  <c r="T127" i="10"/>
  <c r="R127" i="10"/>
  <c r="P127" i="10"/>
  <c r="BI126" i="10"/>
  <c r="BH126" i="10"/>
  <c r="BG126" i="10"/>
  <c r="BF126" i="10"/>
  <c r="T126" i="10"/>
  <c r="R126" i="10"/>
  <c r="P126" i="10"/>
  <c r="BI125" i="10"/>
  <c r="BH125" i="10"/>
  <c r="BG125" i="10"/>
  <c r="BF125" i="10"/>
  <c r="T125" i="10"/>
  <c r="R125" i="10"/>
  <c r="P125" i="10"/>
  <c r="BI124" i="10"/>
  <c r="BH124" i="10"/>
  <c r="BG124" i="10"/>
  <c r="BF124" i="10"/>
  <c r="T124" i="10"/>
  <c r="R124" i="10"/>
  <c r="P124" i="10"/>
  <c r="J117" i="10"/>
  <c r="F117" i="10"/>
  <c r="F115" i="10"/>
  <c r="E113" i="10"/>
  <c r="J91" i="10"/>
  <c r="F91" i="10"/>
  <c r="F89" i="10"/>
  <c r="E87" i="10"/>
  <c r="J24" i="10"/>
  <c r="E24" i="10"/>
  <c r="J92" i="10"/>
  <c r="J23" i="10"/>
  <c r="J18" i="10"/>
  <c r="E18" i="10"/>
  <c r="F92" i="10"/>
  <c r="J17" i="10"/>
  <c r="J12" i="10"/>
  <c r="J115" i="10"/>
  <c r="E7" i="10"/>
  <c r="E111" i="10"/>
  <c r="J37" i="9"/>
  <c r="J36" i="9"/>
  <c r="AY103" i="1"/>
  <c r="J35" i="9"/>
  <c r="AX103" i="1"/>
  <c r="BI459" i="9"/>
  <c r="BH459" i="9"/>
  <c r="BG459" i="9"/>
  <c r="BF459" i="9"/>
  <c r="T459" i="9"/>
  <c r="T458" i="9" s="1"/>
  <c r="R459" i="9"/>
  <c r="R458" i="9"/>
  <c r="P459" i="9"/>
  <c r="P458" i="9"/>
  <c r="BI457" i="9"/>
  <c r="BH457" i="9"/>
  <c r="BG457" i="9"/>
  <c r="BF457" i="9"/>
  <c r="T457" i="9"/>
  <c r="R457" i="9"/>
  <c r="P457" i="9"/>
  <c r="BI455" i="9"/>
  <c r="BH455" i="9"/>
  <c r="BG455" i="9"/>
  <c r="BF455" i="9"/>
  <c r="T455" i="9"/>
  <c r="R455" i="9"/>
  <c r="P455" i="9"/>
  <c r="BI454" i="9"/>
  <c r="BH454" i="9"/>
  <c r="BG454" i="9"/>
  <c r="BF454" i="9"/>
  <c r="T454" i="9"/>
  <c r="R454" i="9"/>
  <c r="P454" i="9"/>
  <c r="BI453" i="9"/>
  <c r="BH453" i="9"/>
  <c r="BG453" i="9"/>
  <c r="BF453" i="9"/>
  <c r="T453" i="9"/>
  <c r="R453" i="9"/>
  <c r="P453" i="9"/>
  <c r="BI452" i="9"/>
  <c r="BH452" i="9"/>
  <c r="BG452" i="9"/>
  <c r="BF452" i="9"/>
  <c r="T452" i="9"/>
  <c r="R452" i="9"/>
  <c r="P452" i="9"/>
  <c r="BI450" i="9"/>
  <c r="BH450" i="9"/>
  <c r="BG450" i="9"/>
  <c r="BF450" i="9"/>
  <c r="T450" i="9"/>
  <c r="R450" i="9"/>
  <c r="P450" i="9"/>
  <c r="BI448" i="9"/>
  <c r="BH448" i="9"/>
  <c r="BG448" i="9"/>
  <c r="BF448" i="9"/>
  <c r="T448" i="9"/>
  <c r="R448" i="9"/>
  <c r="P448" i="9"/>
  <c r="BI446" i="9"/>
  <c r="BH446" i="9"/>
  <c r="BG446" i="9"/>
  <c r="BF446" i="9"/>
  <c r="T446" i="9"/>
  <c r="R446" i="9"/>
  <c r="P446" i="9"/>
  <c r="BI444" i="9"/>
  <c r="BH444" i="9"/>
  <c r="BG444" i="9"/>
  <c r="BF444" i="9"/>
  <c r="T444" i="9"/>
  <c r="R444" i="9"/>
  <c r="P444" i="9"/>
  <c r="BI442" i="9"/>
  <c r="BH442" i="9"/>
  <c r="BG442" i="9"/>
  <c r="BF442" i="9"/>
  <c r="T442" i="9"/>
  <c r="R442" i="9"/>
  <c r="P442" i="9"/>
  <c r="BI436" i="9"/>
  <c r="BH436" i="9"/>
  <c r="BG436" i="9"/>
  <c r="BF436" i="9"/>
  <c r="T436" i="9"/>
  <c r="R436" i="9"/>
  <c r="P436" i="9"/>
  <c r="BI429" i="9"/>
  <c r="BH429" i="9"/>
  <c r="BG429" i="9"/>
  <c r="BF429" i="9"/>
  <c r="T429" i="9"/>
  <c r="R429" i="9"/>
  <c r="P429" i="9"/>
  <c r="BI428" i="9"/>
  <c r="BH428" i="9"/>
  <c r="BG428" i="9"/>
  <c r="BF428" i="9"/>
  <c r="T428" i="9"/>
  <c r="R428" i="9"/>
  <c r="P428" i="9"/>
  <c r="BI427" i="9"/>
  <c r="BH427" i="9"/>
  <c r="BG427" i="9"/>
  <c r="BF427" i="9"/>
  <c r="T427" i="9"/>
  <c r="R427" i="9"/>
  <c r="P427" i="9"/>
  <c r="BI426" i="9"/>
  <c r="BH426" i="9"/>
  <c r="BG426" i="9"/>
  <c r="BF426" i="9"/>
  <c r="T426" i="9"/>
  <c r="R426" i="9"/>
  <c r="P426" i="9"/>
  <c r="BI424" i="9"/>
  <c r="BH424" i="9"/>
  <c r="BG424" i="9"/>
  <c r="BF424" i="9"/>
  <c r="T424" i="9"/>
  <c r="R424" i="9"/>
  <c r="P424" i="9"/>
  <c r="BI422" i="9"/>
  <c r="BH422" i="9"/>
  <c r="BG422" i="9"/>
  <c r="BF422" i="9"/>
  <c r="T422" i="9"/>
  <c r="R422" i="9"/>
  <c r="P422" i="9"/>
  <c r="BI420" i="9"/>
  <c r="BH420" i="9"/>
  <c r="BG420" i="9"/>
  <c r="BF420" i="9"/>
  <c r="T420" i="9"/>
  <c r="R420" i="9"/>
  <c r="P420" i="9"/>
  <c r="BI419" i="9"/>
  <c r="BH419" i="9"/>
  <c r="BG419" i="9"/>
  <c r="BF419" i="9"/>
  <c r="T419" i="9"/>
  <c r="R419" i="9"/>
  <c r="P419" i="9"/>
  <c r="BI418" i="9"/>
  <c r="BH418" i="9"/>
  <c r="BG418" i="9"/>
  <c r="BF418" i="9"/>
  <c r="T418" i="9"/>
  <c r="R418" i="9"/>
  <c r="P418" i="9"/>
  <c r="BI416" i="9"/>
  <c r="BH416" i="9"/>
  <c r="BG416" i="9"/>
  <c r="BF416" i="9"/>
  <c r="T416" i="9"/>
  <c r="R416" i="9"/>
  <c r="P416" i="9"/>
  <c r="BI415" i="9"/>
  <c r="BH415" i="9"/>
  <c r="BG415" i="9"/>
  <c r="BF415" i="9"/>
  <c r="T415" i="9"/>
  <c r="R415" i="9"/>
  <c r="P415" i="9"/>
  <c r="BI414" i="9"/>
  <c r="BH414" i="9"/>
  <c r="BG414" i="9"/>
  <c r="BF414" i="9"/>
  <c r="T414" i="9"/>
  <c r="R414" i="9"/>
  <c r="P414" i="9"/>
  <c r="BI413" i="9"/>
  <c r="BH413" i="9"/>
  <c r="BG413" i="9"/>
  <c r="BF413" i="9"/>
  <c r="T413" i="9"/>
  <c r="R413" i="9"/>
  <c r="P413" i="9"/>
  <c r="BI412" i="9"/>
  <c r="BH412" i="9"/>
  <c r="BG412" i="9"/>
  <c r="BF412" i="9"/>
  <c r="T412" i="9"/>
  <c r="R412" i="9"/>
  <c r="P412" i="9"/>
  <c r="BI411" i="9"/>
  <c r="BH411" i="9"/>
  <c r="BG411" i="9"/>
  <c r="BF411" i="9"/>
  <c r="T411" i="9"/>
  <c r="R411" i="9"/>
  <c r="P411" i="9"/>
  <c r="BI410" i="9"/>
  <c r="BH410" i="9"/>
  <c r="BG410" i="9"/>
  <c r="BF410" i="9"/>
  <c r="T410" i="9"/>
  <c r="R410" i="9"/>
  <c r="P410" i="9"/>
  <c r="BI409" i="9"/>
  <c r="BH409" i="9"/>
  <c r="BG409" i="9"/>
  <c r="BF409" i="9"/>
  <c r="T409" i="9"/>
  <c r="R409" i="9"/>
  <c r="P409" i="9"/>
  <c r="BI408" i="9"/>
  <c r="BH408" i="9"/>
  <c r="BG408" i="9"/>
  <c r="BF408" i="9"/>
  <c r="T408" i="9"/>
  <c r="R408" i="9"/>
  <c r="P408" i="9"/>
  <c r="BI407" i="9"/>
  <c r="BH407" i="9"/>
  <c r="BG407" i="9"/>
  <c r="BF407" i="9"/>
  <c r="T407" i="9"/>
  <c r="R407" i="9"/>
  <c r="P407" i="9"/>
  <c r="BI406" i="9"/>
  <c r="BH406" i="9"/>
  <c r="BG406" i="9"/>
  <c r="BF406" i="9"/>
  <c r="T406" i="9"/>
  <c r="R406" i="9"/>
  <c r="P406" i="9"/>
  <c r="BI405" i="9"/>
  <c r="BH405" i="9"/>
  <c r="BG405" i="9"/>
  <c r="BF405" i="9"/>
  <c r="T405" i="9"/>
  <c r="R405" i="9"/>
  <c r="P405" i="9"/>
  <c r="BI404" i="9"/>
  <c r="BH404" i="9"/>
  <c r="BG404" i="9"/>
  <c r="BF404" i="9"/>
  <c r="T404" i="9"/>
  <c r="R404" i="9"/>
  <c r="P404" i="9"/>
  <c r="BI403" i="9"/>
  <c r="BH403" i="9"/>
  <c r="BG403" i="9"/>
  <c r="BF403" i="9"/>
  <c r="T403" i="9"/>
  <c r="R403" i="9"/>
  <c r="P403" i="9"/>
  <c r="BI402" i="9"/>
  <c r="BH402" i="9"/>
  <c r="BG402" i="9"/>
  <c r="BF402" i="9"/>
  <c r="T402" i="9"/>
  <c r="R402" i="9"/>
  <c r="P402" i="9"/>
  <c r="BI401" i="9"/>
  <c r="BH401" i="9"/>
  <c r="BG401" i="9"/>
  <c r="BF401" i="9"/>
  <c r="T401" i="9"/>
  <c r="R401" i="9"/>
  <c r="P401" i="9"/>
  <c r="BI400" i="9"/>
  <c r="BH400" i="9"/>
  <c r="BG400" i="9"/>
  <c r="BF400" i="9"/>
  <c r="T400" i="9"/>
  <c r="R400" i="9"/>
  <c r="P400" i="9"/>
  <c r="BI399" i="9"/>
  <c r="BH399" i="9"/>
  <c r="BG399" i="9"/>
  <c r="BF399" i="9"/>
  <c r="T399" i="9"/>
  <c r="R399" i="9"/>
  <c r="P399" i="9"/>
  <c r="BI398" i="9"/>
  <c r="BH398" i="9"/>
  <c r="BG398" i="9"/>
  <c r="BF398" i="9"/>
  <c r="T398" i="9"/>
  <c r="R398" i="9"/>
  <c r="P398" i="9"/>
  <c r="BI397" i="9"/>
  <c r="BH397" i="9"/>
  <c r="BG397" i="9"/>
  <c r="BF397" i="9"/>
  <c r="T397" i="9"/>
  <c r="R397" i="9"/>
  <c r="P397" i="9"/>
  <c r="BI396" i="9"/>
  <c r="BH396" i="9"/>
  <c r="BG396" i="9"/>
  <c r="BF396" i="9"/>
  <c r="T396" i="9"/>
  <c r="R396" i="9"/>
  <c r="P396" i="9"/>
  <c r="BI395" i="9"/>
  <c r="BH395" i="9"/>
  <c r="BG395" i="9"/>
  <c r="BF395" i="9"/>
  <c r="T395" i="9"/>
  <c r="R395" i="9"/>
  <c r="P395" i="9"/>
  <c r="BI394" i="9"/>
  <c r="BH394" i="9"/>
  <c r="BG394" i="9"/>
  <c r="BF394" i="9"/>
  <c r="T394" i="9"/>
  <c r="R394" i="9"/>
  <c r="P394" i="9"/>
  <c r="BI393" i="9"/>
  <c r="BH393" i="9"/>
  <c r="BG393" i="9"/>
  <c r="BF393" i="9"/>
  <c r="T393" i="9"/>
  <c r="R393" i="9"/>
  <c r="P393" i="9"/>
  <c r="BI392" i="9"/>
  <c r="BH392" i="9"/>
  <c r="BG392" i="9"/>
  <c r="BF392" i="9"/>
  <c r="T392" i="9"/>
  <c r="R392" i="9"/>
  <c r="P392" i="9"/>
  <c r="BI391" i="9"/>
  <c r="BH391" i="9"/>
  <c r="BG391" i="9"/>
  <c r="BF391" i="9"/>
  <c r="T391" i="9"/>
  <c r="R391" i="9"/>
  <c r="P391" i="9"/>
  <c r="BI390" i="9"/>
  <c r="BH390" i="9"/>
  <c r="BG390" i="9"/>
  <c r="BF390" i="9"/>
  <c r="T390" i="9"/>
  <c r="R390" i="9"/>
  <c r="P390" i="9"/>
  <c r="BI389" i="9"/>
  <c r="BH389" i="9"/>
  <c r="BG389" i="9"/>
  <c r="BF389" i="9"/>
  <c r="T389" i="9"/>
  <c r="R389" i="9"/>
  <c r="P389" i="9"/>
  <c r="BI388" i="9"/>
  <c r="BH388" i="9"/>
  <c r="BG388" i="9"/>
  <c r="BF388" i="9"/>
  <c r="T388" i="9"/>
  <c r="R388" i="9"/>
  <c r="P388" i="9"/>
  <c r="BI386" i="9"/>
  <c r="BH386" i="9"/>
  <c r="BG386" i="9"/>
  <c r="BF386" i="9"/>
  <c r="T386" i="9"/>
  <c r="R386" i="9"/>
  <c r="P386" i="9"/>
  <c r="BI385" i="9"/>
  <c r="BH385" i="9"/>
  <c r="BG385" i="9"/>
  <c r="BF385" i="9"/>
  <c r="T385" i="9"/>
  <c r="R385" i="9"/>
  <c r="P385" i="9"/>
  <c r="BI384" i="9"/>
  <c r="BH384" i="9"/>
  <c r="BG384" i="9"/>
  <c r="BF384" i="9"/>
  <c r="T384" i="9"/>
  <c r="R384" i="9"/>
  <c r="P384" i="9"/>
  <c r="BI383" i="9"/>
  <c r="BH383" i="9"/>
  <c r="BG383" i="9"/>
  <c r="BF383" i="9"/>
  <c r="T383" i="9"/>
  <c r="R383" i="9"/>
  <c r="P383" i="9"/>
  <c r="BI381" i="9"/>
  <c r="BH381" i="9"/>
  <c r="BG381" i="9"/>
  <c r="BF381" i="9"/>
  <c r="T381" i="9"/>
  <c r="R381" i="9"/>
  <c r="P381" i="9"/>
  <c r="BI380" i="9"/>
  <c r="BH380" i="9"/>
  <c r="BG380" i="9"/>
  <c r="BF380" i="9"/>
  <c r="T380" i="9"/>
  <c r="R380" i="9"/>
  <c r="P380" i="9"/>
  <c r="BI379" i="9"/>
  <c r="BH379" i="9"/>
  <c r="BG379" i="9"/>
  <c r="BF379" i="9"/>
  <c r="T379" i="9"/>
  <c r="R379" i="9"/>
  <c r="P379" i="9"/>
  <c r="BI377" i="9"/>
  <c r="BH377" i="9"/>
  <c r="BG377" i="9"/>
  <c r="BF377" i="9"/>
  <c r="T377" i="9"/>
  <c r="R377" i="9"/>
  <c r="P377" i="9"/>
  <c r="BI376" i="9"/>
  <c r="BH376" i="9"/>
  <c r="BG376" i="9"/>
  <c r="BF376" i="9"/>
  <c r="T376" i="9"/>
  <c r="R376" i="9"/>
  <c r="P376" i="9"/>
  <c r="BI374" i="9"/>
  <c r="BH374" i="9"/>
  <c r="BG374" i="9"/>
  <c r="BF374" i="9"/>
  <c r="T374" i="9"/>
  <c r="R374" i="9"/>
  <c r="P374" i="9"/>
  <c r="BI373" i="9"/>
  <c r="BH373" i="9"/>
  <c r="BG373" i="9"/>
  <c r="BF373" i="9"/>
  <c r="T373" i="9"/>
  <c r="R373" i="9"/>
  <c r="P373" i="9"/>
  <c r="BI372" i="9"/>
  <c r="BH372" i="9"/>
  <c r="BG372" i="9"/>
  <c r="BF372" i="9"/>
  <c r="T372" i="9"/>
  <c r="R372" i="9"/>
  <c r="P372" i="9"/>
  <c r="BI371" i="9"/>
  <c r="BH371" i="9"/>
  <c r="BG371" i="9"/>
  <c r="BF371" i="9"/>
  <c r="T371" i="9"/>
  <c r="R371" i="9"/>
  <c r="P371" i="9"/>
  <c r="BI370" i="9"/>
  <c r="BH370" i="9"/>
  <c r="BG370" i="9"/>
  <c r="BF370" i="9"/>
  <c r="T370" i="9"/>
  <c r="R370" i="9"/>
  <c r="P370" i="9"/>
  <c r="BI368" i="9"/>
  <c r="BH368" i="9"/>
  <c r="BG368" i="9"/>
  <c r="BF368" i="9"/>
  <c r="T368" i="9"/>
  <c r="R368" i="9"/>
  <c r="P368" i="9"/>
  <c r="BI367" i="9"/>
  <c r="BH367" i="9"/>
  <c r="BG367" i="9"/>
  <c r="BF367" i="9"/>
  <c r="T367" i="9"/>
  <c r="R367" i="9"/>
  <c r="P367" i="9"/>
  <c r="BI365" i="9"/>
  <c r="BH365" i="9"/>
  <c r="BG365" i="9"/>
  <c r="BF365" i="9"/>
  <c r="T365" i="9"/>
  <c r="R365" i="9"/>
  <c r="P365" i="9"/>
  <c r="BI364" i="9"/>
  <c r="BH364" i="9"/>
  <c r="BG364" i="9"/>
  <c r="BF364" i="9"/>
  <c r="T364" i="9"/>
  <c r="R364" i="9"/>
  <c r="P364" i="9"/>
  <c r="BI359" i="9"/>
  <c r="BH359" i="9"/>
  <c r="BG359" i="9"/>
  <c r="BF359" i="9"/>
  <c r="T359" i="9"/>
  <c r="R359" i="9"/>
  <c r="P359" i="9"/>
  <c r="BI357" i="9"/>
  <c r="BH357" i="9"/>
  <c r="BG357" i="9"/>
  <c r="BF357" i="9"/>
  <c r="T357" i="9"/>
  <c r="R357" i="9"/>
  <c r="P357" i="9"/>
  <c r="BI356" i="9"/>
  <c r="BH356" i="9"/>
  <c r="BG356" i="9"/>
  <c r="BF356" i="9"/>
  <c r="T356" i="9"/>
  <c r="R356" i="9"/>
  <c r="P356" i="9"/>
  <c r="BI354" i="9"/>
  <c r="BH354" i="9"/>
  <c r="BG354" i="9"/>
  <c r="BF354" i="9"/>
  <c r="T354" i="9"/>
  <c r="R354" i="9"/>
  <c r="P354" i="9"/>
  <c r="BI352" i="9"/>
  <c r="BH352" i="9"/>
  <c r="BG352" i="9"/>
  <c r="BF352" i="9"/>
  <c r="T352" i="9"/>
  <c r="R352" i="9"/>
  <c r="P352" i="9"/>
  <c r="BI351" i="9"/>
  <c r="BH351" i="9"/>
  <c r="BG351" i="9"/>
  <c r="BF351" i="9"/>
  <c r="T351" i="9"/>
  <c r="R351" i="9"/>
  <c r="P351" i="9"/>
  <c r="BI349" i="9"/>
  <c r="BH349" i="9"/>
  <c r="BG349" i="9"/>
  <c r="BF349" i="9"/>
  <c r="T349" i="9"/>
  <c r="R349" i="9"/>
  <c r="P349" i="9"/>
  <c r="BI347" i="9"/>
  <c r="BH347" i="9"/>
  <c r="BG347" i="9"/>
  <c r="BF347" i="9"/>
  <c r="T347" i="9"/>
  <c r="R347" i="9"/>
  <c r="P347" i="9"/>
  <c r="BI346" i="9"/>
  <c r="BH346" i="9"/>
  <c r="BG346" i="9"/>
  <c r="BF346" i="9"/>
  <c r="T346" i="9"/>
  <c r="R346" i="9"/>
  <c r="P346" i="9"/>
  <c r="BI344" i="9"/>
  <c r="BH344" i="9"/>
  <c r="BG344" i="9"/>
  <c r="BF344" i="9"/>
  <c r="T344" i="9"/>
  <c r="R344" i="9"/>
  <c r="P344" i="9"/>
  <c r="BI342" i="9"/>
  <c r="BH342" i="9"/>
  <c r="BG342" i="9"/>
  <c r="BF342" i="9"/>
  <c r="T342" i="9"/>
  <c r="R342" i="9"/>
  <c r="P342" i="9"/>
  <c r="BI341" i="9"/>
  <c r="BH341" i="9"/>
  <c r="BG341" i="9"/>
  <c r="BF341" i="9"/>
  <c r="T341" i="9"/>
  <c r="R341" i="9"/>
  <c r="P341" i="9"/>
  <c r="BI339" i="9"/>
  <c r="BH339" i="9"/>
  <c r="BG339" i="9"/>
  <c r="BF339" i="9"/>
  <c r="T339" i="9"/>
  <c r="R339" i="9"/>
  <c r="P339" i="9"/>
  <c r="BI336" i="9"/>
  <c r="BH336" i="9"/>
  <c r="BG336" i="9"/>
  <c r="BF336" i="9"/>
  <c r="T336" i="9"/>
  <c r="T335" i="9"/>
  <c r="R336" i="9"/>
  <c r="R335" i="9"/>
  <c r="P336" i="9"/>
  <c r="P335" i="9" s="1"/>
  <c r="BI334" i="9"/>
  <c r="BH334" i="9"/>
  <c r="BG334" i="9"/>
  <c r="BF334" i="9"/>
  <c r="T334" i="9"/>
  <c r="R334" i="9"/>
  <c r="P334" i="9"/>
  <c r="BI332" i="9"/>
  <c r="BH332" i="9"/>
  <c r="BG332" i="9"/>
  <c r="BF332" i="9"/>
  <c r="T332" i="9"/>
  <c r="R332" i="9"/>
  <c r="P332" i="9"/>
  <c r="BI328" i="9"/>
  <c r="BH328" i="9"/>
  <c r="BG328" i="9"/>
  <c r="BF328" i="9"/>
  <c r="T328" i="9"/>
  <c r="R328" i="9"/>
  <c r="P328" i="9"/>
  <c r="BI327" i="9"/>
  <c r="BH327" i="9"/>
  <c r="BG327" i="9"/>
  <c r="BF327" i="9"/>
  <c r="T327" i="9"/>
  <c r="R327" i="9"/>
  <c r="P327" i="9"/>
  <c r="BI326" i="9"/>
  <c r="BH326" i="9"/>
  <c r="BG326" i="9"/>
  <c r="BF326" i="9"/>
  <c r="T326" i="9"/>
  <c r="R326" i="9"/>
  <c r="P326" i="9"/>
  <c r="BI325" i="9"/>
  <c r="BH325" i="9"/>
  <c r="BG325" i="9"/>
  <c r="BF325" i="9"/>
  <c r="T325" i="9"/>
  <c r="R325" i="9"/>
  <c r="P325" i="9"/>
  <c r="BI324" i="9"/>
  <c r="BH324" i="9"/>
  <c r="BG324" i="9"/>
  <c r="BF324" i="9"/>
  <c r="T324" i="9"/>
  <c r="R324" i="9"/>
  <c r="P324" i="9"/>
  <c r="BI323" i="9"/>
  <c r="BH323" i="9"/>
  <c r="BG323" i="9"/>
  <c r="BF323" i="9"/>
  <c r="T323" i="9"/>
  <c r="R323" i="9"/>
  <c r="P323" i="9"/>
  <c r="BI322" i="9"/>
  <c r="BH322" i="9"/>
  <c r="BG322" i="9"/>
  <c r="BF322" i="9"/>
  <c r="T322" i="9"/>
  <c r="R322" i="9"/>
  <c r="P322" i="9"/>
  <c r="BI320" i="9"/>
  <c r="BH320" i="9"/>
  <c r="BG320" i="9"/>
  <c r="BF320" i="9"/>
  <c r="T320" i="9"/>
  <c r="R320" i="9"/>
  <c r="P320" i="9"/>
  <c r="BI308" i="9"/>
  <c r="BH308" i="9"/>
  <c r="BG308" i="9"/>
  <c r="BF308" i="9"/>
  <c r="T308" i="9"/>
  <c r="R308" i="9"/>
  <c r="P308" i="9"/>
  <c r="BI306" i="9"/>
  <c r="BH306" i="9"/>
  <c r="BG306" i="9"/>
  <c r="BF306" i="9"/>
  <c r="T306" i="9"/>
  <c r="R306" i="9"/>
  <c r="P306" i="9"/>
  <c r="BI305" i="9"/>
  <c r="BH305" i="9"/>
  <c r="BG305" i="9"/>
  <c r="BF305" i="9"/>
  <c r="T305" i="9"/>
  <c r="R305" i="9"/>
  <c r="P305" i="9"/>
  <c r="BI303" i="9"/>
  <c r="BH303" i="9"/>
  <c r="BG303" i="9"/>
  <c r="BF303" i="9"/>
  <c r="T303" i="9"/>
  <c r="R303" i="9"/>
  <c r="P303" i="9"/>
  <c r="BI302" i="9"/>
  <c r="BH302" i="9"/>
  <c r="BG302" i="9"/>
  <c r="BF302" i="9"/>
  <c r="T302" i="9"/>
  <c r="R302" i="9"/>
  <c r="P302" i="9"/>
  <c r="BI301" i="9"/>
  <c r="BH301" i="9"/>
  <c r="BG301" i="9"/>
  <c r="BF301" i="9"/>
  <c r="T301" i="9"/>
  <c r="R301" i="9"/>
  <c r="P301" i="9"/>
  <c r="BI299" i="9"/>
  <c r="BH299" i="9"/>
  <c r="BG299" i="9"/>
  <c r="BF299" i="9"/>
  <c r="T299" i="9"/>
  <c r="R299" i="9"/>
  <c r="P299" i="9"/>
  <c r="BI296" i="9"/>
  <c r="BH296" i="9"/>
  <c r="BG296" i="9"/>
  <c r="BF296" i="9"/>
  <c r="T296" i="9"/>
  <c r="R296" i="9"/>
  <c r="P296" i="9"/>
  <c r="BI282" i="9"/>
  <c r="BH282" i="9"/>
  <c r="BG282" i="9"/>
  <c r="BF282" i="9"/>
  <c r="T282" i="9"/>
  <c r="R282" i="9"/>
  <c r="P282" i="9"/>
  <c r="BI280" i="9"/>
  <c r="BH280" i="9"/>
  <c r="BG280" i="9"/>
  <c r="BF280" i="9"/>
  <c r="T280" i="9"/>
  <c r="R280" i="9"/>
  <c r="P280" i="9"/>
  <c r="BI259" i="9"/>
  <c r="BH259" i="9"/>
  <c r="BG259" i="9"/>
  <c r="BF259" i="9"/>
  <c r="T259" i="9"/>
  <c r="R259" i="9"/>
  <c r="P259" i="9"/>
  <c r="BI255" i="9"/>
  <c r="BH255" i="9"/>
  <c r="BG255" i="9"/>
  <c r="BF255" i="9"/>
  <c r="T255" i="9"/>
  <c r="R255" i="9"/>
  <c r="P255" i="9"/>
  <c r="BI253" i="9"/>
  <c r="BH253" i="9"/>
  <c r="BG253" i="9"/>
  <c r="BF253" i="9"/>
  <c r="T253" i="9"/>
  <c r="R253" i="9"/>
  <c r="P253" i="9"/>
  <c r="BI251" i="9"/>
  <c r="BH251" i="9"/>
  <c r="BG251" i="9"/>
  <c r="BF251" i="9"/>
  <c r="T251" i="9"/>
  <c r="R251" i="9"/>
  <c r="P251" i="9"/>
  <c r="BI245" i="9"/>
  <c r="BH245" i="9"/>
  <c r="BG245" i="9"/>
  <c r="BF245" i="9"/>
  <c r="T245" i="9"/>
  <c r="R245" i="9"/>
  <c r="P245" i="9"/>
  <c r="BI243" i="9"/>
  <c r="BH243" i="9"/>
  <c r="BG243" i="9"/>
  <c r="BF243" i="9"/>
  <c r="T243" i="9"/>
  <c r="R243" i="9"/>
  <c r="P243" i="9"/>
  <c r="BI241" i="9"/>
  <c r="BH241" i="9"/>
  <c r="BG241" i="9"/>
  <c r="BF241" i="9"/>
  <c r="T241" i="9"/>
  <c r="R241" i="9"/>
  <c r="P241" i="9"/>
  <c r="BI239" i="9"/>
  <c r="BH239" i="9"/>
  <c r="BG239" i="9"/>
  <c r="BF239" i="9"/>
  <c r="T239" i="9"/>
  <c r="R239" i="9"/>
  <c r="P239" i="9"/>
  <c r="BI237" i="9"/>
  <c r="BH237" i="9"/>
  <c r="BG237" i="9"/>
  <c r="BF237" i="9"/>
  <c r="T237" i="9"/>
  <c r="R237" i="9"/>
  <c r="P237" i="9"/>
  <c r="BI228" i="9"/>
  <c r="BH228" i="9"/>
  <c r="BG228" i="9"/>
  <c r="BF228" i="9"/>
  <c r="T228" i="9"/>
  <c r="R228" i="9"/>
  <c r="P228" i="9"/>
  <c r="BI227" i="9"/>
  <c r="BH227" i="9"/>
  <c r="BG227" i="9"/>
  <c r="BF227" i="9"/>
  <c r="T227" i="9"/>
  <c r="R227" i="9"/>
  <c r="P227" i="9"/>
  <c r="BI226" i="9"/>
  <c r="BH226" i="9"/>
  <c r="BG226" i="9"/>
  <c r="BF226" i="9"/>
  <c r="T226" i="9"/>
  <c r="R226" i="9"/>
  <c r="P226" i="9"/>
  <c r="BI225" i="9"/>
  <c r="BH225" i="9"/>
  <c r="BG225" i="9"/>
  <c r="BF225" i="9"/>
  <c r="T225" i="9"/>
  <c r="R225" i="9"/>
  <c r="P225" i="9"/>
  <c r="BI223" i="9"/>
  <c r="BH223" i="9"/>
  <c r="BG223" i="9"/>
  <c r="BF223" i="9"/>
  <c r="T223" i="9"/>
  <c r="R223" i="9"/>
  <c r="P223" i="9"/>
  <c r="BI222" i="9"/>
  <c r="BH222" i="9"/>
  <c r="BG222" i="9"/>
  <c r="BF222" i="9"/>
  <c r="T222" i="9"/>
  <c r="R222" i="9"/>
  <c r="P222" i="9"/>
  <c r="BI212" i="9"/>
  <c r="BH212" i="9"/>
  <c r="BG212" i="9"/>
  <c r="BF212" i="9"/>
  <c r="T212" i="9"/>
  <c r="R212" i="9"/>
  <c r="P212" i="9"/>
  <c r="BI202" i="9"/>
  <c r="BH202" i="9"/>
  <c r="BG202" i="9"/>
  <c r="BF202" i="9"/>
  <c r="T202" i="9"/>
  <c r="R202" i="9"/>
  <c r="P202" i="9"/>
  <c r="BI200" i="9"/>
  <c r="BH200" i="9"/>
  <c r="BG200" i="9"/>
  <c r="BF200" i="9"/>
  <c r="T200" i="9"/>
  <c r="R200" i="9"/>
  <c r="P200" i="9"/>
  <c r="BI198" i="9"/>
  <c r="BH198" i="9"/>
  <c r="BG198" i="9"/>
  <c r="BF198" i="9"/>
  <c r="T198" i="9"/>
  <c r="R198" i="9"/>
  <c r="P198" i="9"/>
  <c r="BI196" i="9"/>
  <c r="BH196" i="9"/>
  <c r="BG196" i="9"/>
  <c r="BF196" i="9"/>
  <c r="T196" i="9"/>
  <c r="R196" i="9"/>
  <c r="P196" i="9"/>
  <c r="BI194" i="9"/>
  <c r="BH194" i="9"/>
  <c r="BG194" i="9"/>
  <c r="BF194" i="9"/>
  <c r="T194" i="9"/>
  <c r="R194" i="9"/>
  <c r="P194" i="9"/>
  <c r="BI192" i="9"/>
  <c r="BH192" i="9"/>
  <c r="BG192" i="9"/>
  <c r="BF192" i="9"/>
  <c r="T192" i="9"/>
  <c r="R192" i="9"/>
  <c r="P192" i="9"/>
  <c r="BI181" i="9"/>
  <c r="BH181" i="9"/>
  <c r="BG181" i="9"/>
  <c r="BF181" i="9"/>
  <c r="T181" i="9"/>
  <c r="R181" i="9"/>
  <c r="P181" i="9"/>
  <c r="BI174" i="9"/>
  <c r="BH174" i="9"/>
  <c r="BG174" i="9"/>
  <c r="BF174" i="9"/>
  <c r="T174" i="9"/>
  <c r="R174" i="9"/>
  <c r="P174" i="9"/>
  <c r="BI158" i="9"/>
  <c r="BH158" i="9"/>
  <c r="BG158" i="9"/>
  <c r="BF158" i="9"/>
  <c r="T158" i="9"/>
  <c r="R158" i="9"/>
  <c r="P158" i="9"/>
  <c r="BI156" i="9"/>
  <c r="BH156" i="9"/>
  <c r="BG156" i="9"/>
  <c r="BF156" i="9"/>
  <c r="T156" i="9"/>
  <c r="R156" i="9"/>
  <c r="P156" i="9"/>
  <c r="BI154" i="9"/>
  <c r="BH154" i="9"/>
  <c r="BG154" i="9"/>
  <c r="BF154" i="9"/>
  <c r="T154" i="9"/>
  <c r="R154" i="9"/>
  <c r="P154" i="9"/>
  <c r="BI152" i="9"/>
  <c r="BH152" i="9"/>
  <c r="BG152" i="9"/>
  <c r="BF152" i="9"/>
  <c r="T152" i="9"/>
  <c r="R152" i="9"/>
  <c r="P152" i="9"/>
  <c r="BI150" i="9"/>
  <c r="BH150" i="9"/>
  <c r="BG150" i="9"/>
  <c r="BF150" i="9"/>
  <c r="T150" i="9"/>
  <c r="R150" i="9"/>
  <c r="P150" i="9"/>
  <c r="BI147" i="9"/>
  <c r="BH147" i="9"/>
  <c r="BG147" i="9"/>
  <c r="BF147" i="9"/>
  <c r="T147" i="9"/>
  <c r="R147" i="9"/>
  <c r="P147" i="9"/>
  <c r="BI144" i="9"/>
  <c r="BH144" i="9"/>
  <c r="BG144" i="9"/>
  <c r="BF144" i="9"/>
  <c r="T144" i="9"/>
  <c r="R144" i="9"/>
  <c r="P144" i="9"/>
  <c r="BI138" i="9"/>
  <c r="BH138" i="9"/>
  <c r="BG138" i="9"/>
  <c r="BF138" i="9"/>
  <c r="T138" i="9"/>
  <c r="R138" i="9"/>
  <c r="P138" i="9"/>
  <c r="BI131" i="9"/>
  <c r="BH131" i="9"/>
  <c r="BG131" i="9"/>
  <c r="BF131" i="9"/>
  <c r="T131" i="9"/>
  <c r="R131" i="9"/>
  <c r="P131" i="9"/>
  <c r="BI130" i="9"/>
  <c r="BH130" i="9"/>
  <c r="BG130" i="9"/>
  <c r="BF130" i="9"/>
  <c r="T130" i="9"/>
  <c r="R130" i="9"/>
  <c r="P130" i="9"/>
  <c r="BI129" i="9"/>
  <c r="BH129" i="9"/>
  <c r="BG129" i="9"/>
  <c r="BF129" i="9"/>
  <c r="T129" i="9"/>
  <c r="R129" i="9"/>
  <c r="P129" i="9"/>
  <c r="BI128" i="9"/>
  <c r="BH128" i="9"/>
  <c r="BG128" i="9"/>
  <c r="BF128" i="9"/>
  <c r="T128" i="9"/>
  <c r="R128" i="9"/>
  <c r="P128" i="9"/>
  <c r="J121" i="9"/>
  <c r="F121" i="9"/>
  <c r="F119" i="9"/>
  <c r="E117" i="9"/>
  <c r="J91" i="9"/>
  <c r="F91" i="9"/>
  <c r="F89" i="9"/>
  <c r="E87" i="9"/>
  <c r="J24" i="9"/>
  <c r="E24" i="9"/>
  <c r="J122" i="9"/>
  <c r="J23" i="9"/>
  <c r="J18" i="9"/>
  <c r="E18" i="9"/>
  <c r="F122" i="9"/>
  <c r="J17" i="9"/>
  <c r="J12" i="9"/>
  <c r="J119" i="9"/>
  <c r="E7" i="9"/>
  <c r="E115" i="9"/>
  <c r="J37" i="8"/>
  <c r="J36" i="8"/>
  <c r="AY102" i="1"/>
  <c r="J35" i="8"/>
  <c r="AX102" i="1"/>
  <c r="BI357" i="8"/>
  <c r="BH357" i="8"/>
  <c r="BG357" i="8"/>
  <c r="BF357" i="8"/>
  <c r="T357" i="8"/>
  <c r="R357" i="8"/>
  <c r="P357" i="8"/>
  <c r="BI356" i="8"/>
  <c r="BH356" i="8"/>
  <c r="BG356" i="8"/>
  <c r="BF356" i="8"/>
  <c r="T356" i="8"/>
  <c r="R356" i="8"/>
  <c r="P356" i="8"/>
  <c r="BI354" i="8"/>
  <c r="BH354" i="8"/>
  <c r="BG354" i="8"/>
  <c r="BF354" i="8"/>
  <c r="T354" i="8"/>
  <c r="R354" i="8"/>
  <c r="P354" i="8"/>
  <c r="BI353" i="8"/>
  <c r="BH353" i="8"/>
  <c r="BG353" i="8"/>
  <c r="BF353" i="8"/>
  <c r="T353" i="8"/>
  <c r="R353" i="8"/>
  <c r="P353" i="8"/>
  <c r="BI349" i="8"/>
  <c r="BH349" i="8"/>
  <c r="BG349" i="8"/>
  <c r="BF349" i="8"/>
  <c r="T349" i="8"/>
  <c r="T348" i="8"/>
  <c r="R349" i="8"/>
  <c r="R348" i="8"/>
  <c r="P349" i="8"/>
  <c r="P348" i="8"/>
  <c r="BI346" i="8"/>
  <c r="BH346" i="8"/>
  <c r="BG346" i="8"/>
  <c r="BF346" i="8"/>
  <c r="T346" i="8"/>
  <c r="R346" i="8"/>
  <c r="P346" i="8"/>
  <c r="BI344" i="8"/>
  <c r="BH344" i="8"/>
  <c r="BG344" i="8"/>
  <c r="BF344" i="8"/>
  <c r="T344" i="8"/>
  <c r="R344" i="8"/>
  <c r="P344" i="8"/>
  <c r="BI342" i="8"/>
  <c r="BH342" i="8"/>
  <c r="BG342" i="8"/>
  <c r="BF342" i="8"/>
  <c r="T342" i="8"/>
  <c r="R342" i="8"/>
  <c r="P342" i="8"/>
  <c r="BI341" i="8"/>
  <c r="BH341" i="8"/>
  <c r="BG341" i="8"/>
  <c r="BF341" i="8"/>
  <c r="T341" i="8"/>
  <c r="R341" i="8"/>
  <c r="P341" i="8"/>
  <c r="BI339" i="8"/>
  <c r="BH339" i="8"/>
  <c r="BG339" i="8"/>
  <c r="BF339" i="8"/>
  <c r="T339" i="8"/>
  <c r="R339" i="8"/>
  <c r="P339" i="8"/>
  <c r="BI337" i="8"/>
  <c r="BH337" i="8"/>
  <c r="BG337" i="8"/>
  <c r="BF337" i="8"/>
  <c r="T337" i="8"/>
  <c r="R337" i="8"/>
  <c r="P337" i="8"/>
  <c r="BI335" i="8"/>
  <c r="BH335" i="8"/>
  <c r="BG335" i="8"/>
  <c r="BF335" i="8"/>
  <c r="T335" i="8"/>
  <c r="R335" i="8"/>
  <c r="P335" i="8"/>
  <c r="BI333" i="8"/>
  <c r="BH333" i="8"/>
  <c r="BG333" i="8"/>
  <c r="BF333" i="8"/>
  <c r="T333" i="8"/>
  <c r="R333" i="8"/>
  <c r="P333" i="8"/>
  <c r="BI331" i="8"/>
  <c r="BH331" i="8"/>
  <c r="BG331" i="8"/>
  <c r="BF331" i="8"/>
  <c r="T331" i="8"/>
  <c r="R331" i="8"/>
  <c r="P331" i="8"/>
  <c r="BI326" i="8"/>
  <c r="BH326" i="8"/>
  <c r="BG326" i="8"/>
  <c r="BF326" i="8"/>
  <c r="T326" i="8"/>
  <c r="R326" i="8"/>
  <c r="P326" i="8"/>
  <c r="BI324" i="8"/>
  <c r="BH324" i="8"/>
  <c r="BG324" i="8"/>
  <c r="BF324" i="8"/>
  <c r="T324" i="8"/>
  <c r="R324" i="8"/>
  <c r="P324" i="8"/>
  <c r="BI322" i="8"/>
  <c r="BH322" i="8"/>
  <c r="BG322" i="8"/>
  <c r="BF322" i="8"/>
  <c r="T322" i="8"/>
  <c r="R322" i="8"/>
  <c r="P322" i="8"/>
  <c r="BI320" i="8"/>
  <c r="BH320" i="8"/>
  <c r="BG320" i="8"/>
  <c r="BF320" i="8"/>
  <c r="T320" i="8"/>
  <c r="R320" i="8"/>
  <c r="P320" i="8"/>
  <c r="BI319" i="8"/>
  <c r="BH319" i="8"/>
  <c r="BG319" i="8"/>
  <c r="BF319" i="8"/>
  <c r="T319" i="8"/>
  <c r="R319" i="8"/>
  <c r="P319" i="8"/>
  <c r="BI317" i="8"/>
  <c r="BH317" i="8"/>
  <c r="BG317" i="8"/>
  <c r="BF317" i="8"/>
  <c r="T317" i="8"/>
  <c r="R317" i="8"/>
  <c r="P317" i="8"/>
  <c r="BI316" i="8"/>
  <c r="BH316" i="8"/>
  <c r="BG316" i="8"/>
  <c r="BF316" i="8"/>
  <c r="T316" i="8"/>
  <c r="R316" i="8"/>
  <c r="P316" i="8"/>
  <c r="BI315" i="8"/>
  <c r="BH315" i="8"/>
  <c r="BG315" i="8"/>
  <c r="BF315" i="8"/>
  <c r="T315" i="8"/>
  <c r="R315" i="8"/>
  <c r="P315" i="8"/>
  <c r="BI314" i="8"/>
  <c r="BH314" i="8"/>
  <c r="BG314" i="8"/>
  <c r="BF314" i="8"/>
  <c r="T314" i="8"/>
  <c r="R314" i="8"/>
  <c r="P314" i="8"/>
  <c r="BI312" i="8"/>
  <c r="BH312" i="8"/>
  <c r="BG312" i="8"/>
  <c r="BF312" i="8"/>
  <c r="T312" i="8"/>
  <c r="R312" i="8"/>
  <c r="P312" i="8"/>
  <c r="BI310" i="8"/>
  <c r="BH310" i="8"/>
  <c r="BG310" i="8"/>
  <c r="BF310" i="8"/>
  <c r="T310" i="8"/>
  <c r="R310" i="8"/>
  <c r="P310" i="8"/>
  <c r="BI308" i="8"/>
  <c r="BH308" i="8"/>
  <c r="BG308" i="8"/>
  <c r="BF308" i="8"/>
  <c r="T308" i="8"/>
  <c r="R308" i="8"/>
  <c r="P308" i="8"/>
  <c r="BI307" i="8"/>
  <c r="BH307" i="8"/>
  <c r="BG307" i="8"/>
  <c r="BF307" i="8"/>
  <c r="T307" i="8"/>
  <c r="R307" i="8"/>
  <c r="P307" i="8"/>
  <c r="BI306" i="8"/>
  <c r="BH306" i="8"/>
  <c r="BG306" i="8"/>
  <c r="BF306" i="8"/>
  <c r="T306" i="8"/>
  <c r="R306" i="8"/>
  <c r="P306" i="8"/>
  <c r="BI305" i="8"/>
  <c r="BH305" i="8"/>
  <c r="BG305" i="8"/>
  <c r="BF305" i="8"/>
  <c r="T305" i="8"/>
  <c r="R305" i="8"/>
  <c r="P305" i="8"/>
  <c r="BI304" i="8"/>
  <c r="BH304" i="8"/>
  <c r="BG304" i="8"/>
  <c r="BF304" i="8"/>
  <c r="T304" i="8"/>
  <c r="R304" i="8"/>
  <c r="P304" i="8"/>
  <c r="BI303" i="8"/>
  <c r="BH303" i="8"/>
  <c r="BG303" i="8"/>
  <c r="BF303" i="8"/>
  <c r="T303" i="8"/>
  <c r="R303" i="8"/>
  <c r="P303" i="8"/>
  <c r="BI302" i="8"/>
  <c r="BH302" i="8"/>
  <c r="BG302" i="8"/>
  <c r="BF302" i="8"/>
  <c r="T302" i="8"/>
  <c r="R302" i="8"/>
  <c r="P302" i="8"/>
  <c r="BI301" i="8"/>
  <c r="BH301" i="8"/>
  <c r="BG301" i="8"/>
  <c r="BF301" i="8"/>
  <c r="T301" i="8"/>
  <c r="R301" i="8"/>
  <c r="P301" i="8"/>
  <c r="BI300" i="8"/>
  <c r="BH300" i="8"/>
  <c r="BG300" i="8"/>
  <c r="BF300" i="8"/>
  <c r="T300" i="8"/>
  <c r="R300" i="8"/>
  <c r="P300" i="8"/>
  <c r="BI299" i="8"/>
  <c r="BH299" i="8"/>
  <c r="BG299" i="8"/>
  <c r="BF299" i="8"/>
  <c r="T299" i="8"/>
  <c r="R299" i="8"/>
  <c r="P299" i="8"/>
  <c r="BI297" i="8"/>
  <c r="BH297" i="8"/>
  <c r="BG297" i="8"/>
  <c r="BF297" i="8"/>
  <c r="T297" i="8"/>
  <c r="R297" i="8"/>
  <c r="P297" i="8"/>
  <c r="BI295" i="8"/>
  <c r="BH295" i="8"/>
  <c r="BG295" i="8"/>
  <c r="BF295" i="8"/>
  <c r="T295" i="8"/>
  <c r="R295" i="8"/>
  <c r="P295" i="8"/>
  <c r="BI294" i="8"/>
  <c r="BH294" i="8"/>
  <c r="BG294" i="8"/>
  <c r="BF294" i="8"/>
  <c r="T294" i="8"/>
  <c r="R294" i="8"/>
  <c r="P294" i="8"/>
  <c r="BI292" i="8"/>
  <c r="BH292" i="8"/>
  <c r="BG292" i="8"/>
  <c r="BF292" i="8"/>
  <c r="T292" i="8"/>
  <c r="R292" i="8"/>
  <c r="P292" i="8"/>
  <c r="BI291" i="8"/>
  <c r="BH291" i="8"/>
  <c r="BG291" i="8"/>
  <c r="BF291" i="8"/>
  <c r="T291" i="8"/>
  <c r="R291" i="8"/>
  <c r="P291" i="8"/>
  <c r="BI290" i="8"/>
  <c r="BH290" i="8"/>
  <c r="BG290" i="8"/>
  <c r="BF290" i="8"/>
  <c r="T290" i="8"/>
  <c r="R290" i="8"/>
  <c r="P290" i="8"/>
  <c r="BI288" i="8"/>
  <c r="BH288" i="8"/>
  <c r="BG288" i="8"/>
  <c r="BF288" i="8"/>
  <c r="T288" i="8"/>
  <c r="R288" i="8"/>
  <c r="P288" i="8"/>
  <c r="BI286" i="8"/>
  <c r="BH286" i="8"/>
  <c r="BG286" i="8"/>
  <c r="BF286" i="8"/>
  <c r="T286" i="8"/>
  <c r="R286" i="8"/>
  <c r="P286" i="8"/>
  <c r="BI284" i="8"/>
  <c r="BH284" i="8"/>
  <c r="BG284" i="8"/>
  <c r="BF284" i="8"/>
  <c r="T284" i="8"/>
  <c r="R284" i="8"/>
  <c r="P284" i="8"/>
  <c r="BI282" i="8"/>
  <c r="BH282" i="8"/>
  <c r="BG282" i="8"/>
  <c r="BF282" i="8"/>
  <c r="T282" i="8"/>
  <c r="R282" i="8"/>
  <c r="P282" i="8"/>
  <c r="BI281" i="8"/>
  <c r="BH281" i="8"/>
  <c r="BG281" i="8"/>
  <c r="BF281" i="8"/>
  <c r="T281" i="8"/>
  <c r="R281" i="8"/>
  <c r="P281" i="8"/>
  <c r="BI279" i="8"/>
  <c r="BH279" i="8"/>
  <c r="BG279" i="8"/>
  <c r="BF279" i="8"/>
  <c r="T279" i="8"/>
  <c r="R279" i="8"/>
  <c r="P279" i="8"/>
  <c r="BI277" i="8"/>
  <c r="BH277" i="8"/>
  <c r="BG277" i="8"/>
  <c r="BF277" i="8"/>
  <c r="T277" i="8"/>
  <c r="R277" i="8"/>
  <c r="P277" i="8"/>
  <c r="BI275" i="8"/>
  <c r="BH275" i="8"/>
  <c r="BG275" i="8"/>
  <c r="BF275" i="8"/>
  <c r="T275" i="8"/>
  <c r="R275" i="8"/>
  <c r="P275" i="8"/>
  <c r="BI274" i="8"/>
  <c r="BH274" i="8"/>
  <c r="BG274" i="8"/>
  <c r="BF274" i="8"/>
  <c r="T274" i="8"/>
  <c r="R274" i="8"/>
  <c r="P274" i="8"/>
  <c r="BI273" i="8"/>
  <c r="BH273" i="8"/>
  <c r="BG273" i="8"/>
  <c r="BF273" i="8"/>
  <c r="T273" i="8"/>
  <c r="R273" i="8"/>
  <c r="P273" i="8"/>
  <c r="BI272" i="8"/>
  <c r="BH272" i="8"/>
  <c r="BG272" i="8"/>
  <c r="BF272" i="8"/>
  <c r="T272" i="8"/>
  <c r="R272" i="8"/>
  <c r="P272" i="8"/>
  <c r="BI271" i="8"/>
  <c r="BH271" i="8"/>
  <c r="BG271" i="8"/>
  <c r="BF271" i="8"/>
  <c r="T271" i="8"/>
  <c r="R271" i="8"/>
  <c r="P271" i="8"/>
  <c r="BI270" i="8"/>
  <c r="BH270" i="8"/>
  <c r="BG270" i="8"/>
  <c r="BF270" i="8"/>
  <c r="T270" i="8"/>
  <c r="R270" i="8"/>
  <c r="P270" i="8"/>
  <c r="BI269" i="8"/>
  <c r="BH269" i="8"/>
  <c r="BG269" i="8"/>
  <c r="BF269" i="8"/>
  <c r="T269" i="8"/>
  <c r="R269" i="8"/>
  <c r="P269" i="8"/>
  <c r="BI268" i="8"/>
  <c r="BH268" i="8"/>
  <c r="BG268" i="8"/>
  <c r="BF268" i="8"/>
  <c r="T268" i="8"/>
  <c r="R268" i="8"/>
  <c r="P268" i="8"/>
  <c r="BI267" i="8"/>
  <c r="BH267" i="8"/>
  <c r="BG267" i="8"/>
  <c r="BF267" i="8"/>
  <c r="T267" i="8"/>
  <c r="R267" i="8"/>
  <c r="P267" i="8"/>
  <c r="BI266" i="8"/>
  <c r="BH266" i="8"/>
  <c r="BG266" i="8"/>
  <c r="BF266" i="8"/>
  <c r="T266" i="8"/>
  <c r="R266" i="8"/>
  <c r="P266" i="8"/>
  <c r="BI265" i="8"/>
  <c r="BH265" i="8"/>
  <c r="BG265" i="8"/>
  <c r="BF265" i="8"/>
  <c r="T265" i="8"/>
  <c r="R265" i="8"/>
  <c r="P265" i="8"/>
  <c r="BI264" i="8"/>
  <c r="BH264" i="8"/>
  <c r="BG264" i="8"/>
  <c r="BF264" i="8"/>
  <c r="T264" i="8"/>
  <c r="R264" i="8"/>
  <c r="P264" i="8"/>
  <c r="BI262" i="8"/>
  <c r="BH262" i="8"/>
  <c r="BG262" i="8"/>
  <c r="BF262" i="8"/>
  <c r="T262" i="8"/>
  <c r="R262" i="8"/>
  <c r="P262" i="8"/>
  <c r="BI259" i="8"/>
  <c r="BH259" i="8"/>
  <c r="BG259" i="8"/>
  <c r="BF259" i="8"/>
  <c r="T259" i="8"/>
  <c r="R259" i="8"/>
  <c r="P259" i="8"/>
  <c r="BI258" i="8"/>
  <c r="BH258" i="8"/>
  <c r="BG258" i="8"/>
  <c r="BF258" i="8"/>
  <c r="T258" i="8"/>
  <c r="R258" i="8"/>
  <c r="P258" i="8"/>
  <c r="BI256" i="8"/>
  <c r="BH256" i="8"/>
  <c r="BG256" i="8"/>
  <c r="BF256" i="8"/>
  <c r="T256" i="8"/>
  <c r="R256" i="8"/>
  <c r="P256" i="8"/>
  <c r="BI254" i="8"/>
  <c r="BH254" i="8"/>
  <c r="BG254" i="8"/>
  <c r="BF254" i="8"/>
  <c r="T254" i="8"/>
  <c r="R254" i="8"/>
  <c r="P254" i="8"/>
  <c r="BI252" i="8"/>
  <c r="BH252" i="8"/>
  <c r="BG252" i="8"/>
  <c r="BF252" i="8"/>
  <c r="T252" i="8"/>
  <c r="R252" i="8"/>
  <c r="P252" i="8"/>
  <c r="BI250" i="8"/>
  <c r="BH250" i="8"/>
  <c r="BG250" i="8"/>
  <c r="BF250" i="8"/>
  <c r="T250" i="8"/>
  <c r="R250" i="8"/>
  <c r="P250" i="8"/>
  <c r="BI248" i="8"/>
  <c r="BH248" i="8"/>
  <c r="BG248" i="8"/>
  <c r="BF248" i="8"/>
  <c r="T248" i="8"/>
  <c r="R248" i="8"/>
  <c r="P248" i="8"/>
  <c r="BI246" i="8"/>
  <c r="BH246" i="8"/>
  <c r="BG246" i="8"/>
  <c r="BF246" i="8"/>
  <c r="T246" i="8"/>
  <c r="R246" i="8"/>
  <c r="P246" i="8"/>
  <c r="BI244" i="8"/>
  <c r="BH244" i="8"/>
  <c r="BG244" i="8"/>
  <c r="BF244" i="8"/>
  <c r="T244" i="8"/>
  <c r="R244" i="8"/>
  <c r="P244" i="8"/>
  <c r="BI242" i="8"/>
  <c r="BH242" i="8"/>
  <c r="BG242" i="8"/>
  <c r="BF242" i="8"/>
  <c r="T242" i="8"/>
  <c r="R242" i="8"/>
  <c r="P242" i="8"/>
  <c r="BI240" i="8"/>
  <c r="BH240" i="8"/>
  <c r="BG240" i="8"/>
  <c r="BF240" i="8"/>
  <c r="T240" i="8"/>
  <c r="R240" i="8"/>
  <c r="P240" i="8"/>
  <c r="BI238" i="8"/>
  <c r="BH238" i="8"/>
  <c r="BG238" i="8"/>
  <c r="BF238" i="8"/>
  <c r="T238" i="8"/>
  <c r="R238" i="8"/>
  <c r="P238" i="8"/>
  <c r="BI236" i="8"/>
  <c r="BH236" i="8"/>
  <c r="BG236" i="8"/>
  <c r="BF236" i="8"/>
  <c r="T236" i="8"/>
  <c r="R236" i="8"/>
  <c r="P236" i="8"/>
  <c r="BI231" i="8"/>
  <c r="BH231" i="8"/>
  <c r="BG231" i="8"/>
  <c r="BF231" i="8"/>
  <c r="T231" i="8"/>
  <c r="R231" i="8"/>
  <c r="P231" i="8"/>
  <c r="BI225" i="8"/>
  <c r="BH225" i="8"/>
  <c r="BG225" i="8"/>
  <c r="BF225" i="8"/>
  <c r="T225" i="8"/>
  <c r="R225" i="8"/>
  <c r="P225" i="8"/>
  <c r="BI223" i="8"/>
  <c r="BH223" i="8"/>
  <c r="BG223" i="8"/>
  <c r="BF223" i="8"/>
  <c r="T223" i="8"/>
  <c r="R223" i="8"/>
  <c r="P223" i="8"/>
  <c r="BI222" i="8"/>
  <c r="BH222" i="8"/>
  <c r="BG222" i="8"/>
  <c r="BF222" i="8"/>
  <c r="T222" i="8"/>
  <c r="R222" i="8"/>
  <c r="P222" i="8"/>
  <c r="BI219" i="8"/>
  <c r="BH219" i="8"/>
  <c r="BG219" i="8"/>
  <c r="BF219" i="8"/>
  <c r="T219" i="8"/>
  <c r="R219" i="8"/>
  <c r="P219" i="8"/>
  <c r="BI217" i="8"/>
  <c r="BH217" i="8"/>
  <c r="BG217" i="8"/>
  <c r="BF217" i="8"/>
  <c r="T217" i="8"/>
  <c r="R217" i="8"/>
  <c r="P217" i="8"/>
  <c r="BI216" i="8"/>
  <c r="BH216" i="8"/>
  <c r="BG216" i="8"/>
  <c r="BF216" i="8"/>
  <c r="T216" i="8"/>
  <c r="R216" i="8"/>
  <c r="P216" i="8"/>
  <c r="BI214" i="8"/>
  <c r="BH214" i="8"/>
  <c r="BG214" i="8"/>
  <c r="BF214" i="8"/>
  <c r="T214" i="8"/>
  <c r="R214" i="8"/>
  <c r="P214" i="8"/>
  <c r="BI212" i="8"/>
  <c r="BH212" i="8"/>
  <c r="BG212" i="8"/>
  <c r="BF212" i="8"/>
  <c r="T212" i="8"/>
  <c r="R212" i="8"/>
  <c r="P212" i="8"/>
  <c r="BI209" i="8"/>
  <c r="BH209" i="8"/>
  <c r="BG209" i="8"/>
  <c r="BF209" i="8"/>
  <c r="T209" i="8"/>
  <c r="R209" i="8"/>
  <c r="P209" i="8"/>
  <c r="BI207" i="8"/>
  <c r="BH207" i="8"/>
  <c r="BG207" i="8"/>
  <c r="BF207" i="8"/>
  <c r="T207" i="8"/>
  <c r="R207" i="8"/>
  <c r="P207" i="8"/>
  <c r="BI205" i="8"/>
  <c r="BH205" i="8"/>
  <c r="BG205" i="8"/>
  <c r="BF205" i="8"/>
  <c r="T205" i="8"/>
  <c r="R205" i="8"/>
  <c r="P205" i="8"/>
  <c r="BI203" i="8"/>
  <c r="BH203" i="8"/>
  <c r="BG203" i="8"/>
  <c r="BF203" i="8"/>
  <c r="T203" i="8"/>
  <c r="R203" i="8"/>
  <c r="P203" i="8"/>
  <c r="BI199" i="8"/>
  <c r="BH199" i="8"/>
  <c r="BG199" i="8"/>
  <c r="BF199" i="8"/>
  <c r="T199" i="8"/>
  <c r="R199" i="8"/>
  <c r="P199" i="8"/>
  <c r="BI197" i="8"/>
  <c r="BH197" i="8"/>
  <c r="BG197" i="8"/>
  <c r="BF197" i="8"/>
  <c r="T197" i="8"/>
  <c r="R197" i="8"/>
  <c r="P197" i="8"/>
  <c r="BI195" i="8"/>
  <c r="BH195" i="8"/>
  <c r="BG195" i="8"/>
  <c r="BF195" i="8"/>
  <c r="T195" i="8"/>
  <c r="R195" i="8"/>
  <c r="P195" i="8"/>
  <c r="BI193" i="8"/>
  <c r="BH193" i="8"/>
  <c r="BG193" i="8"/>
  <c r="BF193" i="8"/>
  <c r="T193" i="8"/>
  <c r="R193" i="8"/>
  <c r="P193" i="8"/>
  <c r="BI191" i="8"/>
  <c r="BH191" i="8"/>
  <c r="BG191" i="8"/>
  <c r="BF191" i="8"/>
  <c r="T191" i="8"/>
  <c r="R191" i="8"/>
  <c r="P191" i="8"/>
  <c r="BI190" i="8"/>
  <c r="BH190" i="8"/>
  <c r="BG190" i="8"/>
  <c r="BF190" i="8"/>
  <c r="T190" i="8"/>
  <c r="R190" i="8"/>
  <c r="P190" i="8"/>
  <c r="BI188" i="8"/>
  <c r="BH188" i="8"/>
  <c r="BG188" i="8"/>
  <c r="BF188" i="8"/>
  <c r="T188" i="8"/>
  <c r="R188" i="8"/>
  <c r="P188" i="8"/>
  <c r="BI186" i="8"/>
  <c r="BH186" i="8"/>
  <c r="BG186" i="8"/>
  <c r="BF186" i="8"/>
  <c r="T186" i="8"/>
  <c r="R186" i="8"/>
  <c r="P186" i="8"/>
  <c r="BI185" i="8"/>
  <c r="BH185" i="8"/>
  <c r="BG185" i="8"/>
  <c r="BF185" i="8"/>
  <c r="T185" i="8"/>
  <c r="R185" i="8"/>
  <c r="P185" i="8"/>
  <c r="BI184" i="8"/>
  <c r="BH184" i="8"/>
  <c r="BG184" i="8"/>
  <c r="BF184" i="8"/>
  <c r="T184" i="8"/>
  <c r="R184" i="8"/>
  <c r="P184" i="8"/>
  <c r="BI183" i="8"/>
  <c r="BH183" i="8"/>
  <c r="BG183" i="8"/>
  <c r="BF183" i="8"/>
  <c r="T183" i="8"/>
  <c r="R183" i="8"/>
  <c r="P183" i="8"/>
  <c r="BI182" i="8"/>
  <c r="BH182" i="8"/>
  <c r="BG182" i="8"/>
  <c r="BF182" i="8"/>
  <c r="T182" i="8"/>
  <c r="R182" i="8"/>
  <c r="P182" i="8"/>
  <c r="BI175" i="8"/>
  <c r="BH175" i="8"/>
  <c r="BG175" i="8"/>
  <c r="BF175" i="8"/>
  <c r="T175" i="8"/>
  <c r="R175" i="8"/>
  <c r="P175" i="8"/>
  <c r="BI173" i="8"/>
  <c r="BH173" i="8"/>
  <c r="BG173" i="8"/>
  <c r="BF173" i="8"/>
  <c r="T173" i="8"/>
  <c r="R173" i="8"/>
  <c r="P173" i="8"/>
  <c r="BI168" i="8"/>
  <c r="BH168" i="8"/>
  <c r="BG168" i="8"/>
  <c r="BF168" i="8"/>
  <c r="T168" i="8"/>
  <c r="R168" i="8"/>
  <c r="P168" i="8"/>
  <c r="BI166" i="8"/>
  <c r="BH166" i="8"/>
  <c r="BG166" i="8"/>
  <c r="BF166" i="8"/>
  <c r="T166" i="8"/>
  <c r="R166" i="8"/>
  <c r="P166" i="8"/>
  <c r="BI164" i="8"/>
  <c r="BH164" i="8"/>
  <c r="BG164" i="8"/>
  <c r="BF164" i="8"/>
  <c r="T164" i="8"/>
  <c r="R164" i="8"/>
  <c r="P164" i="8"/>
  <c r="BI162" i="8"/>
  <c r="BH162" i="8"/>
  <c r="BG162" i="8"/>
  <c r="BF162" i="8"/>
  <c r="T162" i="8"/>
  <c r="R162" i="8"/>
  <c r="P162" i="8"/>
  <c r="BI160" i="8"/>
  <c r="BH160" i="8"/>
  <c r="BG160" i="8"/>
  <c r="BF160" i="8"/>
  <c r="T160" i="8"/>
  <c r="R160" i="8"/>
  <c r="P160" i="8"/>
  <c r="BI158" i="8"/>
  <c r="BH158" i="8"/>
  <c r="BG158" i="8"/>
  <c r="BF158" i="8"/>
  <c r="T158" i="8"/>
  <c r="R158" i="8"/>
  <c r="P158" i="8"/>
  <c r="BI156" i="8"/>
  <c r="BH156" i="8"/>
  <c r="BG156" i="8"/>
  <c r="BF156" i="8"/>
  <c r="T156" i="8"/>
  <c r="R156" i="8"/>
  <c r="P156" i="8"/>
  <c r="BI155" i="8"/>
  <c r="BH155" i="8"/>
  <c r="BG155" i="8"/>
  <c r="BF155" i="8"/>
  <c r="T155" i="8"/>
  <c r="R155" i="8"/>
  <c r="P155" i="8"/>
  <c r="BI153" i="8"/>
  <c r="BH153" i="8"/>
  <c r="BG153" i="8"/>
  <c r="BF153" i="8"/>
  <c r="T153" i="8"/>
  <c r="R153" i="8"/>
  <c r="P153" i="8"/>
  <c r="BI151" i="8"/>
  <c r="BH151" i="8"/>
  <c r="BG151" i="8"/>
  <c r="BF151" i="8"/>
  <c r="T151" i="8"/>
  <c r="R151" i="8"/>
  <c r="P151" i="8"/>
  <c r="BI149" i="8"/>
  <c r="BH149" i="8"/>
  <c r="BG149" i="8"/>
  <c r="BF149" i="8"/>
  <c r="T149" i="8"/>
  <c r="R149" i="8"/>
  <c r="P149" i="8"/>
  <c r="BI145" i="8"/>
  <c r="BH145" i="8"/>
  <c r="BG145" i="8"/>
  <c r="BF145" i="8"/>
  <c r="T145" i="8"/>
  <c r="R145" i="8"/>
  <c r="P145" i="8"/>
  <c r="BI143" i="8"/>
  <c r="BH143" i="8"/>
  <c r="BG143" i="8"/>
  <c r="BF143" i="8"/>
  <c r="T143" i="8"/>
  <c r="R143" i="8"/>
  <c r="P143" i="8"/>
  <c r="BI142" i="8"/>
  <c r="BH142" i="8"/>
  <c r="BG142" i="8"/>
  <c r="BF142" i="8"/>
  <c r="T142" i="8"/>
  <c r="R142" i="8"/>
  <c r="P142" i="8"/>
  <c r="BI140" i="8"/>
  <c r="BH140" i="8"/>
  <c r="BG140" i="8"/>
  <c r="BF140" i="8"/>
  <c r="T140" i="8"/>
  <c r="R140" i="8"/>
  <c r="P140" i="8"/>
  <c r="BI139" i="8"/>
  <c r="BH139" i="8"/>
  <c r="BG139" i="8"/>
  <c r="BF139" i="8"/>
  <c r="T139" i="8"/>
  <c r="R139" i="8"/>
  <c r="P139" i="8"/>
  <c r="BI134" i="8"/>
  <c r="BH134" i="8"/>
  <c r="BG134" i="8"/>
  <c r="BF134" i="8"/>
  <c r="T134" i="8"/>
  <c r="R134" i="8"/>
  <c r="P134" i="8"/>
  <c r="J127" i="8"/>
  <c r="F127" i="8"/>
  <c r="F125" i="8"/>
  <c r="E123" i="8"/>
  <c r="J91" i="8"/>
  <c r="F91" i="8"/>
  <c r="F89" i="8"/>
  <c r="E87" i="8"/>
  <c r="J24" i="8"/>
  <c r="E24" i="8"/>
  <c r="J128" i="8"/>
  <c r="J23" i="8"/>
  <c r="J18" i="8"/>
  <c r="E18" i="8"/>
  <c r="F128" i="8"/>
  <c r="J17" i="8"/>
  <c r="J12" i="8"/>
  <c r="J89" i="8"/>
  <c r="E7" i="8"/>
  <c r="E85" i="8"/>
  <c r="J39" i="7"/>
  <c r="J38" i="7"/>
  <c r="AY101" i="1"/>
  <c r="J37" i="7"/>
  <c r="AX101" i="1"/>
  <c r="BI129" i="7"/>
  <c r="BH129" i="7"/>
  <c r="BG129" i="7"/>
  <c r="BF129" i="7"/>
  <c r="T129" i="7"/>
  <c r="R129" i="7"/>
  <c r="P129" i="7"/>
  <c r="BI128" i="7"/>
  <c r="BH128" i="7"/>
  <c r="BG128" i="7"/>
  <c r="BF128" i="7"/>
  <c r="T128" i="7"/>
  <c r="R128" i="7"/>
  <c r="P128" i="7"/>
  <c r="BI127" i="7"/>
  <c r="BH127" i="7"/>
  <c r="BG127" i="7"/>
  <c r="BF127" i="7"/>
  <c r="T127" i="7"/>
  <c r="R127" i="7"/>
  <c r="P127" i="7"/>
  <c r="BI126" i="7"/>
  <c r="BH126" i="7"/>
  <c r="BG126" i="7"/>
  <c r="BF126" i="7"/>
  <c r="T126" i="7"/>
  <c r="R126" i="7"/>
  <c r="P126" i="7"/>
  <c r="BI125" i="7"/>
  <c r="BH125" i="7"/>
  <c r="BG125" i="7"/>
  <c r="BF125" i="7"/>
  <c r="T125" i="7"/>
  <c r="R125" i="7"/>
  <c r="P125" i="7"/>
  <c r="J118" i="7"/>
  <c r="F118" i="7"/>
  <c r="F116" i="7"/>
  <c r="E114" i="7"/>
  <c r="J93" i="7"/>
  <c r="F93" i="7"/>
  <c r="F91" i="7"/>
  <c r="E89" i="7"/>
  <c r="J26" i="7"/>
  <c r="E26" i="7"/>
  <c r="J119" i="7"/>
  <c r="J25" i="7"/>
  <c r="J20" i="7"/>
  <c r="E20" i="7"/>
  <c r="F119" i="7"/>
  <c r="J19" i="7"/>
  <c r="J14" i="7"/>
  <c r="J91" i="7"/>
  <c r="E7" i="7"/>
  <c r="E110" i="7"/>
  <c r="J39" i="6"/>
  <c r="J38" i="6"/>
  <c r="AY100" i="1"/>
  <c r="J37" i="6"/>
  <c r="AX100" i="1"/>
  <c r="BI129" i="6"/>
  <c r="BH129" i="6"/>
  <c r="BG129" i="6"/>
  <c r="BF129" i="6"/>
  <c r="T129" i="6"/>
  <c r="R129" i="6"/>
  <c r="P129" i="6"/>
  <c r="BI128" i="6"/>
  <c r="BH128" i="6"/>
  <c r="BG128" i="6"/>
  <c r="BF128" i="6"/>
  <c r="T128" i="6"/>
  <c r="R128" i="6"/>
  <c r="P128" i="6"/>
  <c r="BI127" i="6"/>
  <c r="BH127" i="6"/>
  <c r="BG127" i="6"/>
  <c r="BF127" i="6"/>
  <c r="T127" i="6"/>
  <c r="R127" i="6"/>
  <c r="P127" i="6"/>
  <c r="BI126" i="6"/>
  <c r="BH126" i="6"/>
  <c r="BG126" i="6"/>
  <c r="BF126" i="6"/>
  <c r="T126" i="6"/>
  <c r="R126" i="6"/>
  <c r="P126" i="6"/>
  <c r="BI125" i="6"/>
  <c r="BH125" i="6"/>
  <c r="BG125" i="6"/>
  <c r="BF125" i="6"/>
  <c r="T125" i="6"/>
  <c r="R125" i="6"/>
  <c r="P125" i="6"/>
  <c r="J118" i="6"/>
  <c r="F118" i="6"/>
  <c r="F116" i="6"/>
  <c r="E114" i="6"/>
  <c r="J93" i="6"/>
  <c r="F93" i="6"/>
  <c r="F91" i="6"/>
  <c r="E89" i="6"/>
  <c r="J26" i="6"/>
  <c r="E26" i="6"/>
  <c r="J119" i="6"/>
  <c r="J25" i="6"/>
  <c r="J20" i="6"/>
  <c r="E20" i="6"/>
  <c r="F94" i="6"/>
  <c r="J19" i="6"/>
  <c r="J14" i="6"/>
  <c r="J91" i="6"/>
  <c r="E7" i="6"/>
  <c r="E85" i="6"/>
  <c r="J39" i="5"/>
  <c r="J38" i="5"/>
  <c r="AY99" i="1"/>
  <c r="J37" i="5"/>
  <c r="AX99" i="1"/>
  <c r="BI126" i="5"/>
  <c r="BH126" i="5"/>
  <c r="BG126" i="5"/>
  <c r="BF126" i="5"/>
  <c r="T126" i="5"/>
  <c r="R126" i="5"/>
  <c r="P126" i="5"/>
  <c r="BI125" i="5"/>
  <c r="BH125" i="5"/>
  <c r="BG125" i="5"/>
  <c r="BF125" i="5"/>
  <c r="T125" i="5"/>
  <c r="R125" i="5"/>
  <c r="P125" i="5"/>
  <c r="J118" i="5"/>
  <c r="F118" i="5"/>
  <c r="F116" i="5"/>
  <c r="E114" i="5"/>
  <c r="J93" i="5"/>
  <c r="F93" i="5"/>
  <c r="F91" i="5"/>
  <c r="E89" i="5"/>
  <c r="J26" i="5"/>
  <c r="E26" i="5"/>
  <c r="J94" i="5" s="1"/>
  <c r="J25" i="5"/>
  <c r="J20" i="5"/>
  <c r="E20" i="5"/>
  <c r="F119" i="5"/>
  <c r="J19" i="5"/>
  <c r="J14" i="5"/>
  <c r="J116" i="5"/>
  <c r="E7" i="5"/>
  <c r="E110" i="5"/>
  <c r="J39" i="4"/>
  <c r="J38" i="4"/>
  <c r="AY98" i="1" s="1"/>
  <c r="J37" i="4"/>
  <c r="AX98" i="1"/>
  <c r="BI385" i="4"/>
  <c r="BH385" i="4"/>
  <c r="BG385" i="4"/>
  <c r="BF385" i="4"/>
  <c r="T385" i="4"/>
  <c r="R385" i="4"/>
  <c r="P385" i="4"/>
  <c r="BI384" i="4"/>
  <c r="BH384" i="4"/>
  <c r="BG384" i="4"/>
  <c r="BF384" i="4"/>
  <c r="T384" i="4"/>
  <c r="R384" i="4"/>
  <c r="P384" i="4"/>
  <c r="BI383" i="4"/>
  <c r="BH383" i="4"/>
  <c r="BG383" i="4"/>
  <c r="BF383" i="4"/>
  <c r="T383" i="4"/>
  <c r="R383" i="4"/>
  <c r="P383" i="4"/>
  <c r="BI382" i="4"/>
  <c r="BH382" i="4"/>
  <c r="BG382" i="4"/>
  <c r="BF382" i="4"/>
  <c r="T382" i="4"/>
  <c r="R382" i="4"/>
  <c r="P382" i="4"/>
  <c r="BI381" i="4"/>
  <c r="BH381" i="4"/>
  <c r="BG381" i="4"/>
  <c r="BF381" i="4"/>
  <c r="T381" i="4"/>
  <c r="R381" i="4"/>
  <c r="P381" i="4"/>
  <c r="BI380" i="4"/>
  <c r="BH380" i="4"/>
  <c r="BG380" i="4"/>
  <c r="BF380" i="4"/>
  <c r="T380" i="4"/>
  <c r="R380" i="4"/>
  <c r="P380" i="4"/>
  <c r="BI379" i="4"/>
  <c r="BH379" i="4"/>
  <c r="BG379" i="4"/>
  <c r="BF379" i="4"/>
  <c r="T379" i="4"/>
  <c r="R379" i="4"/>
  <c r="P379" i="4"/>
  <c r="BI378" i="4"/>
  <c r="BH378" i="4"/>
  <c r="BG378" i="4"/>
  <c r="BF378" i="4"/>
  <c r="T378" i="4"/>
  <c r="R378" i="4"/>
  <c r="P378" i="4"/>
  <c r="BI376" i="4"/>
  <c r="BH376" i="4"/>
  <c r="BG376" i="4"/>
  <c r="BF376" i="4"/>
  <c r="T376" i="4"/>
  <c r="R376" i="4"/>
  <c r="P376" i="4"/>
  <c r="BI375" i="4"/>
  <c r="BH375" i="4"/>
  <c r="BG375" i="4"/>
  <c r="BF375" i="4"/>
  <c r="T375" i="4"/>
  <c r="R375" i="4"/>
  <c r="P375" i="4"/>
  <c r="BI374" i="4"/>
  <c r="BH374" i="4"/>
  <c r="BG374" i="4"/>
  <c r="BF374" i="4"/>
  <c r="T374" i="4"/>
  <c r="R374" i="4"/>
  <c r="P374" i="4"/>
  <c r="BI371" i="4"/>
  <c r="BH371" i="4"/>
  <c r="BG371" i="4"/>
  <c r="BF371" i="4"/>
  <c r="T371" i="4"/>
  <c r="R371" i="4"/>
  <c r="P371" i="4"/>
  <c r="BI369" i="4"/>
  <c r="BH369" i="4"/>
  <c r="BG369" i="4"/>
  <c r="BF369" i="4"/>
  <c r="T369" i="4"/>
  <c r="R369" i="4"/>
  <c r="P369" i="4"/>
  <c r="BI368" i="4"/>
  <c r="BH368" i="4"/>
  <c r="BG368" i="4"/>
  <c r="BF368" i="4"/>
  <c r="T368" i="4"/>
  <c r="R368" i="4"/>
  <c r="P368" i="4"/>
  <c r="BI367" i="4"/>
  <c r="BH367" i="4"/>
  <c r="BG367" i="4"/>
  <c r="BF367" i="4"/>
  <c r="T367" i="4"/>
  <c r="R367" i="4"/>
  <c r="P367" i="4"/>
  <c r="BI366" i="4"/>
  <c r="BH366" i="4"/>
  <c r="BG366" i="4"/>
  <c r="BF366" i="4"/>
  <c r="T366" i="4"/>
  <c r="R366" i="4"/>
  <c r="P366" i="4"/>
  <c r="BI365" i="4"/>
  <c r="BH365" i="4"/>
  <c r="BG365" i="4"/>
  <c r="BF365" i="4"/>
  <c r="T365" i="4"/>
  <c r="R365" i="4"/>
  <c r="P365" i="4"/>
  <c r="BI363" i="4"/>
  <c r="BH363" i="4"/>
  <c r="BG363" i="4"/>
  <c r="BF363" i="4"/>
  <c r="T363" i="4"/>
  <c r="R363" i="4"/>
  <c r="P363" i="4"/>
  <c r="BI362" i="4"/>
  <c r="BH362" i="4"/>
  <c r="BG362" i="4"/>
  <c r="BF362" i="4"/>
  <c r="T362" i="4"/>
  <c r="R362" i="4"/>
  <c r="P362" i="4"/>
  <c r="BI360" i="4"/>
  <c r="BH360" i="4"/>
  <c r="BG360" i="4"/>
  <c r="BF360" i="4"/>
  <c r="T360" i="4"/>
  <c r="R360" i="4"/>
  <c r="P360" i="4"/>
  <c r="BI358" i="4"/>
  <c r="BH358" i="4"/>
  <c r="BG358" i="4"/>
  <c r="BF358" i="4"/>
  <c r="T358" i="4"/>
  <c r="R358" i="4"/>
  <c r="P358" i="4"/>
  <c r="BI356" i="4"/>
  <c r="BH356" i="4"/>
  <c r="BG356" i="4"/>
  <c r="BF356" i="4"/>
  <c r="T356" i="4"/>
  <c r="R356" i="4"/>
  <c r="P356" i="4"/>
  <c r="BI354" i="4"/>
  <c r="BH354" i="4"/>
  <c r="BG354" i="4"/>
  <c r="BF354" i="4"/>
  <c r="T354" i="4"/>
  <c r="R354" i="4"/>
  <c r="P354" i="4"/>
  <c r="BI353" i="4"/>
  <c r="BH353" i="4"/>
  <c r="BG353" i="4"/>
  <c r="BF353" i="4"/>
  <c r="T353" i="4"/>
  <c r="R353" i="4"/>
  <c r="P353" i="4"/>
  <c r="BI352" i="4"/>
  <c r="BH352" i="4"/>
  <c r="BG352" i="4"/>
  <c r="BF352" i="4"/>
  <c r="T352" i="4"/>
  <c r="R352" i="4"/>
  <c r="P352" i="4"/>
  <c r="BI351" i="4"/>
  <c r="BH351" i="4"/>
  <c r="BG351" i="4"/>
  <c r="BF351" i="4"/>
  <c r="T351" i="4"/>
  <c r="R351" i="4"/>
  <c r="P351" i="4"/>
  <c r="BI350" i="4"/>
  <c r="BH350" i="4"/>
  <c r="BG350" i="4"/>
  <c r="BF350" i="4"/>
  <c r="T350" i="4"/>
  <c r="R350" i="4"/>
  <c r="P350" i="4"/>
  <c r="BI349" i="4"/>
  <c r="BH349" i="4"/>
  <c r="BG349" i="4"/>
  <c r="BF349" i="4"/>
  <c r="T349" i="4"/>
  <c r="R349" i="4"/>
  <c r="P349" i="4"/>
  <c r="BI348" i="4"/>
  <c r="BH348" i="4"/>
  <c r="BG348" i="4"/>
  <c r="BF348" i="4"/>
  <c r="T348" i="4"/>
  <c r="R348" i="4"/>
  <c r="P348" i="4"/>
  <c r="BI347" i="4"/>
  <c r="BH347" i="4"/>
  <c r="BG347" i="4"/>
  <c r="BF347" i="4"/>
  <c r="T347" i="4"/>
  <c r="R347" i="4"/>
  <c r="P347" i="4"/>
  <c r="BI346" i="4"/>
  <c r="BH346" i="4"/>
  <c r="BG346" i="4"/>
  <c r="BF346" i="4"/>
  <c r="T346" i="4"/>
  <c r="R346" i="4"/>
  <c r="P346" i="4"/>
  <c r="BI345" i="4"/>
  <c r="BH345" i="4"/>
  <c r="BG345" i="4"/>
  <c r="BF345" i="4"/>
  <c r="T345" i="4"/>
  <c r="R345" i="4"/>
  <c r="P345" i="4"/>
  <c r="BI344" i="4"/>
  <c r="BH344" i="4"/>
  <c r="BG344" i="4"/>
  <c r="BF344" i="4"/>
  <c r="T344" i="4"/>
  <c r="R344" i="4"/>
  <c r="P344" i="4"/>
  <c r="BI343" i="4"/>
  <c r="BH343" i="4"/>
  <c r="BG343" i="4"/>
  <c r="BF343" i="4"/>
  <c r="T343" i="4"/>
  <c r="R343" i="4"/>
  <c r="P343" i="4"/>
  <c r="BI342" i="4"/>
  <c r="BH342" i="4"/>
  <c r="BG342" i="4"/>
  <c r="BF342" i="4"/>
  <c r="T342" i="4"/>
  <c r="R342" i="4"/>
  <c r="P342" i="4"/>
  <c r="BI341" i="4"/>
  <c r="BH341" i="4"/>
  <c r="BG341" i="4"/>
  <c r="BF341" i="4"/>
  <c r="T341" i="4"/>
  <c r="R341" i="4"/>
  <c r="P341" i="4"/>
  <c r="BI340" i="4"/>
  <c r="BH340" i="4"/>
  <c r="BG340" i="4"/>
  <c r="BF340" i="4"/>
  <c r="T340" i="4"/>
  <c r="R340" i="4"/>
  <c r="P340" i="4"/>
  <c r="BI339" i="4"/>
  <c r="BH339" i="4"/>
  <c r="BG339" i="4"/>
  <c r="BF339" i="4"/>
  <c r="T339" i="4"/>
  <c r="R339" i="4"/>
  <c r="P339" i="4"/>
  <c r="BI338" i="4"/>
  <c r="BH338" i="4"/>
  <c r="BG338" i="4"/>
  <c r="BF338" i="4"/>
  <c r="T338" i="4"/>
  <c r="R338" i="4"/>
  <c r="P338" i="4"/>
  <c r="BI337" i="4"/>
  <c r="BH337" i="4"/>
  <c r="BG337" i="4"/>
  <c r="BF337" i="4"/>
  <c r="T337" i="4"/>
  <c r="R337" i="4"/>
  <c r="P337" i="4"/>
  <c r="BI336" i="4"/>
  <c r="BH336" i="4"/>
  <c r="BG336" i="4"/>
  <c r="BF336" i="4"/>
  <c r="T336" i="4"/>
  <c r="R336" i="4"/>
  <c r="P336" i="4"/>
  <c r="BI335" i="4"/>
  <c r="BH335" i="4"/>
  <c r="BG335" i="4"/>
  <c r="BF335" i="4"/>
  <c r="T335" i="4"/>
  <c r="R335" i="4"/>
  <c r="P335" i="4"/>
  <c r="BI334" i="4"/>
  <c r="BH334" i="4"/>
  <c r="BG334" i="4"/>
  <c r="BF334" i="4"/>
  <c r="T334" i="4"/>
  <c r="R334" i="4"/>
  <c r="P334" i="4"/>
  <c r="BI333" i="4"/>
  <c r="BH333" i="4"/>
  <c r="BG333" i="4"/>
  <c r="BF333" i="4"/>
  <c r="T333" i="4"/>
  <c r="R333" i="4"/>
  <c r="P333" i="4"/>
  <c r="BI332" i="4"/>
  <c r="BH332" i="4"/>
  <c r="BG332" i="4"/>
  <c r="BF332" i="4"/>
  <c r="T332" i="4"/>
  <c r="R332" i="4"/>
  <c r="P332" i="4"/>
  <c r="BI330" i="4"/>
  <c r="BH330" i="4"/>
  <c r="BG330" i="4"/>
  <c r="BF330" i="4"/>
  <c r="T330" i="4"/>
  <c r="R330" i="4"/>
  <c r="P330" i="4"/>
  <c r="BI329" i="4"/>
  <c r="BH329" i="4"/>
  <c r="BG329" i="4"/>
  <c r="BF329" i="4"/>
  <c r="T329" i="4"/>
  <c r="R329" i="4"/>
  <c r="P329" i="4"/>
  <c r="BI328" i="4"/>
  <c r="BH328" i="4"/>
  <c r="BG328" i="4"/>
  <c r="BF328" i="4"/>
  <c r="T328" i="4"/>
  <c r="R328" i="4"/>
  <c r="P328" i="4"/>
  <c r="BI327" i="4"/>
  <c r="BH327" i="4"/>
  <c r="BG327" i="4"/>
  <c r="BF327" i="4"/>
  <c r="T327" i="4"/>
  <c r="R327" i="4"/>
  <c r="P327" i="4"/>
  <c r="BI326" i="4"/>
  <c r="BH326" i="4"/>
  <c r="BG326" i="4"/>
  <c r="BF326" i="4"/>
  <c r="T326" i="4"/>
  <c r="R326" i="4"/>
  <c r="P326" i="4"/>
  <c r="BI325" i="4"/>
  <c r="BH325" i="4"/>
  <c r="BG325" i="4"/>
  <c r="BF325" i="4"/>
  <c r="T325" i="4"/>
  <c r="R325" i="4"/>
  <c r="P325" i="4"/>
  <c r="BI323" i="4"/>
  <c r="BH323" i="4"/>
  <c r="BG323" i="4"/>
  <c r="BF323" i="4"/>
  <c r="T323" i="4"/>
  <c r="R323" i="4"/>
  <c r="P323" i="4"/>
  <c r="BI321" i="4"/>
  <c r="BH321" i="4"/>
  <c r="BG321" i="4"/>
  <c r="BF321" i="4"/>
  <c r="T321" i="4"/>
  <c r="R321" i="4"/>
  <c r="P321" i="4"/>
  <c r="BI319" i="4"/>
  <c r="BH319" i="4"/>
  <c r="BG319" i="4"/>
  <c r="BF319" i="4"/>
  <c r="T319" i="4"/>
  <c r="R319" i="4"/>
  <c r="P319" i="4"/>
  <c r="BI318" i="4"/>
  <c r="BH318" i="4"/>
  <c r="BG318" i="4"/>
  <c r="BF318" i="4"/>
  <c r="T318" i="4"/>
  <c r="R318" i="4"/>
  <c r="P318" i="4"/>
  <c r="BI316" i="4"/>
  <c r="BH316" i="4"/>
  <c r="BG316" i="4"/>
  <c r="BF316" i="4"/>
  <c r="T316" i="4"/>
  <c r="R316" i="4"/>
  <c r="P316" i="4"/>
  <c r="BI315" i="4"/>
  <c r="BH315" i="4"/>
  <c r="BG315" i="4"/>
  <c r="BF315" i="4"/>
  <c r="T315" i="4"/>
  <c r="R315" i="4"/>
  <c r="P315" i="4"/>
  <c r="BI314" i="4"/>
  <c r="BH314" i="4"/>
  <c r="BG314" i="4"/>
  <c r="BF314" i="4"/>
  <c r="T314" i="4"/>
  <c r="R314" i="4"/>
  <c r="P314" i="4"/>
  <c r="BI313" i="4"/>
  <c r="BH313" i="4"/>
  <c r="BG313" i="4"/>
  <c r="BF313" i="4"/>
  <c r="T313" i="4"/>
  <c r="R313" i="4"/>
  <c r="P313" i="4"/>
  <c r="BI312" i="4"/>
  <c r="BH312" i="4"/>
  <c r="BG312" i="4"/>
  <c r="BF312" i="4"/>
  <c r="T312" i="4"/>
  <c r="R312" i="4"/>
  <c r="P312" i="4"/>
  <c r="BI311" i="4"/>
  <c r="BH311" i="4"/>
  <c r="BG311" i="4"/>
  <c r="BF311" i="4"/>
  <c r="T311" i="4"/>
  <c r="R311" i="4"/>
  <c r="P311" i="4"/>
  <c r="BI310" i="4"/>
  <c r="BH310" i="4"/>
  <c r="BG310" i="4"/>
  <c r="BF310" i="4"/>
  <c r="T310" i="4"/>
  <c r="R310" i="4"/>
  <c r="P310" i="4"/>
  <c r="BI309" i="4"/>
  <c r="BH309" i="4"/>
  <c r="BG309" i="4"/>
  <c r="BF309" i="4"/>
  <c r="T309" i="4"/>
  <c r="R309" i="4"/>
  <c r="P309" i="4"/>
  <c r="BI308" i="4"/>
  <c r="BH308" i="4"/>
  <c r="BG308" i="4"/>
  <c r="BF308" i="4"/>
  <c r="T308" i="4"/>
  <c r="R308" i="4"/>
  <c r="P308" i="4"/>
  <c r="BI307" i="4"/>
  <c r="BH307" i="4"/>
  <c r="BG307" i="4"/>
  <c r="BF307" i="4"/>
  <c r="T307" i="4"/>
  <c r="R307" i="4"/>
  <c r="P307" i="4"/>
  <c r="BI306" i="4"/>
  <c r="BH306" i="4"/>
  <c r="BG306" i="4"/>
  <c r="BF306" i="4"/>
  <c r="T306" i="4"/>
  <c r="R306" i="4"/>
  <c r="P306" i="4"/>
  <c r="BI305" i="4"/>
  <c r="BH305" i="4"/>
  <c r="BG305" i="4"/>
  <c r="BF305" i="4"/>
  <c r="T305" i="4"/>
  <c r="R305" i="4"/>
  <c r="P305" i="4"/>
  <c r="BI304" i="4"/>
  <c r="BH304" i="4"/>
  <c r="BG304" i="4"/>
  <c r="BF304" i="4"/>
  <c r="T304" i="4"/>
  <c r="R304" i="4"/>
  <c r="P304" i="4"/>
  <c r="BI303" i="4"/>
  <c r="BH303" i="4"/>
  <c r="BG303" i="4"/>
  <c r="BF303" i="4"/>
  <c r="T303" i="4"/>
  <c r="R303" i="4"/>
  <c r="P303" i="4"/>
  <c r="BI302" i="4"/>
  <c r="BH302" i="4"/>
  <c r="BG302" i="4"/>
  <c r="BF302" i="4"/>
  <c r="T302" i="4"/>
  <c r="R302" i="4"/>
  <c r="P302" i="4"/>
  <c r="BI301" i="4"/>
  <c r="BH301" i="4"/>
  <c r="BG301" i="4"/>
  <c r="BF301" i="4"/>
  <c r="T301" i="4"/>
  <c r="R301" i="4"/>
  <c r="P301" i="4"/>
  <c r="BI300" i="4"/>
  <c r="BH300" i="4"/>
  <c r="BG300" i="4"/>
  <c r="BF300" i="4"/>
  <c r="T300" i="4"/>
  <c r="R300" i="4"/>
  <c r="P300" i="4"/>
  <c r="BI299" i="4"/>
  <c r="BH299" i="4"/>
  <c r="BG299" i="4"/>
  <c r="BF299" i="4"/>
  <c r="T299" i="4"/>
  <c r="R299" i="4"/>
  <c r="P299" i="4"/>
  <c r="BI298" i="4"/>
  <c r="BH298" i="4"/>
  <c r="BG298" i="4"/>
  <c r="BF298" i="4"/>
  <c r="T298" i="4"/>
  <c r="R298" i="4"/>
  <c r="P298" i="4"/>
  <c r="BI296" i="4"/>
  <c r="BH296" i="4"/>
  <c r="BG296" i="4"/>
  <c r="BF296" i="4"/>
  <c r="T296" i="4"/>
  <c r="R296" i="4"/>
  <c r="P296" i="4"/>
  <c r="BI295" i="4"/>
  <c r="BH295" i="4"/>
  <c r="BG295" i="4"/>
  <c r="BF295" i="4"/>
  <c r="T295" i="4"/>
  <c r="R295" i="4"/>
  <c r="P295" i="4"/>
  <c r="BI294" i="4"/>
  <c r="BH294" i="4"/>
  <c r="BG294" i="4"/>
  <c r="BF294" i="4"/>
  <c r="T294" i="4"/>
  <c r="R294" i="4"/>
  <c r="P294" i="4"/>
  <c r="BI293" i="4"/>
  <c r="BH293" i="4"/>
  <c r="BG293" i="4"/>
  <c r="BF293" i="4"/>
  <c r="T293" i="4"/>
  <c r="R293" i="4"/>
  <c r="P293" i="4"/>
  <c r="BI292" i="4"/>
  <c r="BH292" i="4"/>
  <c r="BG292" i="4"/>
  <c r="BF292" i="4"/>
  <c r="T292" i="4"/>
  <c r="R292" i="4"/>
  <c r="P292" i="4"/>
  <c r="BI291" i="4"/>
  <c r="BH291" i="4"/>
  <c r="BG291" i="4"/>
  <c r="BF291" i="4"/>
  <c r="T291" i="4"/>
  <c r="R291" i="4"/>
  <c r="P291" i="4"/>
  <c r="BI289" i="4"/>
  <c r="BH289" i="4"/>
  <c r="BG289" i="4"/>
  <c r="BF289" i="4"/>
  <c r="T289" i="4"/>
  <c r="R289" i="4"/>
  <c r="P289" i="4"/>
  <c r="BI288" i="4"/>
  <c r="BH288" i="4"/>
  <c r="BG288" i="4"/>
  <c r="BF288" i="4"/>
  <c r="T288" i="4"/>
  <c r="R288" i="4"/>
  <c r="P288" i="4"/>
  <c r="BI287" i="4"/>
  <c r="BH287" i="4"/>
  <c r="BG287" i="4"/>
  <c r="BF287" i="4"/>
  <c r="T287" i="4"/>
  <c r="R287" i="4"/>
  <c r="P287" i="4"/>
  <c r="BI286" i="4"/>
  <c r="BH286" i="4"/>
  <c r="BG286" i="4"/>
  <c r="BF286" i="4"/>
  <c r="T286" i="4"/>
  <c r="R286" i="4"/>
  <c r="P286" i="4"/>
  <c r="BI285" i="4"/>
  <c r="BH285" i="4"/>
  <c r="BG285" i="4"/>
  <c r="BF285" i="4"/>
  <c r="T285" i="4"/>
  <c r="R285" i="4"/>
  <c r="P285" i="4"/>
  <c r="BI284" i="4"/>
  <c r="BH284" i="4"/>
  <c r="BG284" i="4"/>
  <c r="BF284" i="4"/>
  <c r="T284" i="4"/>
  <c r="R284" i="4"/>
  <c r="P284" i="4"/>
  <c r="BI283" i="4"/>
  <c r="BH283" i="4"/>
  <c r="BG283" i="4"/>
  <c r="BF283" i="4"/>
  <c r="T283" i="4"/>
  <c r="R283" i="4"/>
  <c r="P283" i="4"/>
  <c r="BI281" i="4"/>
  <c r="BH281" i="4"/>
  <c r="BG281" i="4"/>
  <c r="BF281" i="4"/>
  <c r="T281" i="4"/>
  <c r="R281" i="4"/>
  <c r="P281" i="4"/>
  <c r="BI280" i="4"/>
  <c r="BH280" i="4"/>
  <c r="BG280" i="4"/>
  <c r="BF280" i="4"/>
  <c r="T280" i="4"/>
  <c r="R280" i="4"/>
  <c r="P280" i="4"/>
  <c r="BI279" i="4"/>
  <c r="BH279" i="4"/>
  <c r="BG279" i="4"/>
  <c r="BF279" i="4"/>
  <c r="T279" i="4"/>
  <c r="R279" i="4"/>
  <c r="P279" i="4"/>
  <c r="BI278" i="4"/>
  <c r="BH278" i="4"/>
  <c r="BG278" i="4"/>
  <c r="BF278" i="4"/>
  <c r="T278" i="4"/>
  <c r="R278" i="4"/>
  <c r="P278" i="4"/>
  <c r="BI277" i="4"/>
  <c r="BH277" i="4"/>
  <c r="BG277" i="4"/>
  <c r="BF277" i="4"/>
  <c r="T277" i="4"/>
  <c r="R277" i="4"/>
  <c r="P277" i="4"/>
  <c r="BI275" i="4"/>
  <c r="BH275" i="4"/>
  <c r="BG275" i="4"/>
  <c r="BF275" i="4"/>
  <c r="T275" i="4"/>
  <c r="R275" i="4"/>
  <c r="P275" i="4"/>
  <c r="BI273" i="4"/>
  <c r="BH273" i="4"/>
  <c r="BG273" i="4"/>
  <c r="BF273" i="4"/>
  <c r="T273" i="4"/>
  <c r="R273" i="4"/>
  <c r="P273" i="4"/>
  <c r="BI271" i="4"/>
  <c r="BH271" i="4"/>
  <c r="BG271" i="4"/>
  <c r="BF271" i="4"/>
  <c r="T271" i="4"/>
  <c r="R271" i="4"/>
  <c r="P271" i="4"/>
  <c r="BI269" i="4"/>
  <c r="BH269" i="4"/>
  <c r="BG269" i="4"/>
  <c r="BF269" i="4"/>
  <c r="T269" i="4"/>
  <c r="R269" i="4"/>
  <c r="P269" i="4"/>
  <c r="BI267" i="4"/>
  <c r="BH267" i="4"/>
  <c r="BG267" i="4"/>
  <c r="BF267" i="4"/>
  <c r="T267" i="4"/>
  <c r="R267" i="4"/>
  <c r="P267" i="4"/>
  <c r="BI265" i="4"/>
  <c r="BH265" i="4"/>
  <c r="BG265" i="4"/>
  <c r="BF265" i="4"/>
  <c r="T265" i="4"/>
  <c r="R265" i="4"/>
  <c r="P265" i="4"/>
  <c r="BI263" i="4"/>
  <c r="BH263" i="4"/>
  <c r="BG263" i="4"/>
  <c r="BF263" i="4"/>
  <c r="T263" i="4"/>
  <c r="R263" i="4"/>
  <c r="P263" i="4"/>
  <c r="BI262" i="4"/>
  <c r="BH262" i="4"/>
  <c r="BG262" i="4"/>
  <c r="BF262" i="4"/>
  <c r="T262" i="4"/>
  <c r="R262" i="4"/>
  <c r="P262" i="4"/>
  <c r="BI261" i="4"/>
  <c r="BH261" i="4"/>
  <c r="BG261" i="4"/>
  <c r="BF261" i="4"/>
  <c r="T261" i="4"/>
  <c r="R261" i="4"/>
  <c r="P261" i="4"/>
  <c r="BI260" i="4"/>
  <c r="BH260" i="4"/>
  <c r="BG260" i="4"/>
  <c r="BF260" i="4"/>
  <c r="T260" i="4"/>
  <c r="R260" i="4"/>
  <c r="P260" i="4"/>
  <c r="BI259" i="4"/>
  <c r="BH259" i="4"/>
  <c r="BG259" i="4"/>
  <c r="BF259" i="4"/>
  <c r="T259" i="4"/>
  <c r="R259" i="4"/>
  <c r="P259" i="4"/>
  <c r="BI258" i="4"/>
  <c r="BH258" i="4"/>
  <c r="BG258" i="4"/>
  <c r="BF258" i="4"/>
  <c r="T258" i="4"/>
  <c r="R258" i="4"/>
  <c r="P258" i="4"/>
  <c r="BI257" i="4"/>
  <c r="BH257" i="4"/>
  <c r="BG257" i="4"/>
  <c r="BF257" i="4"/>
  <c r="T257" i="4"/>
  <c r="R257" i="4"/>
  <c r="P257" i="4"/>
  <c r="BI256" i="4"/>
  <c r="BH256" i="4"/>
  <c r="BG256" i="4"/>
  <c r="BF256" i="4"/>
  <c r="T256" i="4"/>
  <c r="R256" i="4"/>
  <c r="P256" i="4"/>
  <c r="BI254" i="4"/>
  <c r="BH254" i="4"/>
  <c r="BG254" i="4"/>
  <c r="BF254" i="4"/>
  <c r="T254" i="4"/>
  <c r="R254" i="4"/>
  <c r="P254" i="4"/>
  <c r="BI252" i="4"/>
  <c r="BH252" i="4"/>
  <c r="BG252" i="4"/>
  <c r="BF252" i="4"/>
  <c r="T252" i="4"/>
  <c r="R252" i="4"/>
  <c r="P252" i="4"/>
  <c r="BI250" i="4"/>
  <c r="BH250" i="4"/>
  <c r="BG250" i="4"/>
  <c r="BF250" i="4"/>
  <c r="T250" i="4"/>
  <c r="R250" i="4"/>
  <c r="P250" i="4"/>
  <c r="BI248" i="4"/>
  <c r="BH248" i="4"/>
  <c r="BG248" i="4"/>
  <c r="BF248" i="4"/>
  <c r="T248" i="4"/>
  <c r="R248" i="4"/>
  <c r="P248" i="4"/>
  <c r="BI246" i="4"/>
  <c r="BH246" i="4"/>
  <c r="BG246" i="4"/>
  <c r="BF246" i="4"/>
  <c r="T246" i="4"/>
  <c r="R246" i="4"/>
  <c r="P246" i="4"/>
  <c r="BI244" i="4"/>
  <c r="BH244" i="4"/>
  <c r="BG244" i="4"/>
  <c r="BF244" i="4"/>
  <c r="T244" i="4"/>
  <c r="R244" i="4"/>
  <c r="P244" i="4"/>
  <c r="BI242" i="4"/>
  <c r="BH242" i="4"/>
  <c r="BG242" i="4"/>
  <c r="BF242" i="4"/>
  <c r="T242" i="4"/>
  <c r="R242" i="4"/>
  <c r="P242" i="4"/>
  <c r="BI241" i="4"/>
  <c r="BH241" i="4"/>
  <c r="BG241" i="4"/>
  <c r="BF241" i="4"/>
  <c r="T241" i="4"/>
  <c r="R241" i="4"/>
  <c r="P241" i="4"/>
  <c r="BI240" i="4"/>
  <c r="BH240" i="4"/>
  <c r="BG240" i="4"/>
  <c r="BF240" i="4"/>
  <c r="T240" i="4"/>
  <c r="R240" i="4"/>
  <c r="P240" i="4"/>
  <c r="BI237" i="4"/>
  <c r="BH237" i="4"/>
  <c r="BG237" i="4"/>
  <c r="BF237" i="4"/>
  <c r="T237" i="4"/>
  <c r="R237" i="4"/>
  <c r="P237" i="4"/>
  <c r="BI235" i="4"/>
  <c r="BH235" i="4"/>
  <c r="BG235" i="4"/>
  <c r="BF235" i="4"/>
  <c r="T235" i="4"/>
  <c r="R235" i="4"/>
  <c r="P235" i="4"/>
  <c r="BI234" i="4"/>
  <c r="BH234" i="4"/>
  <c r="BG234" i="4"/>
  <c r="BF234" i="4"/>
  <c r="T234" i="4"/>
  <c r="R234" i="4"/>
  <c r="P234" i="4"/>
  <c r="BI233" i="4"/>
  <c r="BH233" i="4"/>
  <c r="BG233" i="4"/>
  <c r="BF233" i="4"/>
  <c r="T233" i="4"/>
  <c r="R233" i="4"/>
  <c r="P233" i="4"/>
  <c r="BI232" i="4"/>
  <c r="BH232" i="4"/>
  <c r="BG232" i="4"/>
  <c r="BF232" i="4"/>
  <c r="T232" i="4"/>
  <c r="R232" i="4"/>
  <c r="P232" i="4"/>
  <c r="BI226" i="4"/>
  <c r="BH226" i="4"/>
  <c r="BG226" i="4"/>
  <c r="BF226" i="4"/>
  <c r="T226" i="4"/>
  <c r="R226" i="4"/>
  <c r="P226" i="4"/>
  <c r="BI220" i="4"/>
  <c r="BH220" i="4"/>
  <c r="BG220" i="4"/>
  <c r="BF220" i="4"/>
  <c r="T220" i="4"/>
  <c r="R220" i="4"/>
  <c r="P220" i="4"/>
  <c r="BI219" i="4"/>
  <c r="BH219" i="4"/>
  <c r="BG219" i="4"/>
  <c r="BF219" i="4"/>
  <c r="T219" i="4"/>
  <c r="R219" i="4"/>
  <c r="P219" i="4"/>
  <c r="BI218" i="4"/>
  <c r="BH218" i="4"/>
  <c r="BG218" i="4"/>
  <c r="BF218" i="4"/>
  <c r="T218" i="4"/>
  <c r="R218" i="4"/>
  <c r="P218" i="4"/>
  <c r="BI217" i="4"/>
  <c r="BH217" i="4"/>
  <c r="BG217" i="4"/>
  <c r="BF217" i="4"/>
  <c r="T217" i="4"/>
  <c r="R217" i="4"/>
  <c r="P217" i="4"/>
  <c r="BI216" i="4"/>
  <c r="BH216" i="4"/>
  <c r="BG216" i="4"/>
  <c r="BF216" i="4"/>
  <c r="T216" i="4"/>
  <c r="R216" i="4"/>
  <c r="P216" i="4"/>
  <c r="BI215" i="4"/>
  <c r="BH215" i="4"/>
  <c r="BG215" i="4"/>
  <c r="BF215" i="4"/>
  <c r="T215" i="4"/>
  <c r="R215" i="4"/>
  <c r="P215" i="4"/>
  <c r="BI214" i="4"/>
  <c r="BH214" i="4"/>
  <c r="BG214" i="4"/>
  <c r="BF214" i="4"/>
  <c r="T214" i="4"/>
  <c r="R214" i="4"/>
  <c r="P214" i="4"/>
  <c r="BI213" i="4"/>
  <c r="BH213" i="4"/>
  <c r="BG213" i="4"/>
  <c r="BF213" i="4"/>
  <c r="T213" i="4"/>
  <c r="R213" i="4"/>
  <c r="P213" i="4"/>
  <c r="BI212" i="4"/>
  <c r="BH212" i="4"/>
  <c r="BG212" i="4"/>
  <c r="BF212" i="4"/>
  <c r="T212" i="4"/>
  <c r="R212" i="4"/>
  <c r="P212" i="4"/>
  <c r="BI211" i="4"/>
  <c r="BH211" i="4"/>
  <c r="BG211" i="4"/>
  <c r="BF211" i="4"/>
  <c r="T211" i="4"/>
  <c r="R211" i="4"/>
  <c r="P211" i="4"/>
  <c r="BI210" i="4"/>
  <c r="BH210" i="4"/>
  <c r="BG210" i="4"/>
  <c r="BF210" i="4"/>
  <c r="T210" i="4"/>
  <c r="R210" i="4"/>
  <c r="P210" i="4"/>
  <c r="BI208" i="4"/>
  <c r="BH208" i="4"/>
  <c r="BG208" i="4"/>
  <c r="BF208" i="4"/>
  <c r="T208" i="4"/>
  <c r="R208" i="4"/>
  <c r="P208" i="4"/>
  <c r="BI207" i="4"/>
  <c r="BH207" i="4"/>
  <c r="BG207" i="4"/>
  <c r="BF207" i="4"/>
  <c r="T207" i="4"/>
  <c r="R207" i="4"/>
  <c r="P207" i="4"/>
  <c r="BI206" i="4"/>
  <c r="BH206" i="4"/>
  <c r="BG206" i="4"/>
  <c r="BF206" i="4"/>
  <c r="T206" i="4"/>
  <c r="R206" i="4"/>
  <c r="P206" i="4"/>
  <c r="BI205" i="4"/>
  <c r="BH205" i="4"/>
  <c r="BG205" i="4"/>
  <c r="BF205" i="4"/>
  <c r="T205" i="4"/>
  <c r="R205" i="4"/>
  <c r="P205" i="4"/>
  <c r="BI204" i="4"/>
  <c r="BH204" i="4"/>
  <c r="BG204" i="4"/>
  <c r="BF204" i="4"/>
  <c r="T204" i="4"/>
  <c r="R204" i="4"/>
  <c r="P204" i="4"/>
  <c r="BI203" i="4"/>
  <c r="BH203" i="4"/>
  <c r="BG203" i="4"/>
  <c r="BF203" i="4"/>
  <c r="T203" i="4"/>
  <c r="R203" i="4"/>
  <c r="P203" i="4"/>
  <c r="BI202" i="4"/>
  <c r="BH202" i="4"/>
  <c r="BG202" i="4"/>
  <c r="BF202" i="4"/>
  <c r="T202" i="4"/>
  <c r="R202" i="4"/>
  <c r="P202" i="4"/>
  <c r="BI201" i="4"/>
  <c r="BH201" i="4"/>
  <c r="BG201" i="4"/>
  <c r="BF201" i="4"/>
  <c r="T201" i="4"/>
  <c r="R201" i="4"/>
  <c r="P201" i="4"/>
  <c r="BI200" i="4"/>
  <c r="BH200" i="4"/>
  <c r="BG200" i="4"/>
  <c r="BF200" i="4"/>
  <c r="T200" i="4"/>
  <c r="R200" i="4"/>
  <c r="P200" i="4"/>
  <c r="BI199" i="4"/>
  <c r="BH199" i="4"/>
  <c r="BG199" i="4"/>
  <c r="BF199" i="4"/>
  <c r="T199" i="4"/>
  <c r="R199" i="4"/>
  <c r="P199" i="4"/>
  <c r="BI198" i="4"/>
  <c r="BH198" i="4"/>
  <c r="BG198" i="4"/>
  <c r="BF198" i="4"/>
  <c r="T198" i="4"/>
  <c r="R198" i="4"/>
  <c r="P198" i="4"/>
  <c r="BI197" i="4"/>
  <c r="BH197" i="4"/>
  <c r="BG197" i="4"/>
  <c r="BF197" i="4"/>
  <c r="T197" i="4"/>
  <c r="R197" i="4"/>
  <c r="P197" i="4"/>
  <c r="BI196" i="4"/>
  <c r="BH196" i="4"/>
  <c r="BG196" i="4"/>
  <c r="BF196" i="4"/>
  <c r="T196" i="4"/>
  <c r="R196" i="4"/>
  <c r="P196" i="4"/>
  <c r="BI195" i="4"/>
  <c r="BH195" i="4"/>
  <c r="BG195" i="4"/>
  <c r="BF195" i="4"/>
  <c r="T195" i="4"/>
  <c r="R195" i="4"/>
  <c r="P195" i="4"/>
  <c r="BI194" i="4"/>
  <c r="BH194" i="4"/>
  <c r="BG194" i="4"/>
  <c r="BF194" i="4"/>
  <c r="T194" i="4"/>
  <c r="R194" i="4"/>
  <c r="P194" i="4"/>
  <c r="BI193" i="4"/>
  <c r="BH193" i="4"/>
  <c r="BG193" i="4"/>
  <c r="BF193" i="4"/>
  <c r="T193" i="4"/>
  <c r="R193" i="4"/>
  <c r="P193" i="4"/>
  <c r="BI192" i="4"/>
  <c r="BH192" i="4"/>
  <c r="BG192" i="4"/>
  <c r="BF192" i="4"/>
  <c r="T192" i="4"/>
  <c r="R192" i="4"/>
  <c r="P192" i="4"/>
  <c r="BI191" i="4"/>
  <c r="BH191" i="4"/>
  <c r="BG191" i="4"/>
  <c r="BF191" i="4"/>
  <c r="T191" i="4"/>
  <c r="R191" i="4"/>
  <c r="P191" i="4"/>
  <c r="BI190" i="4"/>
  <c r="BH190" i="4"/>
  <c r="BG190" i="4"/>
  <c r="BF190" i="4"/>
  <c r="T190" i="4"/>
  <c r="R190" i="4"/>
  <c r="P190" i="4"/>
  <c r="BI189" i="4"/>
  <c r="BH189" i="4"/>
  <c r="BG189" i="4"/>
  <c r="BF189" i="4"/>
  <c r="T189" i="4"/>
  <c r="R189" i="4"/>
  <c r="P189" i="4"/>
  <c r="BI188" i="4"/>
  <c r="BH188" i="4"/>
  <c r="BG188" i="4"/>
  <c r="BF188" i="4"/>
  <c r="T188" i="4"/>
  <c r="R188" i="4"/>
  <c r="P188" i="4"/>
  <c r="BI187" i="4"/>
  <c r="BH187" i="4"/>
  <c r="BG187" i="4"/>
  <c r="BF187" i="4"/>
  <c r="T187" i="4"/>
  <c r="R187" i="4"/>
  <c r="P187" i="4"/>
  <c r="BI186" i="4"/>
  <c r="BH186" i="4"/>
  <c r="BG186" i="4"/>
  <c r="BF186" i="4"/>
  <c r="T186" i="4"/>
  <c r="R186" i="4"/>
  <c r="P186" i="4"/>
  <c r="BI185" i="4"/>
  <c r="BH185" i="4"/>
  <c r="BG185" i="4"/>
  <c r="BF185" i="4"/>
  <c r="T185" i="4"/>
  <c r="R185" i="4"/>
  <c r="P185" i="4"/>
  <c r="BI184" i="4"/>
  <c r="BH184" i="4"/>
  <c r="BG184" i="4"/>
  <c r="BF184" i="4"/>
  <c r="T184" i="4"/>
  <c r="R184" i="4"/>
  <c r="P184" i="4"/>
  <c r="BI182" i="4"/>
  <c r="BH182" i="4"/>
  <c r="BG182" i="4"/>
  <c r="BF182" i="4"/>
  <c r="T182" i="4"/>
  <c r="R182" i="4"/>
  <c r="P182" i="4"/>
  <c r="BI180" i="4"/>
  <c r="BH180" i="4"/>
  <c r="BG180" i="4"/>
  <c r="BF180" i="4"/>
  <c r="T180" i="4"/>
  <c r="R180" i="4"/>
  <c r="P180" i="4"/>
  <c r="BI179" i="4"/>
  <c r="BH179" i="4"/>
  <c r="BG179" i="4"/>
  <c r="BF179" i="4"/>
  <c r="T179" i="4"/>
  <c r="R179" i="4"/>
  <c r="P179" i="4"/>
  <c r="BI178" i="4"/>
  <c r="BH178" i="4"/>
  <c r="BG178" i="4"/>
  <c r="BF178" i="4"/>
  <c r="T178" i="4"/>
  <c r="R178" i="4"/>
  <c r="P178" i="4"/>
  <c r="BI177" i="4"/>
  <c r="BH177" i="4"/>
  <c r="BG177" i="4"/>
  <c r="BF177" i="4"/>
  <c r="T177" i="4"/>
  <c r="R177" i="4"/>
  <c r="P177" i="4"/>
  <c r="BI175" i="4"/>
  <c r="BH175" i="4"/>
  <c r="BG175" i="4"/>
  <c r="BF175" i="4"/>
  <c r="T175" i="4"/>
  <c r="R175" i="4"/>
  <c r="P175" i="4"/>
  <c r="BI174" i="4"/>
  <c r="BH174" i="4"/>
  <c r="BG174" i="4"/>
  <c r="BF174" i="4"/>
  <c r="T174" i="4"/>
  <c r="R174" i="4"/>
  <c r="P174" i="4"/>
  <c r="BI172" i="4"/>
  <c r="BH172" i="4"/>
  <c r="BG172" i="4"/>
  <c r="BF172" i="4"/>
  <c r="T172" i="4"/>
  <c r="R172" i="4"/>
  <c r="P172" i="4"/>
  <c r="BI170" i="4"/>
  <c r="BH170" i="4"/>
  <c r="BG170" i="4"/>
  <c r="BF170" i="4"/>
  <c r="T170" i="4"/>
  <c r="R170" i="4"/>
  <c r="P170" i="4"/>
  <c r="BI168" i="4"/>
  <c r="BH168" i="4"/>
  <c r="BG168" i="4"/>
  <c r="BF168" i="4"/>
  <c r="T168" i="4"/>
  <c r="R168" i="4"/>
  <c r="P168" i="4"/>
  <c r="BI166" i="4"/>
  <c r="BH166" i="4"/>
  <c r="BG166" i="4"/>
  <c r="BF166" i="4"/>
  <c r="T166" i="4"/>
  <c r="R166" i="4"/>
  <c r="P166" i="4"/>
  <c r="BI164" i="4"/>
  <c r="BH164" i="4"/>
  <c r="BG164" i="4"/>
  <c r="BF164" i="4"/>
  <c r="T164" i="4"/>
  <c r="R164" i="4"/>
  <c r="P164" i="4"/>
  <c r="BI162" i="4"/>
  <c r="BH162" i="4"/>
  <c r="BG162" i="4"/>
  <c r="BF162" i="4"/>
  <c r="T162" i="4"/>
  <c r="R162" i="4"/>
  <c r="P162" i="4"/>
  <c r="BI160" i="4"/>
  <c r="BH160" i="4"/>
  <c r="BG160" i="4"/>
  <c r="BF160" i="4"/>
  <c r="T160" i="4"/>
  <c r="R160" i="4"/>
  <c r="P160" i="4"/>
  <c r="BI158" i="4"/>
  <c r="BH158" i="4"/>
  <c r="BG158" i="4"/>
  <c r="BF158" i="4"/>
  <c r="T158" i="4"/>
  <c r="R158" i="4"/>
  <c r="P158" i="4"/>
  <c r="BI156" i="4"/>
  <c r="BH156" i="4"/>
  <c r="BG156" i="4"/>
  <c r="BF156" i="4"/>
  <c r="T156" i="4"/>
  <c r="R156" i="4"/>
  <c r="P156" i="4"/>
  <c r="BI154" i="4"/>
  <c r="BH154" i="4"/>
  <c r="BG154" i="4"/>
  <c r="BF154" i="4"/>
  <c r="T154" i="4"/>
  <c r="R154" i="4"/>
  <c r="P154" i="4"/>
  <c r="BI152" i="4"/>
  <c r="BH152" i="4"/>
  <c r="BG152" i="4"/>
  <c r="BF152" i="4"/>
  <c r="T152" i="4"/>
  <c r="R152" i="4"/>
  <c r="P152" i="4"/>
  <c r="BI150" i="4"/>
  <c r="BH150" i="4"/>
  <c r="BG150" i="4"/>
  <c r="BF150" i="4"/>
  <c r="T150" i="4"/>
  <c r="R150" i="4"/>
  <c r="P150" i="4"/>
  <c r="BI148" i="4"/>
  <c r="BH148" i="4"/>
  <c r="BG148" i="4"/>
  <c r="BF148" i="4"/>
  <c r="T148" i="4"/>
  <c r="R148" i="4"/>
  <c r="P148" i="4"/>
  <c r="BI145" i="4"/>
  <c r="BH145" i="4"/>
  <c r="BG145" i="4"/>
  <c r="BF145" i="4"/>
  <c r="T145" i="4"/>
  <c r="R145" i="4"/>
  <c r="P145" i="4"/>
  <c r="BI144" i="4"/>
  <c r="BH144" i="4"/>
  <c r="BG144" i="4"/>
  <c r="BF144" i="4"/>
  <c r="T144" i="4"/>
  <c r="R144" i="4"/>
  <c r="P144" i="4"/>
  <c r="BI143" i="4"/>
  <c r="BH143" i="4"/>
  <c r="BG143" i="4"/>
  <c r="BF143" i="4"/>
  <c r="T143" i="4"/>
  <c r="R143" i="4"/>
  <c r="P143" i="4"/>
  <c r="BI142" i="4"/>
  <c r="BH142" i="4"/>
  <c r="BG142" i="4"/>
  <c r="BF142" i="4"/>
  <c r="T142" i="4"/>
  <c r="R142" i="4"/>
  <c r="P142" i="4"/>
  <c r="BI140" i="4"/>
  <c r="BH140" i="4"/>
  <c r="BG140" i="4"/>
  <c r="BF140" i="4"/>
  <c r="T140" i="4"/>
  <c r="R140" i="4"/>
  <c r="P140" i="4"/>
  <c r="BI138" i="4"/>
  <c r="BH138" i="4"/>
  <c r="BG138" i="4"/>
  <c r="BF138" i="4"/>
  <c r="T138" i="4"/>
  <c r="R138" i="4"/>
  <c r="P138" i="4"/>
  <c r="BI137" i="4"/>
  <c r="BH137" i="4"/>
  <c r="BG137" i="4"/>
  <c r="BF137" i="4"/>
  <c r="T137" i="4"/>
  <c r="R137" i="4"/>
  <c r="P137" i="4"/>
  <c r="BI136" i="4"/>
  <c r="BH136" i="4"/>
  <c r="BG136" i="4"/>
  <c r="BF136" i="4"/>
  <c r="T136" i="4"/>
  <c r="R136" i="4"/>
  <c r="P136" i="4"/>
  <c r="J129" i="4"/>
  <c r="F129" i="4"/>
  <c r="F127" i="4"/>
  <c r="E125" i="4"/>
  <c r="J93" i="4"/>
  <c r="F93" i="4"/>
  <c r="F91" i="4"/>
  <c r="E89" i="4"/>
  <c r="J26" i="4"/>
  <c r="E26" i="4"/>
  <c r="J130" i="4" s="1"/>
  <c r="J25" i="4"/>
  <c r="J20" i="4"/>
  <c r="E20" i="4"/>
  <c r="F94" i="4"/>
  <c r="J19" i="4"/>
  <c r="J14" i="4"/>
  <c r="J127" i="4"/>
  <c r="E7" i="4"/>
  <c r="E121" i="4"/>
  <c r="J39" i="3"/>
  <c r="J38" i="3"/>
  <c r="AY97" i="1" s="1"/>
  <c r="J37" i="3"/>
  <c r="AX97" i="1"/>
  <c r="BI481" i="3"/>
  <c r="BH481" i="3"/>
  <c r="BG481" i="3"/>
  <c r="BF481" i="3"/>
  <c r="T481" i="3"/>
  <c r="R481" i="3"/>
  <c r="P481" i="3"/>
  <c r="BI479" i="3"/>
  <c r="BH479" i="3"/>
  <c r="BG479" i="3"/>
  <c r="BF479" i="3"/>
  <c r="T479" i="3"/>
  <c r="R479" i="3"/>
  <c r="P479" i="3"/>
  <c r="BI477" i="3"/>
  <c r="BH477" i="3"/>
  <c r="BG477" i="3"/>
  <c r="BF477" i="3"/>
  <c r="T477" i="3"/>
  <c r="R477" i="3"/>
  <c r="P477" i="3"/>
  <c r="BI472" i="3"/>
  <c r="BH472" i="3"/>
  <c r="BG472" i="3"/>
  <c r="BF472" i="3"/>
  <c r="T472" i="3"/>
  <c r="R472" i="3"/>
  <c r="P472" i="3"/>
  <c r="BI471" i="3"/>
  <c r="BH471" i="3"/>
  <c r="BG471" i="3"/>
  <c r="BF471" i="3"/>
  <c r="T471" i="3"/>
  <c r="R471" i="3"/>
  <c r="P471" i="3"/>
  <c r="BI466" i="3"/>
  <c r="BH466" i="3"/>
  <c r="BG466" i="3"/>
  <c r="BF466" i="3"/>
  <c r="T466" i="3"/>
  <c r="R466" i="3"/>
  <c r="P466" i="3"/>
  <c r="BI462" i="3"/>
  <c r="BH462" i="3"/>
  <c r="BG462" i="3"/>
  <c r="BF462" i="3"/>
  <c r="T462" i="3"/>
  <c r="R462" i="3"/>
  <c r="P462" i="3"/>
  <c r="BI461" i="3"/>
  <c r="BH461" i="3"/>
  <c r="BG461" i="3"/>
  <c r="BF461" i="3"/>
  <c r="T461" i="3"/>
  <c r="R461" i="3"/>
  <c r="P461" i="3"/>
  <c r="BI459" i="3"/>
  <c r="BH459" i="3"/>
  <c r="BG459" i="3"/>
  <c r="BF459" i="3"/>
  <c r="T459" i="3"/>
  <c r="R459" i="3"/>
  <c r="P459" i="3"/>
  <c r="BI457" i="3"/>
  <c r="BH457" i="3"/>
  <c r="BG457" i="3"/>
  <c r="BF457" i="3"/>
  <c r="T457" i="3"/>
  <c r="R457" i="3"/>
  <c r="P457" i="3"/>
  <c r="BI455" i="3"/>
  <c r="BH455" i="3"/>
  <c r="BG455" i="3"/>
  <c r="BF455" i="3"/>
  <c r="T455" i="3"/>
  <c r="R455" i="3"/>
  <c r="P455" i="3"/>
  <c r="BI453" i="3"/>
  <c r="BH453" i="3"/>
  <c r="BG453" i="3"/>
  <c r="BF453" i="3"/>
  <c r="T453" i="3"/>
  <c r="R453" i="3"/>
  <c r="P453" i="3"/>
  <c r="BI449" i="3"/>
  <c r="BH449" i="3"/>
  <c r="BG449" i="3"/>
  <c r="BF449" i="3"/>
  <c r="T449" i="3"/>
  <c r="R449" i="3"/>
  <c r="P449" i="3"/>
  <c r="BI447" i="3"/>
  <c r="BH447" i="3"/>
  <c r="BG447" i="3"/>
  <c r="BF447" i="3"/>
  <c r="T447" i="3"/>
  <c r="R447" i="3"/>
  <c r="P447" i="3"/>
  <c r="BI443" i="3"/>
  <c r="BH443" i="3"/>
  <c r="BG443" i="3"/>
  <c r="BF443" i="3"/>
  <c r="T443" i="3"/>
  <c r="R443" i="3"/>
  <c r="P443" i="3"/>
  <c r="BI441" i="3"/>
  <c r="BH441" i="3"/>
  <c r="BG441" i="3"/>
  <c r="BF441" i="3"/>
  <c r="T441" i="3"/>
  <c r="R441" i="3"/>
  <c r="P441" i="3"/>
  <c r="BI440" i="3"/>
  <c r="BH440" i="3"/>
  <c r="BG440" i="3"/>
  <c r="BF440" i="3"/>
  <c r="T440" i="3"/>
  <c r="R440" i="3"/>
  <c r="P440" i="3"/>
  <c r="BI438" i="3"/>
  <c r="BH438" i="3"/>
  <c r="BG438" i="3"/>
  <c r="BF438" i="3"/>
  <c r="T438" i="3"/>
  <c r="R438" i="3"/>
  <c r="P438" i="3"/>
  <c r="BI434" i="3"/>
  <c r="BH434" i="3"/>
  <c r="BG434" i="3"/>
  <c r="BF434" i="3"/>
  <c r="T434" i="3"/>
  <c r="R434" i="3"/>
  <c r="P434" i="3"/>
  <c r="BI433" i="3"/>
  <c r="BH433" i="3"/>
  <c r="BG433" i="3"/>
  <c r="BF433" i="3"/>
  <c r="T433" i="3"/>
  <c r="R433" i="3"/>
  <c r="P433" i="3"/>
  <c r="BI429" i="3"/>
  <c r="BH429" i="3"/>
  <c r="BG429" i="3"/>
  <c r="BF429" i="3"/>
  <c r="T429" i="3"/>
  <c r="R429" i="3"/>
  <c r="P429" i="3"/>
  <c r="BI428" i="3"/>
  <c r="BH428" i="3"/>
  <c r="BG428" i="3"/>
  <c r="BF428" i="3"/>
  <c r="T428" i="3"/>
  <c r="R428" i="3"/>
  <c r="P428" i="3"/>
  <c r="BI426" i="3"/>
  <c r="BH426" i="3"/>
  <c r="BG426" i="3"/>
  <c r="BF426" i="3"/>
  <c r="T426" i="3"/>
  <c r="R426" i="3"/>
  <c r="P426" i="3"/>
  <c r="BI425" i="3"/>
  <c r="BH425" i="3"/>
  <c r="BG425" i="3"/>
  <c r="BF425" i="3"/>
  <c r="T425" i="3"/>
  <c r="R425" i="3"/>
  <c r="P425" i="3"/>
  <c r="BI418" i="3"/>
  <c r="BH418" i="3"/>
  <c r="BG418" i="3"/>
  <c r="BF418" i="3"/>
  <c r="T418" i="3"/>
  <c r="R418" i="3"/>
  <c r="P418" i="3"/>
  <c r="BI417" i="3"/>
  <c r="BH417" i="3"/>
  <c r="BG417" i="3"/>
  <c r="BF417" i="3"/>
  <c r="T417" i="3"/>
  <c r="R417" i="3"/>
  <c r="P417" i="3"/>
  <c r="BI416" i="3"/>
  <c r="BH416" i="3"/>
  <c r="BG416" i="3"/>
  <c r="BF416" i="3"/>
  <c r="T416" i="3"/>
  <c r="R416" i="3"/>
  <c r="P416" i="3"/>
  <c r="BI415" i="3"/>
  <c r="BH415" i="3"/>
  <c r="BG415" i="3"/>
  <c r="BF415" i="3"/>
  <c r="T415" i="3"/>
  <c r="R415" i="3"/>
  <c r="P415" i="3"/>
  <c r="BI413" i="3"/>
  <c r="BH413" i="3"/>
  <c r="BG413" i="3"/>
  <c r="BF413" i="3"/>
  <c r="T413" i="3"/>
  <c r="R413" i="3"/>
  <c r="P413" i="3"/>
  <c r="BI412" i="3"/>
  <c r="BH412" i="3"/>
  <c r="BG412" i="3"/>
  <c r="BF412" i="3"/>
  <c r="T412" i="3"/>
  <c r="R412" i="3"/>
  <c r="P412" i="3"/>
  <c r="BI410" i="3"/>
  <c r="BH410" i="3"/>
  <c r="BG410" i="3"/>
  <c r="BF410" i="3"/>
  <c r="T410" i="3"/>
  <c r="R410" i="3"/>
  <c r="P410" i="3"/>
  <c r="BI409" i="3"/>
  <c r="BH409" i="3"/>
  <c r="BG409" i="3"/>
  <c r="BF409" i="3"/>
  <c r="T409" i="3"/>
  <c r="R409" i="3"/>
  <c r="P409" i="3"/>
  <c r="BI405" i="3"/>
  <c r="BH405" i="3"/>
  <c r="BG405" i="3"/>
  <c r="BF405" i="3"/>
  <c r="T405" i="3"/>
  <c r="R405" i="3"/>
  <c r="P405" i="3"/>
  <c r="BI403" i="3"/>
  <c r="BH403" i="3"/>
  <c r="BG403" i="3"/>
  <c r="BF403" i="3"/>
  <c r="T403" i="3"/>
  <c r="R403" i="3"/>
  <c r="P403" i="3"/>
  <c r="BI401" i="3"/>
  <c r="BH401" i="3"/>
  <c r="BG401" i="3"/>
  <c r="BF401" i="3"/>
  <c r="T401" i="3"/>
  <c r="R401" i="3"/>
  <c r="P401" i="3"/>
  <c r="BI399" i="3"/>
  <c r="BH399" i="3"/>
  <c r="BG399" i="3"/>
  <c r="BF399" i="3"/>
  <c r="T399" i="3"/>
  <c r="R399" i="3"/>
  <c r="P399" i="3"/>
  <c r="BI398" i="3"/>
  <c r="BH398" i="3"/>
  <c r="BG398" i="3"/>
  <c r="BF398" i="3"/>
  <c r="T398" i="3"/>
  <c r="R398" i="3"/>
  <c r="P398" i="3"/>
  <c r="BI396" i="3"/>
  <c r="BH396" i="3"/>
  <c r="BG396" i="3"/>
  <c r="BF396" i="3"/>
  <c r="T396" i="3"/>
  <c r="R396" i="3"/>
  <c r="P396" i="3"/>
  <c r="BI395" i="3"/>
  <c r="BH395" i="3"/>
  <c r="BG395" i="3"/>
  <c r="BF395" i="3"/>
  <c r="T395" i="3"/>
  <c r="R395" i="3"/>
  <c r="P395" i="3"/>
  <c r="BI393" i="3"/>
  <c r="BH393" i="3"/>
  <c r="BG393" i="3"/>
  <c r="BF393" i="3"/>
  <c r="T393" i="3"/>
  <c r="R393" i="3"/>
  <c r="P393" i="3"/>
  <c r="BI391" i="3"/>
  <c r="BH391" i="3"/>
  <c r="BG391" i="3"/>
  <c r="BF391" i="3"/>
  <c r="T391" i="3"/>
  <c r="R391" i="3"/>
  <c r="P391" i="3"/>
  <c r="BI390" i="3"/>
  <c r="BH390" i="3"/>
  <c r="BG390" i="3"/>
  <c r="BF390" i="3"/>
  <c r="T390" i="3"/>
  <c r="R390" i="3"/>
  <c r="P390" i="3"/>
  <c r="BI388" i="3"/>
  <c r="BH388" i="3"/>
  <c r="BG388" i="3"/>
  <c r="BF388" i="3"/>
  <c r="T388" i="3"/>
  <c r="R388" i="3"/>
  <c r="P388" i="3"/>
  <c r="BI387" i="3"/>
  <c r="BH387" i="3"/>
  <c r="BG387" i="3"/>
  <c r="BF387" i="3"/>
  <c r="T387" i="3"/>
  <c r="R387" i="3"/>
  <c r="P387" i="3"/>
  <c r="BI386" i="3"/>
  <c r="BH386" i="3"/>
  <c r="BG386" i="3"/>
  <c r="BF386" i="3"/>
  <c r="T386" i="3"/>
  <c r="R386" i="3"/>
  <c r="P386" i="3"/>
  <c r="BI385" i="3"/>
  <c r="BH385" i="3"/>
  <c r="BG385" i="3"/>
  <c r="BF385" i="3"/>
  <c r="T385" i="3"/>
  <c r="R385" i="3"/>
  <c r="P385" i="3"/>
  <c r="BI383" i="3"/>
  <c r="BH383" i="3"/>
  <c r="BG383" i="3"/>
  <c r="BF383" i="3"/>
  <c r="T383" i="3"/>
  <c r="R383" i="3"/>
  <c r="P383" i="3"/>
  <c r="BI378" i="3"/>
  <c r="BH378" i="3"/>
  <c r="BG378" i="3"/>
  <c r="BF378" i="3"/>
  <c r="T378" i="3"/>
  <c r="R378" i="3"/>
  <c r="P378" i="3"/>
  <c r="BI376" i="3"/>
  <c r="BH376" i="3"/>
  <c r="BG376" i="3"/>
  <c r="BF376" i="3"/>
  <c r="T376" i="3"/>
  <c r="R376" i="3"/>
  <c r="P376" i="3"/>
  <c r="BI375" i="3"/>
  <c r="BH375" i="3"/>
  <c r="BG375" i="3"/>
  <c r="BF375" i="3"/>
  <c r="T375" i="3"/>
  <c r="R375" i="3"/>
  <c r="P375" i="3"/>
  <c r="BI373" i="3"/>
  <c r="BH373" i="3"/>
  <c r="BG373" i="3"/>
  <c r="BF373" i="3"/>
  <c r="T373" i="3"/>
  <c r="R373" i="3"/>
  <c r="P373" i="3"/>
  <c r="BI371" i="3"/>
  <c r="BH371" i="3"/>
  <c r="BG371" i="3"/>
  <c r="BF371" i="3"/>
  <c r="T371" i="3"/>
  <c r="R371" i="3"/>
  <c r="P371" i="3"/>
  <c r="BI370" i="3"/>
  <c r="BH370" i="3"/>
  <c r="BG370" i="3"/>
  <c r="BF370" i="3"/>
  <c r="T370" i="3"/>
  <c r="R370" i="3"/>
  <c r="P370" i="3"/>
  <c r="BI368" i="3"/>
  <c r="BH368" i="3"/>
  <c r="BG368" i="3"/>
  <c r="BF368" i="3"/>
  <c r="T368" i="3"/>
  <c r="R368" i="3"/>
  <c r="P368" i="3"/>
  <c r="BI367" i="3"/>
  <c r="BH367" i="3"/>
  <c r="BG367" i="3"/>
  <c r="BF367" i="3"/>
  <c r="T367" i="3"/>
  <c r="R367" i="3"/>
  <c r="P367" i="3"/>
  <c r="BI365" i="3"/>
  <c r="BH365" i="3"/>
  <c r="BG365" i="3"/>
  <c r="BF365" i="3"/>
  <c r="T365" i="3"/>
  <c r="R365" i="3"/>
  <c r="P365" i="3"/>
  <c r="BI363" i="3"/>
  <c r="BH363" i="3"/>
  <c r="BG363" i="3"/>
  <c r="BF363" i="3"/>
  <c r="T363" i="3"/>
  <c r="R363" i="3"/>
  <c r="P363" i="3"/>
  <c r="BI361" i="3"/>
  <c r="BH361" i="3"/>
  <c r="BG361" i="3"/>
  <c r="BF361" i="3"/>
  <c r="T361" i="3"/>
  <c r="R361" i="3"/>
  <c r="P361" i="3"/>
  <c r="BI359" i="3"/>
  <c r="BH359" i="3"/>
  <c r="BG359" i="3"/>
  <c r="BF359" i="3"/>
  <c r="T359" i="3"/>
  <c r="R359" i="3"/>
  <c r="P359" i="3"/>
  <c r="BI358" i="3"/>
  <c r="BH358" i="3"/>
  <c r="BG358" i="3"/>
  <c r="BF358" i="3"/>
  <c r="T358" i="3"/>
  <c r="R358" i="3"/>
  <c r="P358" i="3"/>
  <c r="BI356" i="3"/>
  <c r="BH356" i="3"/>
  <c r="BG356" i="3"/>
  <c r="BF356" i="3"/>
  <c r="T356" i="3"/>
  <c r="R356" i="3"/>
  <c r="P356" i="3"/>
  <c r="BI354" i="3"/>
  <c r="BH354" i="3"/>
  <c r="BG354" i="3"/>
  <c r="BF354" i="3"/>
  <c r="T354" i="3"/>
  <c r="R354" i="3"/>
  <c r="P354" i="3"/>
  <c r="BI352" i="3"/>
  <c r="BH352" i="3"/>
  <c r="BG352" i="3"/>
  <c r="BF352" i="3"/>
  <c r="T352" i="3"/>
  <c r="R352" i="3"/>
  <c r="P352" i="3"/>
  <c r="BI351" i="3"/>
  <c r="BH351" i="3"/>
  <c r="BG351" i="3"/>
  <c r="BF351" i="3"/>
  <c r="T351" i="3"/>
  <c r="R351" i="3"/>
  <c r="P351" i="3"/>
  <c r="BI349" i="3"/>
  <c r="BH349" i="3"/>
  <c r="BG349" i="3"/>
  <c r="BF349" i="3"/>
  <c r="T349" i="3"/>
  <c r="R349" i="3"/>
  <c r="P349" i="3"/>
  <c r="BI347" i="3"/>
  <c r="BH347" i="3"/>
  <c r="BG347" i="3"/>
  <c r="BF347" i="3"/>
  <c r="T347" i="3"/>
  <c r="R347" i="3"/>
  <c r="P347" i="3"/>
  <c r="BI345" i="3"/>
  <c r="BH345" i="3"/>
  <c r="BG345" i="3"/>
  <c r="BF345" i="3"/>
  <c r="T345" i="3"/>
  <c r="R345" i="3"/>
  <c r="P345" i="3"/>
  <c r="BI343" i="3"/>
  <c r="BH343" i="3"/>
  <c r="BG343" i="3"/>
  <c r="BF343" i="3"/>
  <c r="T343" i="3"/>
  <c r="R343" i="3"/>
  <c r="P343" i="3"/>
  <c r="BI341" i="3"/>
  <c r="BH341" i="3"/>
  <c r="BG341" i="3"/>
  <c r="BF341" i="3"/>
  <c r="T341" i="3"/>
  <c r="R341" i="3"/>
  <c r="P341" i="3"/>
  <c r="BI339" i="3"/>
  <c r="BH339" i="3"/>
  <c r="BG339" i="3"/>
  <c r="BF339" i="3"/>
  <c r="T339" i="3"/>
  <c r="R339" i="3"/>
  <c r="P339" i="3"/>
  <c r="BI337" i="3"/>
  <c r="BH337" i="3"/>
  <c r="BG337" i="3"/>
  <c r="BF337" i="3"/>
  <c r="T337" i="3"/>
  <c r="R337" i="3"/>
  <c r="P337" i="3"/>
  <c r="BI335" i="3"/>
  <c r="BH335" i="3"/>
  <c r="BG335" i="3"/>
  <c r="BF335" i="3"/>
  <c r="T335" i="3"/>
  <c r="R335" i="3"/>
  <c r="P335" i="3"/>
  <c r="BI333" i="3"/>
  <c r="BH333" i="3"/>
  <c r="BG333" i="3"/>
  <c r="BF333" i="3"/>
  <c r="T333" i="3"/>
  <c r="R333" i="3"/>
  <c r="P333" i="3"/>
  <c r="BI331" i="3"/>
  <c r="BH331" i="3"/>
  <c r="BG331" i="3"/>
  <c r="BF331" i="3"/>
  <c r="T331" i="3"/>
  <c r="R331" i="3"/>
  <c r="P331" i="3"/>
  <c r="BI329" i="3"/>
  <c r="BH329" i="3"/>
  <c r="BG329" i="3"/>
  <c r="BF329" i="3"/>
  <c r="T329" i="3"/>
  <c r="R329" i="3"/>
  <c r="P329" i="3"/>
  <c r="BI327" i="3"/>
  <c r="BH327" i="3"/>
  <c r="BG327" i="3"/>
  <c r="BF327" i="3"/>
  <c r="T327" i="3"/>
  <c r="R327" i="3"/>
  <c r="P327" i="3"/>
  <c r="BI325" i="3"/>
  <c r="BH325" i="3"/>
  <c r="BG325" i="3"/>
  <c r="BF325" i="3"/>
  <c r="T325" i="3"/>
  <c r="R325" i="3"/>
  <c r="P325" i="3"/>
  <c r="BI322" i="3"/>
  <c r="BH322" i="3"/>
  <c r="BG322" i="3"/>
  <c r="BF322" i="3"/>
  <c r="T322" i="3"/>
  <c r="R322" i="3"/>
  <c r="P322" i="3"/>
  <c r="BI321" i="3"/>
  <c r="BH321" i="3"/>
  <c r="BG321" i="3"/>
  <c r="BF321" i="3"/>
  <c r="T321" i="3"/>
  <c r="R321" i="3"/>
  <c r="P321" i="3"/>
  <c r="BI319" i="3"/>
  <c r="BH319" i="3"/>
  <c r="BG319" i="3"/>
  <c r="BF319" i="3"/>
  <c r="T319" i="3"/>
  <c r="R319" i="3"/>
  <c r="P319" i="3"/>
  <c r="BI317" i="3"/>
  <c r="BH317" i="3"/>
  <c r="BG317" i="3"/>
  <c r="BF317" i="3"/>
  <c r="T317" i="3"/>
  <c r="R317" i="3"/>
  <c r="P317" i="3"/>
  <c r="BI315" i="3"/>
  <c r="BH315" i="3"/>
  <c r="BG315" i="3"/>
  <c r="BF315" i="3"/>
  <c r="T315" i="3"/>
  <c r="R315" i="3"/>
  <c r="P315" i="3"/>
  <c r="BI313" i="3"/>
  <c r="BH313" i="3"/>
  <c r="BG313" i="3"/>
  <c r="BF313" i="3"/>
  <c r="T313" i="3"/>
  <c r="R313" i="3"/>
  <c r="P313" i="3"/>
  <c r="BI311" i="3"/>
  <c r="BH311" i="3"/>
  <c r="BG311" i="3"/>
  <c r="BF311" i="3"/>
  <c r="T311" i="3"/>
  <c r="R311" i="3"/>
  <c r="P311" i="3"/>
  <c r="BI310" i="3"/>
  <c r="BH310" i="3"/>
  <c r="BG310" i="3"/>
  <c r="BF310" i="3"/>
  <c r="T310" i="3"/>
  <c r="R310" i="3"/>
  <c r="P310" i="3"/>
  <c r="BI309" i="3"/>
  <c r="BH309" i="3"/>
  <c r="BG309" i="3"/>
  <c r="BF309" i="3"/>
  <c r="T309" i="3"/>
  <c r="R309" i="3"/>
  <c r="P309" i="3"/>
  <c r="BI308" i="3"/>
  <c r="BH308" i="3"/>
  <c r="BG308" i="3"/>
  <c r="BF308" i="3"/>
  <c r="T308" i="3"/>
  <c r="R308" i="3"/>
  <c r="P308" i="3"/>
  <c r="BI306" i="3"/>
  <c r="BH306" i="3"/>
  <c r="BG306" i="3"/>
  <c r="BF306" i="3"/>
  <c r="T306" i="3"/>
  <c r="R306" i="3"/>
  <c r="P306" i="3"/>
  <c r="BI304" i="3"/>
  <c r="BH304" i="3"/>
  <c r="BG304" i="3"/>
  <c r="BF304" i="3"/>
  <c r="T304" i="3"/>
  <c r="R304" i="3"/>
  <c r="P304" i="3"/>
  <c r="BI302" i="3"/>
  <c r="BH302" i="3"/>
  <c r="BG302" i="3"/>
  <c r="BF302" i="3"/>
  <c r="T302" i="3"/>
  <c r="R302" i="3"/>
  <c r="P302" i="3"/>
  <c r="BI300" i="3"/>
  <c r="BH300" i="3"/>
  <c r="BG300" i="3"/>
  <c r="BF300" i="3"/>
  <c r="T300" i="3"/>
  <c r="R300" i="3"/>
  <c r="P300" i="3"/>
  <c r="BI298" i="3"/>
  <c r="BH298" i="3"/>
  <c r="BG298" i="3"/>
  <c r="BF298" i="3"/>
  <c r="T298" i="3"/>
  <c r="R298" i="3"/>
  <c r="P298" i="3"/>
  <c r="BI296" i="3"/>
  <c r="BH296" i="3"/>
  <c r="BG296" i="3"/>
  <c r="BF296" i="3"/>
  <c r="T296" i="3"/>
  <c r="R296" i="3"/>
  <c r="P296" i="3"/>
  <c r="BI294" i="3"/>
  <c r="BH294" i="3"/>
  <c r="BG294" i="3"/>
  <c r="BF294" i="3"/>
  <c r="T294" i="3"/>
  <c r="R294" i="3"/>
  <c r="P294" i="3"/>
  <c r="BI293" i="3"/>
  <c r="BH293" i="3"/>
  <c r="BG293" i="3"/>
  <c r="BF293" i="3"/>
  <c r="T293" i="3"/>
  <c r="R293" i="3"/>
  <c r="P293" i="3"/>
  <c r="BI292" i="3"/>
  <c r="BH292" i="3"/>
  <c r="BG292" i="3"/>
  <c r="BF292" i="3"/>
  <c r="T292" i="3"/>
  <c r="R292" i="3"/>
  <c r="P292" i="3"/>
  <c r="BI291" i="3"/>
  <c r="BH291" i="3"/>
  <c r="BG291" i="3"/>
  <c r="BF291" i="3"/>
  <c r="T291" i="3"/>
  <c r="R291" i="3"/>
  <c r="P291" i="3"/>
  <c r="BI289" i="3"/>
  <c r="BH289" i="3"/>
  <c r="BG289" i="3"/>
  <c r="BF289" i="3"/>
  <c r="T289" i="3"/>
  <c r="R289" i="3"/>
  <c r="P289" i="3"/>
  <c r="BI287" i="3"/>
  <c r="BH287" i="3"/>
  <c r="BG287" i="3"/>
  <c r="BF287" i="3"/>
  <c r="T287" i="3"/>
  <c r="R287" i="3"/>
  <c r="P287" i="3"/>
  <c r="BI282" i="3"/>
  <c r="BH282" i="3"/>
  <c r="BG282" i="3"/>
  <c r="BF282" i="3"/>
  <c r="T282" i="3"/>
  <c r="R282" i="3"/>
  <c r="P282" i="3"/>
  <c r="BI276" i="3"/>
  <c r="BH276" i="3"/>
  <c r="BG276" i="3"/>
  <c r="BF276" i="3"/>
  <c r="T276" i="3"/>
  <c r="R276" i="3"/>
  <c r="P276" i="3"/>
  <c r="BI271" i="3"/>
  <c r="BH271" i="3"/>
  <c r="BG271" i="3"/>
  <c r="BF271" i="3"/>
  <c r="T271" i="3"/>
  <c r="R271" i="3"/>
  <c r="P271" i="3"/>
  <c r="BI269" i="3"/>
  <c r="BH269" i="3"/>
  <c r="BG269" i="3"/>
  <c r="BF269" i="3"/>
  <c r="T269" i="3"/>
  <c r="R269" i="3"/>
  <c r="P269" i="3"/>
  <c r="BI267" i="3"/>
  <c r="BH267" i="3"/>
  <c r="BG267" i="3"/>
  <c r="BF267" i="3"/>
  <c r="T267" i="3"/>
  <c r="R267" i="3"/>
  <c r="P267" i="3"/>
  <c r="BI265" i="3"/>
  <c r="BH265" i="3"/>
  <c r="BG265" i="3"/>
  <c r="BF265" i="3"/>
  <c r="T265" i="3"/>
  <c r="R265" i="3"/>
  <c r="P265" i="3"/>
  <c r="BI263" i="3"/>
  <c r="BH263" i="3"/>
  <c r="BG263" i="3"/>
  <c r="BF263" i="3"/>
  <c r="T263" i="3"/>
  <c r="R263" i="3"/>
  <c r="P263" i="3"/>
  <c r="BI261" i="3"/>
  <c r="BH261" i="3"/>
  <c r="BG261" i="3"/>
  <c r="BF261" i="3"/>
  <c r="T261" i="3"/>
  <c r="R261" i="3"/>
  <c r="P261" i="3"/>
  <c r="BI259" i="3"/>
  <c r="BH259" i="3"/>
  <c r="BG259" i="3"/>
  <c r="BF259" i="3"/>
  <c r="T259" i="3"/>
  <c r="R259" i="3"/>
  <c r="P259" i="3"/>
  <c r="BI257" i="3"/>
  <c r="BH257" i="3"/>
  <c r="BG257" i="3"/>
  <c r="BF257" i="3"/>
  <c r="T257" i="3"/>
  <c r="R257" i="3"/>
  <c r="P257" i="3"/>
  <c r="BI255" i="3"/>
  <c r="BH255" i="3"/>
  <c r="BG255" i="3"/>
  <c r="BF255" i="3"/>
  <c r="T255" i="3"/>
  <c r="R255" i="3"/>
  <c r="P255" i="3"/>
  <c r="BI253" i="3"/>
  <c r="BH253" i="3"/>
  <c r="BG253" i="3"/>
  <c r="BF253" i="3"/>
  <c r="T253" i="3"/>
  <c r="R253" i="3"/>
  <c r="P253" i="3"/>
  <c r="BI251" i="3"/>
  <c r="BH251" i="3"/>
  <c r="BG251" i="3"/>
  <c r="BF251" i="3"/>
  <c r="T251" i="3"/>
  <c r="R251" i="3"/>
  <c r="P251" i="3"/>
  <c r="BI249" i="3"/>
  <c r="BH249" i="3"/>
  <c r="BG249" i="3"/>
  <c r="BF249" i="3"/>
  <c r="T249" i="3"/>
  <c r="R249" i="3"/>
  <c r="P249" i="3"/>
  <c r="BI247" i="3"/>
  <c r="BH247" i="3"/>
  <c r="BG247" i="3"/>
  <c r="BF247" i="3"/>
  <c r="T247" i="3"/>
  <c r="R247" i="3"/>
  <c r="P247" i="3"/>
  <c r="BI245" i="3"/>
  <c r="BH245" i="3"/>
  <c r="BG245" i="3"/>
  <c r="BF245" i="3"/>
  <c r="T245" i="3"/>
  <c r="R245" i="3"/>
  <c r="P245" i="3"/>
  <c r="BI243" i="3"/>
  <c r="BH243" i="3"/>
  <c r="BG243" i="3"/>
  <c r="BF243" i="3"/>
  <c r="T243" i="3"/>
  <c r="R243" i="3"/>
  <c r="P243" i="3"/>
  <c r="BI231" i="3"/>
  <c r="BH231" i="3"/>
  <c r="BG231" i="3"/>
  <c r="BF231" i="3"/>
  <c r="T231" i="3"/>
  <c r="T230" i="3"/>
  <c r="R231" i="3"/>
  <c r="R230" i="3"/>
  <c r="P231" i="3"/>
  <c r="P230" i="3"/>
  <c r="BI220" i="3"/>
  <c r="BH220" i="3"/>
  <c r="BG220" i="3"/>
  <c r="BF220" i="3"/>
  <c r="T220" i="3"/>
  <c r="R220" i="3"/>
  <c r="P220" i="3"/>
  <c r="BI210" i="3"/>
  <c r="BH210" i="3"/>
  <c r="BG210" i="3"/>
  <c r="BF210" i="3"/>
  <c r="T210" i="3"/>
  <c r="R210" i="3"/>
  <c r="P210" i="3"/>
  <c r="BI196" i="3"/>
  <c r="BH196" i="3"/>
  <c r="BG196" i="3"/>
  <c r="BF196" i="3"/>
  <c r="T196" i="3"/>
  <c r="R196" i="3"/>
  <c r="P196" i="3"/>
  <c r="BI191" i="3"/>
  <c r="BH191" i="3"/>
  <c r="BG191" i="3"/>
  <c r="BF191" i="3"/>
  <c r="T191" i="3"/>
  <c r="R191" i="3"/>
  <c r="P191" i="3"/>
  <c r="BI181" i="3"/>
  <c r="BH181" i="3"/>
  <c r="BG181" i="3"/>
  <c r="BF181" i="3"/>
  <c r="T181" i="3"/>
  <c r="R181" i="3"/>
  <c r="P181" i="3"/>
  <c r="BI166" i="3"/>
  <c r="BH166" i="3"/>
  <c r="BG166" i="3"/>
  <c r="BF166" i="3"/>
  <c r="T166" i="3"/>
  <c r="R166" i="3"/>
  <c r="P166" i="3"/>
  <c r="BI156" i="3"/>
  <c r="BH156" i="3"/>
  <c r="BG156" i="3"/>
  <c r="BF156" i="3"/>
  <c r="T156" i="3"/>
  <c r="R156" i="3"/>
  <c r="P156" i="3"/>
  <c r="BI138" i="3"/>
  <c r="BH138" i="3"/>
  <c r="BG138" i="3"/>
  <c r="BF138" i="3"/>
  <c r="T138" i="3"/>
  <c r="R138" i="3"/>
  <c r="P138" i="3"/>
  <c r="BI132" i="3"/>
  <c r="BH132" i="3"/>
  <c r="BG132" i="3"/>
  <c r="BF132" i="3"/>
  <c r="T132" i="3"/>
  <c r="R132" i="3"/>
  <c r="P132" i="3"/>
  <c r="J125" i="3"/>
  <c r="F125" i="3"/>
  <c r="F123" i="3"/>
  <c r="E121" i="3"/>
  <c r="J93" i="3"/>
  <c r="F93" i="3"/>
  <c r="F91" i="3"/>
  <c r="E89" i="3"/>
  <c r="J26" i="3"/>
  <c r="E26" i="3"/>
  <c r="J126" i="3"/>
  <c r="J25" i="3"/>
  <c r="J20" i="3"/>
  <c r="E20" i="3"/>
  <c r="F126" i="3"/>
  <c r="J19" i="3"/>
  <c r="J14" i="3"/>
  <c r="J91" i="3" s="1"/>
  <c r="E7" i="3"/>
  <c r="E85" i="3"/>
  <c r="J39" i="2"/>
  <c r="J38" i="2"/>
  <c r="AY96" i="1"/>
  <c r="J37" i="2"/>
  <c r="AX96" i="1" s="1"/>
  <c r="BI5595" i="2"/>
  <c r="BH5595" i="2"/>
  <c r="BG5595" i="2"/>
  <c r="BF5595" i="2"/>
  <c r="T5595" i="2"/>
  <c r="R5595" i="2"/>
  <c r="P5595" i="2"/>
  <c r="BI5591" i="2"/>
  <c r="BH5591" i="2"/>
  <c r="BG5591" i="2"/>
  <c r="BF5591" i="2"/>
  <c r="T5591" i="2"/>
  <c r="R5591" i="2"/>
  <c r="P5591" i="2"/>
  <c r="BI5581" i="2"/>
  <c r="BH5581" i="2"/>
  <c r="BG5581" i="2"/>
  <c r="BF5581" i="2"/>
  <c r="T5581" i="2"/>
  <c r="R5581" i="2"/>
  <c r="P5581" i="2"/>
  <c r="BI5576" i="2"/>
  <c r="BH5576" i="2"/>
  <c r="BG5576" i="2"/>
  <c r="BF5576" i="2"/>
  <c r="T5576" i="2"/>
  <c r="R5576" i="2"/>
  <c r="P5576" i="2"/>
  <c r="BI5572" i="2"/>
  <c r="BH5572" i="2"/>
  <c r="BG5572" i="2"/>
  <c r="BF5572" i="2"/>
  <c r="T5572" i="2"/>
  <c r="R5572" i="2"/>
  <c r="P5572" i="2"/>
  <c r="BI5564" i="2"/>
  <c r="BH5564" i="2"/>
  <c r="BG5564" i="2"/>
  <c r="BF5564" i="2"/>
  <c r="T5564" i="2"/>
  <c r="R5564" i="2"/>
  <c r="P5564" i="2"/>
  <c r="BI5561" i="2"/>
  <c r="BH5561" i="2"/>
  <c r="BG5561" i="2"/>
  <c r="BF5561" i="2"/>
  <c r="T5561" i="2"/>
  <c r="R5561" i="2"/>
  <c r="P5561" i="2"/>
  <c r="BI5554" i="2"/>
  <c r="BH5554" i="2"/>
  <c r="BG5554" i="2"/>
  <c r="BF5554" i="2"/>
  <c r="T5554" i="2"/>
  <c r="R5554" i="2"/>
  <c r="P5554" i="2"/>
  <c r="BI5546" i="2"/>
  <c r="BH5546" i="2"/>
  <c r="BG5546" i="2"/>
  <c r="BF5546" i="2"/>
  <c r="T5546" i="2"/>
  <c r="R5546" i="2"/>
  <c r="P5546" i="2"/>
  <c r="BI5537" i="2"/>
  <c r="BH5537" i="2"/>
  <c r="BG5537" i="2"/>
  <c r="BF5537" i="2"/>
  <c r="T5537" i="2"/>
  <c r="R5537" i="2"/>
  <c r="P5537" i="2"/>
  <c r="BI5517" i="2"/>
  <c r="BH5517" i="2"/>
  <c r="BG5517" i="2"/>
  <c r="BF5517" i="2"/>
  <c r="T5517" i="2"/>
  <c r="R5517" i="2"/>
  <c r="P5517" i="2"/>
  <c r="BI5480" i="2"/>
  <c r="BH5480" i="2"/>
  <c r="BG5480" i="2"/>
  <c r="BF5480" i="2"/>
  <c r="T5480" i="2"/>
  <c r="R5480" i="2"/>
  <c r="P5480" i="2"/>
  <c r="BI5389" i="2"/>
  <c r="BH5389" i="2"/>
  <c r="BG5389" i="2"/>
  <c r="BF5389" i="2"/>
  <c r="T5389" i="2"/>
  <c r="R5389" i="2"/>
  <c r="P5389" i="2"/>
  <c r="BI5332" i="2"/>
  <c r="BH5332" i="2"/>
  <c r="BG5332" i="2"/>
  <c r="BF5332" i="2"/>
  <c r="T5332" i="2"/>
  <c r="R5332" i="2"/>
  <c r="P5332" i="2"/>
  <c r="BI5280" i="2"/>
  <c r="BH5280" i="2"/>
  <c r="BG5280" i="2"/>
  <c r="BF5280" i="2"/>
  <c r="T5280" i="2"/>
  <c r="R5280" i="2"/>
  <c r="P5280" i="2"/>
  <c r="BI5229" i="2"/>
  <c r="BH5229" i="2"/>
  <c r="BG5229" i="2"/>
  <c r="BF5229" i="2"/>
  <c r="T5229" i="2"/>
  <c r="R5229" i="2"/>
  <c r="P5229" i="2"/>
  <c r="BI5176" i="2"/>
  <c r="BH5176" i="2"/>
  <c r="BG5176" i="2"/>
  <c r="BF5176" i="2"/>
  <c r="T5176" i="2"/>
  <c r="R5176" i="2"/>
  <c r="P5176" i="2"/>
  <c r="BI5174" i="2"/>
  <c r="BH5174" i="2"/>
  <c r="BG5174" i="2"/>
  <c r="BF5174" i="2"/>
  <c r="T5174" i="2"/>
  <c r="R5174" i="2"/>
  <c r="P5174" i="2"/>
  <c r="BI5157" i="2"/>
  <c r="BH5157" i="2"/>
  <c r="BG5157" i="2"/>
  <c r="BF5157" i="2"/>
  <c r="T5157" i="2"/>
  <c r="R5157" i="2"/>
  <c r="P5157" i="2"/>
  <c r="BI5081" i="2"/>
  <c r="BH5081" i="2"/>
  <c r="BG5081" i="2"/>
  <c r="BF5081" i="2"/>
  <c r="T5081" i="2"/>
  <c r="R5081" i="2"/>
  <c r="P5081" i="2"/>
  <c r="BI5062" i="2"/>
  <c r="BH5062" i="2"/>
  <c r="BG5062" i="2"/>
  <c r="BF5062" i="2"/>
  <c r="T5062" i="2"/>
  <c r="R5062" i="2"/>
  <c r="P5062" i="2"/>
  <c r="BI5046" i="2"/>
  <c r="BH5046" i="2"/>
  <c r="BG5046" i="2"/>
  <c r="BF5046" i="2"/>
  <c r="T5046" i="2"/>
  <c r="R5046" i="2"/>
  <c r="P5046" i="2"/>
  <c r="BI5027" i="2"/>
  <c r="BH5027" i="2"/>
  <c r="BG5027" i="2"/>
  <c r="BF5027" i="2"/>
  <c r="T5027" i="2"/>
  <c r="R5027" i="2"/>
  <c r="P5027" i="2"/>
  <c r="BI5011" i="2"/>
  <c r="BH5011" i="2"/>
  <c r="BG5011" i="2"/>
  <c r="BF5011" i="2"/>
  <c r="T5011" i="2"/>
  <c r="R5011" i="2"/>
  <c r="P5011" i="2"/>
  <c r="BI4995" i="2"/>
  <c r="BH4995" i="2"/>
  <c r="BG4995" i="2"/>
  <c r="BF4995" i="2"/>
  <c r="T4995" i="2"/>
  <c r="R4995" i="2"/>
  <c r="P4995" i="2"/>
  <c r="BI4993" i="2"/>
  <c r="BH4993" i="2"/>
  <c r="BG4993" i="2"/>
  <c r="BF4993" i="2"/>
  <c r="T4993" i="2"/>
  <c r="R4993" i="2"/>
  <c r="P4993" i="2"/>
  <c r="BI4977" i="2"/>
  <c r="BH4977" i="2"/>
  <c r="BG4977" i="2"/>
  <c r="BF4977" i="2"/>
  <c r="T4977" i="2"/>
  <c r="R4977" i="2"/>
  <c r="P4977" i="2"/>
  <c r="BI4958" i="2"/>
  <c r="BH4958" i="2"/>
  <c r="BG4958" i="2"/>
  <c r="BF4958" i="2"/>
  <c r="T4958" i="2"/>
  <c r="R4958" i="2"/>
  <c r="P4958" i="2"/>
  <c r="BI4956" i="2"/>
  <c r="BH4956" i="2"/>
  <c r="BG4956" i="2"/>
  <c r="BF4956" i="2"/>
  <c r="T4956" i="2"/>
  <c r="R4956" i="2"/>
  <c r="P4956" i="2"/>
  <c r="BI4947" i="2"/>
  <c r="BH4947" i="2"/>
  <c r="BG4947" i="2"/>
  <c r="BF4947" i="2"/>
  <c r="T4947" i="2"/>
  <c r="R4947" i="2"/>
  <c r="P4947" i="2"/>
  <c r="BI4943" i="2"/>
  <c r="BH4943" i="2"/>
  <c r="BG4943" i="2"/>
  <c r="BF4943" i="2"/>
  <c r="T4943" i="2"/>
  <c r="R4943" i="2"/>
  <c r="P4943" i="2"/>
  <c r="BI4919" i="2"/>
  <c r="BH4919" i="2"/>
  <c r="BG4919" i="2"/>
  <c r="BF4919" i="2"/>
  <c r="T4919" i="2"/>
  <c r="R4919" i="2"/>
  <c r="P4919" i="2"/>
  <c r="BI4918" i="2"/>
  <c r="BH4918" i="2"/>
  <c r="BG4918" i="2"/>
  <c r="BF4918" i="2"/>
  <c r="T4918" i="2"/>
  <c r="R4918" i="2"/>
  <c r="P4918" i="2"/>
  <c r="BI4895" i="2"/>
  <c r="BH4895" i="2"/>
  <c r="BG4895" i="2"/>
  <c r="BF4895" i="2"/>
  <c r="T4895" i="2"/>
  <c r="R4895" i="2"/>
  <c r="P4895" i="2"/>
  <c r="BI4874" i="2"/>
  <c r="BH4874" i="2"/>
  <c r="BG4874" i="2"/>
  <c r="BF4874" i="2"/>
  <c r="T4874" i="2"/>
  <c r="R4874" i="2"/>
  <c r="P4874" i="2"/>
  <c r="BI4858" i="2"/>
  <c r="BH4858" i="2"/>
  <c r="BG4858" i="2"/>
  <c r="BF4858" i="2"/>
  <c r="T4858" i="2"/>
  <c r="R4858" i="2"/>
  <c r="P4858" i="2"/>
  <c r="BI4857" i="2"/>
  <c r="BH4857" i="2"/>
  <c r="BG4857" i="2"/>
  <c r="BF4857" i="2"/>
  <c r="T4857" i="2"/>
  <c r="R4857" i="2"/>
  <c r="P4857" i="2"/>
  <c r="BI4853" i="2"/>
  <c r="BH4853" i="2"/>
  <c r="BG4853" i="2"/>
  <c r="BF4853" i="2"/>
  <c r="T4853" i="2"/>
  <c r="R4853" i="2"/>
  <c r="P4853" i="2"/>
  <c r="BI4844" i="2"/>
  <c r="BH4844" i="2"/>
  <c r="BG4844" i="2"/>
  <c r="BF4844" i="2"/>
  <c r="T4844" i="2"/>
  <c r="R4844" i="2"/>
  <c r="P4844" i="2"/>
  <c r="BI4843" i="2"/>
  <c r="BH4843" i="2"/>
  <c r="BG4843" i="2"/>
  <c r="BF4843" i="2"/>
  <c r="T4843" i="2"/>
  <c r="R4843" i="2"/>
  <c r="P4843" i="2"/>
  <c r="BI4834" i="2"/>
  <c r="BH4834" i="2"/>
  <c r="BG4834" i="2"/>
  <c r="BF4834" i="2"/>
  <c r="T4834" i="2"/>
  <c r="R4834" i="2"/>
  <c r="P4834" i="2"/>
  <c r="BI4833" i="2"/>
  <c r="BH4833" i="2"/>
  <c r="BG4833" i="2"/>
  <c r="BF4833" i="2"/>
  <c r="T4833" i="2"/>
  <c r="R4833" i="2"/>
  <c r="P4833" i="2"/>
  <c r="BI4819" i="2"/>
  <c r="BH4819" i="2"/>
  <c r="BG4819" i="2"/>
  <c r="BF4819" i="2"/>
  <c r="T4819" i="2"/>
  <c r="R4819" i="2"/>
  <c r="P4819" i="2"/>
  <c r="BI4812" i="2"/>
  <c r="BH4812" i="2"/>
  <c r="BG4812" i="2"/>
  <c r="BF4812" i="2"/>
  <c r="T4812" i="2"/>
  <c r="R4812" i="2"/>
  <c r="P4812" i="2"/>
  <c r="BI4805" i="2"/>
  <c r="BH4805" i="2"/>
  <c r="BG4805" i="2"/>
  <c r="BF4805" i="2"/>
  <c r="T4805" i="2"/>
  <c r="R4805" i="2"/>
  <c r="P4805" i="2"/>
  <c r="BI4802" i="2"/>
  <c r="BH4802" i="2"/>
  <c r="BG4802" i="2"/>
  <c r="BF4802" i="2"/>
  <c r="T4802" i="2"/>
  <c r="R4802" i="2"/>
  <c r="P4802" i="2"/>
  <c r="BI4796" i="2"/>
  <c r="BH4796" i="2"/>
  <c r="BG4796" i="2"/>
  <c r="BF4796" i="2"/>
  <c r="T4796" i="2"/>
  <c r="R4796" i="2"/>
  <c r="P4796" i="2"/>
  <c r="BI4789" i="2"/>
  <c r="BH4789" i="2"/>
  <c r="BG4789" i="2"/>
  <c r="BF4789" i="2"/>
  <c r="T4789" i="2"/>
  <c r="R4789" i="2"/>
  <c r="P4789" i="2"/>
  <c r="BI4785" i="2"/>
  <c r="BH4785" i="2"/>
  <c r="BG4785" i="2"/>
  <c r="BF4785" i="2"/>
  <c r="T4785" i="2"/>
  <c r="R4785" i="2"/>
  <c r="P4785" i="2"/>
  <c r="BI4772" i="2"/>
  <c r="BH4772" i="2"/>
  <c r="BG4772" i="2"/>
  <c r="BF4772" i="2"/>
  <c r="T4772" i="2"/>
  <c r="R4772" i="2"/>
  <c r="P4772" i="2"/>
  <c r="BI4757" i="2"/>
  <c r="BH4757" i="2"/>
  <c r="BG4757" i="2"/>
  <c r="BF4757" i="2"/>
  <c r="T4757" i="2"/>
  <c r="R4757" i="2"/>
  <c r="P4757" i="2"/>
  <c r="BI4743" i="2"/>
  <c r="BH4743" i="2"/>
  <c r="BG4743" i="2"/>
  <c r="BF4743" i="2"/>
  <c r="T4743" i="2"/>
  <c r="R4743" i="2"/>
  <c r="P4743" i="2"/>
  <c r="BI4729" i="2"/>
  <c r="BH4729" i="2"/>
  <c r="BG4729" i="2"/>
  <c r="BF4729" i="2"/>
  <c r="T4729" i="2"/>
  <c r="R4729" i="2"/>
  <c r="P4729" i="2"/>
  <c r="BI4727" i="2"/>
  <c r="BH4727" i="2"/>
  <c r="BG4727" i="2"/>
  <c r="BF4727" i="2"/>
  <c r="T4727" i="2"/>
  <c r="R4727" i="2"/>
  <c r="P4727" i="2"/>
  <c r="BI4711" i="2"/>
  <c r="BH4711" i="2"/>
  <c r="BG4711" i="2"/>
  <c r="BF4711" i="2"/>
  <c r="T4711" i="2"/>
  <c r="R4711" i="2"/>
  <c r="P4711" i="2"/>
  <c r="BI4700" i="2"/>
  <c r="BH4700" i="2"/>
  <c r="BG4700" i="2"/>
  <c r="BF4700" i="2"/>
  <c r="T4700" i="2"/>
  <c r="R4700" i="2"/>
  <c r="P4700" i="2"/>
  <c r="BI4692" i="2"/>
  <c r="BH4692" i="2"/>
  <c r="BG4692" i="2"/>
  <c r="BF4692" i="2"/>
  <c r="T4692" i="2"/>
  <c r="R4692" i="2"/>
  <c r="P4692" i="2"/>
  <c r="BI4691" i="2"/>
  <c r="BH4691" i="2"/>
  <c r="BG4691" i="2"/>
  <c r="BF4691" i="2"/>
  <c r="T4691" i="2"/>
  <c r="R4691" i="2"/>
  <c r="P4691" i="2"/>
  <c r="BI4687" i="2"/>
  <c r="BH4687" i="2"/>
  <c r="BG4687" i="2"/>
  <c r="BF4687" i="2"/>
  <c r="T4687" i="2"/>
  <c r="R4687" i="2"/>
  <c r="P4687" i="2"/>
  <c r="BI4686" i="2"/>
  <c r="BH4686" i="2"/>
  <c r="BG4686" i="2"/>
  <c r="BF4686" i="2"/>
  <c r="T4686" i="2"/>
  <c r="R4686" i="2"/>
  <c r="P4686" i="2"/>
  <c r="BI4684" i="2"/>
  <c r="BH4684" i="2"/>
  <c r="BG4684" i="2"/>
  <c r="BF4684" i="2"/>
  <c r="T4684" i="2"/>
  <c r="R4684" i="2"/>
  <c r="P4684" i="2"/>
  <c r="BI4680" i="2"/>
  <c r="BH4680" i="2"/>
  <c r="BG4680" i="2"/>
  <c r="BF4680" i="2"/>
  <c r="T4680" i="2"/>
  <c r="R4680" i="2"/>
  <c r="P4680" i="2"/>
  <c r="BI4678" i="2"/>
  <c r="BH4678" i="2"/>
  <c r="BG4678" i="2"/>
  <c r="BF4678" i="2"/>
  <c r="T4678" i="2"/>
  <c r="R4678" i="2"/>
  <c r="P4678" i="2"/>
  <c r="BI4664" i="2"/>
  <c r="BH4664" i="2"/>
  <c r="BG4664" i="2"/>
  <c r="BF4664" i="2"/>
  <c r="T4664" i="2"/>
  <c r="R4664" i="2"/>
  <c r="P4664" i="2"/>
  <c r="BI4663" i="2"/>
  <c r="BH4663" i="2"/>
  <c r="BG4663" i="2"/>
  <c r="BF4663" i="2"/>
  <c r="T4663" i="2"/>
  <c r="R4663" i="2"/>
  <c r="P4663" i="2"/>
  <c r="BI4652" i="2"/>
  <c r="BH4652" i="2"/>
  <c r="BG4652" i="2"/>
  <c r="BF4652" i="2"/>
  <c r="T4652" i="2"/>
  <c r="R4652" i="2"/>
  <c r="P4652" i="2"/>
  <c r="BI4649" i="2"/>
  <c r="BH4649" i="2"/>
  <c r="BG4649" i="2"/>
  <c r="BF4649" i="2"/>
  <c r="T4649" i="2"/>
  <c r="R4649" i="2"/>
  <c r="P4649" i="2"/>
  <c r="BI4645" i="2"/>
  <c r="BH4645" i="2"/>
  <c r="BG4645" i="2"/>
  <c r="BF4645" i="2"/>
  <c r="T4645" i="2"/>
  <c r="R4645" i="2"/>
  <c r="P4645" i="2"/>
  <c r="BI4642" i="2"/>
  <c r="BH4642" i="2"/>
  <c r="BG4642" i="2"/>
  <c r="BF4642" i="2"/>
  <c r="T4642" i="2"/>
  <c r="R4642" i="2"/>
  <c r="P4642" i="2"/>
  <c r="BI4639" i="2"/>
  <c r="BH4639" i="2"/>
  <c r="BG4639" i="2"/>
  <c r="BF4639" i="2"/>
  <c r="T4639" i="2"/>
  <c r="R4639" i="2"/>
  <c r="P4639" i="2"/>
  <c r="BI4631" i="2"/>
  <c r="BH4631" i="2"/>
  <c r="BG4631" i="2"/>
  <c r="BF4631" i="2"/>
  <c r="T4631" i="2"/>
  <c r="R4631" i="2"/>
  <c r="P4631" i="2"/>
  <c r="BI4630" i="2"/>
  <c r="BH4630" i="2"/>
  <c r="BG4630" i="2"/>
  <c r="BF4630" i="2"/>
  <c r="T4630" i="2"/>
  <c r="R4630" i="2"/>
  <c r="P4630" i="2"/>
  <c r="BI4629" i="2"/>
  <c r="BH4629" i="2"/>
  <c r="BG4629" i="2"/>
  <c r="BF4629" i="2"/>
  <c r="T4629" i="2"/>
  <c r="R4629" i="2"/>
  <c r="P4629" i="2"/>
  <c r="BI4624" i="2"/>
  <c r="BH4624" i="2"/>
  <c r="BG4624" i="2"/>
  <c r="BF4624" i="2"/>
  <c r="T4624" i="2"/>
  <c r="R4624" i="2"/>
  <c r="P4624" i="2"/>
  <c r="BI4623" i="2"/>
  <c r="BH4623" i="2"/>
  <c r="BG4623" i="2"/>
  <c r="BF4623" i="2"/>
  <c r="T4623" i="2"/>
  <c r="R4623" i="2"/>
  <c r="P4623" i="2"/>
  <c r="BI4610" i="2"/>
  <c r="BH4610" i="2"/>
  <c r="BG4610" i="2"/>
  <c r="BF4610" i="2"/>
  <c r="T4610" i="2"/>
  <c r="R4610" i="2"/>
  <c r="P4610" i="2"/>
  <c r="BI4605" i="2"/>
  <c r="BH4605" i="2"/>
  <c r="BG4605" i="2"/>
  <c r="BF4605" i="2"/>
  <c r="T4605" i="2"/>
  <c r="R4605" i="2"/>
  <c r="P4605" i="2"/>
  <c r="BI4601" i="2"/>
  <c r="BH4601" i="2"/>
  <c r="BG4601" i="2"/>
  <c r="BF4601" i="2"/>
  <c r="T4601" i="2"/>
  <c r="R4601" i="2"/>
  <c r="P4601" i="2"/>
  <c r="BI4600" i="2"/>
  <c r="BH4600" i="2"/>
  <c r="BG4600" i="2"/>
  <c r="BF4600" i="2"/>
  <c r="T4600" i="2"/>
  <c r="R4600" i="2"/>
  <c r="P4600" i="2"/>
  <c r="BI4586" i="2"/>
  <c r="BH4586" i="2"/>
  <c r="BG4586" i="2"/>
  <c r="BF4586" i="2"/>
  <c r="T4586" i="2"/>
  <c r="R4586" i="2"/>
  <c r="P4586" i="2"/>
  <c r="BI4582" i="2"/>
  <c r="BH4582" i="2"/>
  <c r="BG4582" i="2"/>
  <c r="BF4582" i="2"/>
  <c r="T4582" i="2"/>
  <c r="R4582" i="2"/>
  <c r="P4582" i="2"/>
  <c r="BI4579" i="2"/>
  <c r="BH4579" i="2"/>
  <c r="BG4579" i="2"/>
  <c r="BF4579" i="2"/>
  <c r="T4579" i="2"/>
  <c r="R4579" i="2"/>
  <c r="P4579" i="2"/>
  <c r="BI4576" i="2"/>
  <c r="BH4576" i="2"/>
  <c r="BG4576" i="2"/>
  <c r="BF4576" i="2"/>
  <c r="T4576" i="2"/>
  <c r="R4576" i="2"/>
  <c r="P4576" i="2"/>
  <c r="BI4571" i="2"/>
  <c r="BH4571" i="2"/>
  <c r="BG4571" i="2"/>
  <c r="BF4571" i="2"/>
  <c r="T4571" i="2"/>
  <c r="R4571" i="2"/>
  <c r="P4571" i="2"/>
  <c r="BI4568" i="2"/>
  <c r="BH4568" i="2"/>
  <c r="BG4568" i="2"/>
  <c r="BF4568" i="2"/>
  <c r="T4568" i="2"/>
  <c r="R4568" i="2"/>
  <c r="P4568" i="2"/>
  <c r="BI4562" i="2"/>
  <c r="BH4562" i="2"/>
  <c r="BG4562" i="2"/>
  <c r="BF4562" i="2"/>
  <c r="T4562" i="2"/>
  <c r="R4562" i="2"/>
  <c r="P4562" i="2"/>
  <c r="BI4554" i="2"/>
  <c r="BH4554" i="2"/>
  <c r="BG4554" i="2"/>
  <c r="BF4554" i="2"/>
  <c r="T4554" i="2"/>
  <c r="R4554" i="2"/>
  <c r="P4554" i="2"/>
  <c r="BI4551" i="2"/>
  <c r="BH4551" i="2"/>
  <c r="BG4551" i="2"/>
  <c r="BF4551" i="2"/>
  <c r="T4551" i="2"/>
  <c r="R4551" i="2"/>
  <c r="P4551" i="2"/>
  <c r="BI4534" i="2"/>
  <c r="BH4534" i="2"/>
  <c r="BG4534" i="2"/>
  <c r="BF4534" i="2"/>
  <c r="T4534" i="2"/>
  <c r="R4534" i="2"/>
  <c r="P4534" i="2"/>
  <c r="BI4515" i="2"/>
  <c r="BH4515" i="2"/>
  <c r="BG4515" i="2"/>
  <c r="BF4515" i="2"/>
  <c r="T4515" i="2"/>
  <c r="R4515" i="2"/>
  <c r="P4515" i="2"/>
  <c r="BI4510" i="2"/>
  <c r="BH4510" i="2"/>
  <c r="BG4510" i="2"/>
  <c r="BF4510" i="2"/>
  <c r="T4510" i="2"/>
  <c r="R4510" i="2"/>
  <c r="P4510" i="2"/>
  <c r="BI4506" i="2"/>
  <c r="BH4506" i="2"/>
  <c r="BG4506" i="2"/>
  <c r="BF4506" i="2"/>
  <c r="T4506" i="2"/>
  <c r="R4506" i="2"/>
  <c r="P4506" i="2"/>
  <c r="BI4502" i="2"/>
  <c r="BH4502" i="2"/>
  <c r="BG4502" i="2"/>
  <c r="BF4502" i="2"/>
  <c r="T4502" i="2"/>
  <c r="R4502" i="2"/>
  <c r="P4502" i="2"/>
  <c r="BI4498" i="2"/>
  <c r="BH4498" i="2"/>
  <c r="BG4498" i="2"/>
  <c r="BF4498" i="2"/>
  <c r="T4498" i="2"/>
  <c r="R4498" i="2"/>
  <c r="P4498" i="2"/>
  <c r="BI4496" i="2"/>
  <c r="BH4496" i="2"/>
  <c r="BG4496" i="2"/>
  <c r="BF4496" i="2"/>
  <c r="T4496" i="2"/>
  <c r="R4496" i="2"/>
  <c r="P4496" i="2"/>
  <c r="BI4492" i="2"/>
  <c r="BH4492" i="2"/>
  <c r="BG4492" i="2"/>
  <c r="BF4492" i="2"/>
  <c r="T4492" i="2"/>
  <c r="R4492" i="2"/>
  <c r="P4492" i="2"/>
  <c r="BI4488" i="2"/>
  <c r="BH4488" i="2"/>
  <c r="BG4488" i="2"/>
  <c r="BF4488" i="2"/>
  <c r="T4488" i="2"/>
  <c r="R4488" i="2"/>
  <c r="P4488" i="2"/>
  <c r="BI4484" i="2"/>
  <c r="BH4484" i="2"/>
  <c r="BG4484" i="2"/>
  <c r="BF4484" i="2"/>
  <c r="T4484" i="2"/>
  <c r="R4484" i="2"/>
  <c r="P4484" i="2"/>
  <c r="BI4480" i="2"/>
  <c r="BH4480" i="2"/>
  <c r="BG4480" i="2"/>
  <c r="BF4480" i="2"/>
  <c r="T4480" i="2"/>
  <c r="R4480" i="2"/>
  <c r="P4480" i="2"/>
  <c r="BI4477" i="2"/>
  <c r="BH4477" i="2"/>
  <c r="BG4477" i="2"/>
  <c r="BF4477" i="2"/>
  <c r="T4477" i="2"/>
  <c r="R4477" i="2"/>
  <c r="P4477" i="2"/>
  <c r="BI4473" i="2"/>
  <c r="BH4473" i="2"/>
  <c r="BG4473" i="2"/>
  <c r="BF4473" i="2"/>
  <c r="T4473" i="2"/>
  <c r="R4473" i="2"/>
  <c r="P4473" i="2"/>
  <c r="BI4469" i="2"/>
  <c r="BH4469" i="2"/>
  <c r="BG4469" i="2"/>
  <c r="BF4469" i="2"/>
  <c r="T4469" i="2"/>
  <c r="R4469" i="2"/>
  <c r="P4469" i="2"/>
  <c r="BI4468" i="2"/>
  <c r="BH4468" i="2"/>
  <c r="BG4468" i="2"/>
  <c r="BF4468" i="2"/>
  <c r="T4468" i="2"/>
  <c r="R4468" i="2"/>
  <c r="P4468" i="2"/>
  <c r="BI4464" i="2"/>
  <c r="BH4464" i="2"/>
  <c r="BG4464" i="2"/>
  <c r="BF4464" i="2"/>
  <c r="T4464" i="2"/>
  <c r="R4464" i="2"/>
  <c r="P4464" i="2"/>
  <c r="BI4463" i="2"/>
  <c r="BH4463" i="2"/>
  <c r="BG4463" i="2"/>
  <c r="BF4463" i="2"/>
  <c r="T4463" i="2"/>
  <c r="R4463" i="2"/>
  <c r="P4463" i="2"/>
  <c r="BI4458" i="2"/>
  <c r="BH4458" i="2"/>
  <c r="BG4458" i="2"/>
  <c r="BF4458" i="2"/>
  <c r="T4458" i="2"/>
  <c r="R4458" i="2"/>
  <c r="P4458" i="2"/>
  <c r="BI4457" i="2"/>
  <c r="BH4457" i="2"/>
  <c r="BG4457" i="2"/>
  <c r="BF4457" i="2"/>
  <c r="T4457" i="2"/>
  <c r="R4457" i="2"/>
  <c r="P4457" i="2"/>
  <c r="BI4449" i="2"/>
  <c r="BH4449" i="2"/>
  <c r="BG4449" i="2"/>
  <c r="BF4449" i="2"/>
  <c r="T4449" i="2"/>
  <c r="R4449" i="2"/>
  <c r="P4449" i="2"/>
  <c r="BI4448" i="2"/>
  <c r="BH4448" i="2"/>
  <c r="BG4448" i="2"/>
  <c r="BF4448" i="2"/>
  <c r="T4448" i="2"/>
  <c r="R4448" i="2"/>
  <c r="P4448" i="2"/>
  <c r="BI4444" i="2"/>
  <c r="BH4444" i="2"/>
  <c r="BG4444" i="2"/>
  <c r="BF4444" i="2"/>
  <c r="T4444" i="2"/>
  <c r="R4444" i="2"/>
  <c r="P4444" i="2"/>
  <c r="BI4443" i="2"/>
  <c r="BH4443" i="2"/>
  <c r="BG4443" i="2"/>
  <c r="BF4443" i="2"/>
  <c r="T4443" i="2"/>
  <c r="R4443" i="2"/>
  <c r="P4443" i="2"/>
  <c r="BI4438" i="2"/>
  <c r="BH4438" i="2"/>
  <c r="BG4438" i="2"/>
  <c r="BF4438" i="2"/>
  <c r="T4438" i="2"/>
  <c r="R4438" i="2"/>
  <c r="P4438" i="2"/>
  <c r="BI4437" i="2"/>
  <c r="BH4437" i="2"/>
  <c r="BG4437" i="2"/>
  <c r="BF4437" i="2"/>
  <c r="T4437" i="2"/>
  <c r="R4437" i="2"/>
  <c r="P4437" i="2"/>
  <c r="BI4428" i="2"/>
  <c r="BH4428" i="2"/>
  <c r="BG4428" i="2"/>
  <c r="BF4428" i="2"/>
  <c r="T4428" i="2"/>
  <c r="R4428" i="2"/>
  <c r="P4428" i="2"/>
  <c r="BI4427" i="2"/>
  <c r="BH4427" i="2"/>
  <c r="BG4427" i="2"/>
  <c r="BF4427" i="2"/>
  <c r="T4427" i="2"/>
  <c r="R4427" i="2"/>
  <c r="P4427" i="2"/>
  <c r="BI4423" i="2"/>
  <c r="BH4423" i="2"/>
  <c r="BG4423" i="2"/>
  <c r="BF4423" i="2"/>
  <c r="T4423" i="2"/>
  <c r="R4423" i="2"/>
  <c r="P4423" i="2"/>
  <c r="BI4422" i="2"/>
  <c r="BH4422" i="2"/>
  <c r="BG4422" i="2"/>
  <c r="BF4422" i="2"/>
  <c r="T4422" i="2"/>
  <c r="R4422" i="2"/>
  <c r="P4422" i="2"/>
  <c r="BI4418" i="2"/>
  <c r="BH4418" i="2"/>
  <c r="BG4418" i="2"/>
  <c r="BF4418" i="2"/>
  <c r="T4418" i="2"/>
  <c r="R4418" i="2"/>
  <c r="P4418" i="2"/>
  <c r="BI4417" i="2"/>
  <c r="BH4417" i="2"/>
  <c r="BG4417" i="2"/>
  <c r="BF4417" i="2"/>
  <c r="T4417" i="2"/>
  <c r="R4417" i="2"/>
  <c r="P4417" i="2"/>
  <c r="BI4413" i="2"/>
  <c r="BH4413" i="2"/>
  <c r="BG4413" i="2"/>
  <c r="BF4413" i="2"/>
  <c r="T4413" i="2"/>
  <c r="R4413" i="2"/>
  <c r="P4413" i="2"/>
  <c r="BI4407" i="2"/>
  <c r="BH4407" i="2"/>
  <c r="BG4407" i="2"/>
  <c r="BF4407" i="2"/>
  <c r="T4407" i="2"/>
  <c r="R4407" i="2"/>
  <c r="P4407" i="2"/>
  <c r="BI4404" i="2"/>
  <c r="BH4404" i="2"/>
  <c r="BG4404" i="2"/>
  <c r="BF4404" i="2"/>
  <c r="T4404" i="2"/>
  <c r="R4404" i="2"/>
  <c r="P4404" i="2"/>
  <c r="BI4400" i="2"/>
  <c r="BH4400" i="2"/>
  <c r="BG4400" i="2"/>
  <c r="BF4400" i="2"/>
  <c r="T4400" i="2"/>
  <c r="R4400" i="2"/>
  <c r="P4400" i="2"/>
  <c r="BI4390" i="2"/>
  <c r="BH4390" i="2"/>
  <c r="BG4390" i="2"/>
  <c r="BF4390" i="2"/>
  <c r="T4390" i="2"/>
  <c r="R4390" i="2"/>
  <c r="P4390" i="2"/>
  <c r="BI4388" i="2"/>
  <c r="BH4388" i="2"/>
  <c r="BG4388" i="2"/>
  <c r="BF4388" i="2"/>
  <c r="T4388" i="2"/>
  <c r="R4388" i="2"/>
  <c r="P4388" i="2"/>
  <c r="BI4383" i="2"/>
  <c r="BH4383" i="2"/>
  <c r="BG4383" i="2"/>
  <c r="BF4383" i="2"/>
  <c r="T4383" i="2"/>
  <c r="R4383" i="2"/>
  <c r="P4383" i="2"/>
  <c r="BI4344" i="2"/>
  <c r="BH4344" i="2"/>
  <c r="BG4344" i="2"/>
  <c r="BF4344" i="2"/>
  <c r="T4344" i="2"/>
  <c r="R4344" i="2"/>
  <c r="P4344" i="2"/>
  <c r="BI4340" i="2"/>
  <c r="BH4340" i="2"/>
  <c r="BG4340" i="2"/>
  <c r="BF4340" i="2"/>
  <c r="T4340" i="2"/>
  <c r="R4340" i="2"/>
  <c r="P4340" i="2"/>
  <c r="BI4318" i="2"/>
  <c r="BH4318" i="2"/>
  <c r="BG4318" i="2"/>
  <c r="BF4318" i="2"/>
  <c r="T4318" i="2"/>
  <c r="R4318" i="2"/>
  <c r="P4318" i="2"/>
  <c r="BI4305" i="2"/>
  <c r="BH4305" i="2"/>
  <c r="BG4305" i="2"/>
  <c r="BF4305" i="2"/>
  <c r="T4305" i="2"/>
  <c r="R4305" i="2"/>
  <c r="P4305" i="2"/>
  <c r="BI4303" i="2"/>
  <c r="BH4303" i="2"/>
  <c r="BG4303" i="2"/>
  <c r="BF4303" i="2"/>
  <c r="T4303" i="2"/>
  <c r="R4303" i="2"/>
  <c r="P4303" i="2"/>
  <c r="BI4296" i="2"/>
  <c r="BH4296" i="2"/>
  <c r="BG4296" i="2"/>
  <c r="BF4296" i="2"/>
  <c r="T4296" i="2"/>
  <c r="R4296" i="2"/>
  <c r="P4296" i="2"/>
  <c r="BI4288" i="2"/>
  <c r="BH4288" i="2"/>
  <c r="BG4288" i="2"/>
  <c r="BF4288" i="2"/>
  <c r="T4288" i="2"/>
  <c r="R4288" i="2"/>
  <c r="P4288" i="2"/>
  <c r="BI4283" i="2"/>
  <c r="BH4283" i="2"/>
  <c r="BG4283" i="2"/>
  <c r="BF4283" i="2"/>
  <c r="T4283" i="2"/>
  <c r="R4283" i="2"/>
  <c r="P4283" i="2"/>
  <c r="BI4278" i="2"/>
  <c r="BH4278" i="2"/>
  <c r="BG4278" i="2"/>
  <c r="BF4278" i="2"/>
  <c r="T4278" i="2"/>
  <c r="R4278" i="2"/>
  <c r="P4278" i="2"/>
  <c r="BI4271" i="2"/>
  <c r="BH4271" i="2"/>
  <c r="BG4271" i="2"/>
  <c r="BF4271" i="2"/>
  <c r="T4271" i="2"/>
  <c r="R4271" i="2"/>
  <c r="P4271" i="2"/>
  <c r="BI4264" i="2"/>
  <c r="BH4264" i="2"/>
  <c r="BG4264" i="2"/>
  <c r="BF4264" i="2"/>
  <c r="T4264" i="2"/>
  <c r="R4264" i="2"/>
  <c r="P4264" i="2"/>
  <c r="BI4259" i="2"/>
  <c r="BH4259" i="2"/>
  <c r="BG4259" i="2"/>
  <c r="BF4259" i="2"/>
  <c r="T4259" i="2"/>
  <c r="R4259" i="2"/>
  <c r="P4259" i="2"/>
  <c r="BI4250" i="2"/>
  <c r="BH4250" i="2"/>
  <c r="BG4250" i="2"/>
  <c r="BF4250" i="2"/>
  <c r="T4250" i="2"/>
  <c r="R4250" i="2"/>
  <c r="P4250" i="2"/>
  <c r="BI4233" i="2"/>
  <c r="BH4233" i="2"/>
  <c r="BG4233" i="2"/>
  <c r="BF4233" i="2"/>
  <c r="T4233" i="2"/>
  <c r="R4233" i="2"/>
  <c r="P4233" i="2"/>
  <c r="BI4227" i="2"/>
  <c r="BH4227" i="2"/>
  <c r="BG4227" i="2"/>
  <c r="BF4227" i="2"/>
  <c r="T4227" i="2"/>
  <c r="R4227" i="2"/>
  <c r="P4227" i="2"/>
  <c r="BI4206" i="2"/>
  <c r="BH4206" i="2"/>
  <c r="BG4206" i="2"/>
  <c r="BF4206" i="2"/>
  <c r="T4206" i="2"/>
  <c r="R4206" i="2"/>
  <c r="P4206" i="2"/>
  <c r="BI4189" i="2"/>
  <c r="BH4189" i="2"/>
  <c r="BG4189" i="2"/>
  <c r="BF4189" i="2"/>
  <c r="T4189" i="2"/>
  <c r="R4189" i="2"/>
  <c r="P4189" i="2"/>
  <c r="BI4176" i="2"/>
  <c r="BH4176" i="2"/>
  <c r="BG4176" i="2"/>
  <c r="BF4176" i="2"/>
  <c r="T4176" i="2"/>
  <c r="R4176" i="2"/>
  <c r="P4176" i="2"/>
  <c r="BI4174" i="2"/>
  <c r="BH4174" i="2"/>
  <c r="BG4174" i="2"/>
  <c r="BF4174" i="2"/>
  <c r="T4174" i="2"/>
  <c r="R4174" i="2"/>
  <c r="P4174" i="2"/>
  <c r="BI4165" i="2"/>
  <c r="BH4165" i="2"/>
  <c r="BG4165" i="2"/>
  <c r="BF4165" i="2"/>
  <c r="T4165" i="2"/>
  <c r="R4165" i="2"/>
  <c r="P4165" i="2"/>
  <c r="BI4157" i="2"/>
  <c r="BH4157" i="2"/>
  <c r="BG4157" i="2"/>
  <c r="BF4157" i="2"/>
  <c r="T4157" i="2"/>
  <c r="R4157" i="2"/>
  <c r="P4157" i="2"/>
  <c r="BI4148" i="2"/>
  <c r="BH4148" i="2"/>
  <c r="BG4148" i="2"/>
  <c r="BF4148" i="2"/>
  <c r="T4148" i="2"/>
  <c r="R4148" i="2"/>
  <c r="P4148" i="2"/>
  <c r="BI4140" i="2"/>
  <c r="BH4140" i="2"/>
  <c r="BG4140" i="2"/>
  <c r="BF4140" i="2"/>
  <c r="T4140" i="2"/>
  <c r="R4140" i="2"/>
  <c r="P4140" i="2"/>
  <c r="BI4120" i="2"/>
  <c r="BH4120" i="2"/>
  <c r="BG4120" i="2"/>
  <c r="BF4120" i="2"/>
  <c r="T4120" i="2"/>
  <c r="R4120" i="2"/>
  <c r="P4120" i="2"/>
  <c r="BI4118" i="2"/>
  <c r="BH4118" i="2"/>
  <c r="BG4118" i="2"/>
  <c r="BF4118" i="2"/>
  <c r="T4118" i="2"/>
  <c r="R4118" i="2"/>
  <c r="P4118" i="2"/>
  <c r="BI4117" i="2"/>
  <c r="BH4117" i="2"/>
  <c r="BG4117" i="2"/>
  <c r="BF4117" i="2"/>
  <c r="T4117" i="2"/>
  <c r="R4117" i="2"/>
  <c r="P4117" i="2"/>
  <c r="BI4110" i="2"/>
  <c r="BH4110" i="2"/>
  <c r="BG4110" i="2"/>
  <c r="BF4110" i="2"/>
  <c r="T4110" i="2"/>
  <c r="R4110" i="2"/>
  <c r="P4110" i="2"/>
  <c r="BI4108" i="2"/>
  <c r="BH4108" i="2"/>
  <c r="BG4108" i="2"/>
  <c r="BF4108" i="2"/>
  <c r="T4108" i="2"/>
  <c r="R4108" i="2"/>
  <c r="P4108" i="2"/>
  <c r="BI4041" i="2"/>
  <c r="BH4041" i="2"/>
  <c r="BG4041" i="2"/>
  <c r="BF4041" i="2"/>
  <c r="T4041" i="2"/>
  <c r="R4041" i="2"/>
  <c r="P4041" i="2"/>
  <c r="BI4039" i="2"/>
  <c r="BH4039" i="2"/>
  <c r="BG4039" i="2"/>
  <c r="BF4039" i="2"/>
  <c r="T4039" i="2"/>
  <c r="R4039" i="2"/>
  <c r="P4039" i="2"/>
  <c r="BI4033" i="2"/>
  <c r="BH4033" i="2"/>
  <c r="BG4033" i="2"/>
  <c r="BF4033" i="2"/>
  <c r="T4033" i="2"/>
  <c r="R4033" i="2"/>
  <c r="P4033" i="2"/>
  <c r="BI4028" i="2"/>
  <c r="BH4028" i="2"/>
  <c r="BG4028" i="2"/>
  <c r="BF4028" i="2"/>
  <c r="T4028" i="2"/>
  <c r="R4028" i="2"/>
  <c r="P4028" i="2"/>
  <c r="BI4026" i="2"/>
  <c r="BH4026" i="2"/>
  <c r="BG4026" i="2"/>
  <c r="BF4026" i="2"/>
  <c r="T4026" i="2"/>
  <c r="R4026" i="2"/>
  <c r="P4026" i="2"/>
  <c r="BI4022" i="2"/>
  <c r="BH4022" i="2"/>
  <c r="BG4022" i="2"/>
  <c r="BF4022" i="2"/>
  <c r="T4022" i="2"/>
  <c r="R4022" i="2"/>
  <c r="P4022" i="2"/>
  <c r="BI4020" i="2"/>
  <c r="BH4020" i="2"/>
  <c r="BG4020" i="2"/>
  <c r="BF4020" i="2"/>
  <c r="T4020" i="2"/>
  <c r="R4020" i="2"/>
  <c r="P4020" i="2"/>
  <c r="BI4019" i="2"/>
  <c r="BH4019" i="2"/>
  <c r="BG4019" i="2"/>
  <c r="BF4019" i="2"/>
  <c r="T4019" i="2"/>
  <c r="R4019" i="2"/>
  <c r="P4019" i="2"/>
  <c r="BI4014" i="2"/>
  <c r="BH4014" i="2"/>
  <c r="BG4014" i="2"/>
  <c r="BF4014" i="2"/>
  <c r="T4014" i="2"/>
  <c r="R4014" i="2"/>
  <c r="P4014" i="2"/>
  <c r="BI4009" i="2"/>
  <c r="BH4009" i="2"/>
  <c r="BG4009" i="2"/>
  <c r="BF4009" i="2"/>
  <c r="T4009" i="2"/>
  <c r="R4009" i="2"/>
  <c r="P4009" i="2"/>
  <c r="BI4007" i="2"/>
  <c r="BH4007" i="2"/>
  <c r="BG4007" i="2"/>
  <c r="BF4007" i="2"/>
  <c r="T4007" i="2"/>
  <c r="R4007" i="2"/>
  <c r="P4007" i="2"/>
  <c r="BI4003" i="2"/>
  <c r="BH4003" i="2"/>
  <c r="BG4003" i="2"/>
  <c r="BF4003" i="2"/>
  <c r="T4003" i="2"/>
  <c r="R4003" i="2"/>
  <c r="P4003" i="2"/>
  <c r="BI3998" i="2"/>
  <c r="BH3998" i="2"/>
  <c r="BG3998" i="2"/>
  <c r="BF3998" i="2"/>
  <c r="T3998" i="2"/>
  <c r="R3998" i="2"/>
  <c r="P3998" i="2"/>
  <c r="BI3978" i="2"/>
  <c r="BH3978" i="2"/>
  <c r="BG3978" i="2"/>
  <c r="BF3978" i="2"/>
  <c r="T3978" i="2"/>
  <c r="R3978" i="2"/>
  <c r="P3978" i="2"/>
  <c r="BI3958" i="2"/>
  <c r="BH3958" i="2"/>
  <c r="BG3958" i="2"/>
  <c r="BF3958" i="2"/>
  <c r="T3958" i="2"/>
  <c r="R3958" i="2"/>
  <c r="P3958" i="2"/>
  <c r="BI3936" i="2"/>
  <c r="BH3936" i="2"/>
  <c r="BG3936" i="2"/>
  <c r="BF3936" i="2"/>
  <c r="T3936" i="2"/>
  <c r="R3936" i="2"/>
  <c r="P3936" i="2"/>
  <c r="BI3914" i="2"/>
  <c r="BH3914" i="2"/>
  <c r="BG3914" i="2"/>
  <c r="BF3914" i="2"/>
  <c r="T3914" i="2"/>
  <c r="R3914" i="2"/>
  <c r="P3914" i="2"/>
  <c r="BI3893" i="2"/>
  <c r="BH3893" i="2"/>
  <c r="BG3893" i="2"/>
  <c r="BF3893" i="2"/>
  <c r="T3893" i="2"/>
  <c r="R3893" i="2"/>
  <c r="P3893" i="2"/>
  <c r="BI3879" i="2"/>
  <c r="BH3879" i="2"/>
  <c r="BG3879" i="2"/>
  <c r="BF3879" i="2"/>
  <c r="T3879" i="2"/>
  <c r="R3879" i="2"/>
  <c r="P3879" i="2"/>
  <c r="BI3862" i="2"/>
  <c r="BH3862" i="2"/>
  <c r="BG3862" i="2"/>
  <c r="BF3862" i="2"/>
  <c r="T3862" i="2"/>
  <c r="R3862" i="2"/>
  <c r="P3862" i="2"/>
  <c r="BI3854" i="2"/>
  <c r="BH3854" i="2"/>
  <c r="BG3854" i="2"/>
  <c r="BF3854" i="2"/>
  <c r="T3854" i="2"/>
  <c r="R3854" i="2"/>
  <c r="P3854" i="2"/>
  <c r="BI3845" i="2"/>
  <c r="BH3845" i="2"/>
  <c r="BG3845" i="2"/>
  <c r="BF3845" i="2"/>
  <c r="T3845" i="2"/>
  <c r="R3845" i="2"/>
  <c r="P3845" i="2"/>
  <c r="BI3811" i="2"/>
  <c r="BH3811" i="2"/>
  <c r="BG3811" i="2"/>
  <c r="BF3811" i="2"/>
  <c r="T3811" i="2"/>
  <c r="R3811" i="2"/>
  <c r="P3811" i="2"/>
  <c r="BI3800" i="2"/>
  <c r="BH3800" i="2"/>
  <c r="BG3800" i="2"/>
  <c r="BF3800" i="2"/>
  <c r="T3800" i="2"/>
  <c r="R3800" i="2"/>
  <c r="P3800" i="2"/>
  <c r="BI3778" i="2"/>
  <c r="BH3778" i="2"/>
  <c r="BG3778" i="2"/>
  <c r="BF3778" i="2"/>
  <c r="T3778" i="2"/>
  <c r="R3778" i="2"/>
  <c r="P3778" i="2"/>
  <c r="BI3769" i="2"/>
  <c r="BH3769" i="2"/>
  <c r="BG3769" i="2"/>
  <c r="BF3769" i="2"/>
  <c r="T3769" i="2"/>
  <c r="R3769" i="2"/>
  <c r="P3769" i="2"/>
  <c r="BI3759" i="2"/>
  <c r="BH3759" i="2"/>
  <c r="BG3759" i="2"/>
  <c r="BF3759" i="2"/>
  <c r="T3759" i="2"/>
  <c r="R3759" i="2"/>
  <c r="P3759" i="2"/>
  <c r="BI3728" i="2"/>
  <c r="BH3728" i="2"/>
  <c r="BG3728" i="2"/>
  <c r="BF3728" i="2"/>
  <c r="T3728" i="2"/>
  <c r="R3728" i="2"/>
  <c r="P3728" i="2"/>
  <c r="BI3726" i="2"/>
  <c r="BH3726" i="2"/>
  <c r="BG3726" i="2"/>
  <c r="BF3726" i="2"/>
  <c r="T3726" i="2"/>
  <c r="R3726" i="2"/>
  <c r="P3726" i="2"/>
  <c r="BI3725" i="2"/>
  <c r="BH3725" i="2"/>
  <c r="BG3725" i="2"/>
  <c r="BF3725" i="2"/>
  <c r="T3725" i="2"/>
  <c r="R3725" i="2"/>
  <c r="P3725" i="2"/>
  <c r="BI3719" i="2"/>
  <c r="BH3719" i="2"/>
  <c r="BG3719" i="2"/>
  <c r="BF3719" i="2"/>
  <c r="T3719" i="2"/>
  <c r="R3719" i="2"/>
  <c r="P3719" i="2"/>
  <c r="BI3715" i="2"/>
  <c r="BH3715" i="2"/>
  <c r="BG3715" i="2"/>
  <c r="BF3715" i="2"/>
  <c r="T3715" i="2"/>
  <c r="R3715" i="2"/>
  <c r="P3715" i="2"/>
  <c r="BI3707" i="2"/>
  <c r="BH3707" i="2"/>
  <c r="BG3707" i="2"/>
  <c r="BF3707" i="2"/>
  <c r="T3707" i="2"/>
  <c r="R3707" i="2"/>
  <c r="P3707" i="2"/>
  <c r="BI3699" i="2"/>
  <c r="BH3699" i="2"/>
  <c r="BG3699" i="2"/>
  <c r="BF3699" i="2"/>
  <c r="T3699" i="2"/>
  <c r="R3699" i="2"/>
  <c r="P3699" i="2"/>
  <c r="BI3691" i="2"/>
  <c r="BH3691" i="2"/>
  <c r="BG3691" i="2"/>
  <c r="BF3691" i="2"/>
  <c r="T3691" i="2"/>
  <c r="R3691" i="2"/>
  <c r="P3691" i="2"/>
  <c r="BI3682" i="2"/>
  <c r="BH3682" i="2"/>
  <c r="BG3682" i="2"/>
  <c r="BF3682" i="2"/>
  <c r="T3682" i="2"/>
  <c r="R3682" i="2"/>
  <c r="P3682" i="2"/>
  <c r="BI3674" i="2"/>
  <c r="BH3674" i="2"/>
  <c r="BG3674" i="2"/>
  <c r="BF3674" i="2"/>
  <c r="T3674" i="2"/>
  <c r="R3674" i="2"/>
  <c r="P3674" i="2"/>
  <c r="BI3673" i="2"/>
  <c r="BH3673" i="2"/>
  <c r="BG3673" i="2"/>
  <c r="BF3673" i="2"/>
  <c r="T3673" i="2"/>
  <c r="R3673" i="2"/>
  <c r="P3673" i="2"/>
  <c r="BI3668" i="2"/>
  <c r="BH3668" i="2"/>
  <c r="BG3668" i="2"/>
  <c r="BF3668" i="2"/>
  <c r="T3668" i="2"/>
  <c r="R3668" i="2"/>
  <c r="P3668" i="2"/>
  <c r="BI3659" i="2"/>
  <c r="BH3659" i="2"/>
  <c r="BG3659" i="2"/>
  <c r="BF3659" i="2"/>
  <c r="T3659" i="2"/>
  <c r="R3659" i="2"/>
  <c r="P3659" i="2"/>
  <c r="BI3650" i="2"/>
  <c r="BH3650" i="2"/>
  <c r="BG3650" i="2"/>
  <c r="BF3650" i="2"/>
  <c r="T3650" i="2"/>
  <c r="R3650" i="2"/>
  <c r="P3650" i="2"/>
  <c r="BI3641" i="2"/>
  <c r="BH3641" i="2"/>
  <c r="BG3641" i="2"/>
  <c r="BF3641" i="2"/>
  <c r="T3641" i="2"/>
  <c r="R3641" i="2"/>
  <c r="P3641" i="2"/>
  <c r="BI3632" i="2"/>
  <c r="BH3632" i="2"/>
  <c r="BG3632" i="2"/>
  <c r="BF3632" i="2"/>
  <c r="T3632" i="2"/>
  <c r="R3632" i="2"/>
  <c r="P3632" i="2"/>
  <c r="BI3623" i="2"/>
  <c r="BH3623" i="2"/>
  <c r="BG3623" i="2"/>
  <c r="BF3623" i="2"/>
  <c r="T3623" i="2"/>
  <c r="R3623" i="2"/>
  <c r="P3623" i="2"/>
  <c r="BI3603" i="2"/>
  <c r="BH3603" i="2"/>
  <c r="BG3603" i="2"/>
  <c r="BF3603" i="2"/>
  <c r="T3603" i="2"/>
  <c r="R3603" i="2"/>
  <c r="P3603" i="2"/>
  <c r="BI3594" i="2"/>
  <c r="BH3594" i="2"/>
  <c r="BG3594" i="2"/>
  <c r="BF3594" i="2"/>
  <c r="T3594" i="2"/>
  <c r="R3594" i="2"/>
  <c r="P3594" i="2"/>
  <c r="BI3573" i="2"/>
  <c r="BH3573" i="2"/>
  <c r="BG3573" i="2"/>
  <c r="BF3573" i="2"/>
  <c r="T3573" i="2"/>
  <c r="R3573" i="2"/>
  <c r="P3573" i="2"/>
  <c r="BI3553" i="2"/>
  <c r="BH3553" i="2"/>
  <c r="BG3553" i="2"/>
  <c r="BF3553" i="2"/>
  <c r="T3553" i="2"/>
  <c r="R3553" i="2"/>
  <c r="P3553" i="2"/>
  <c r="BI3542" i="2"/>
  <c r="BH3542" i="2"/>
  <c r="BG3542" i="2"/>
  <c r="BF3542" i="2"/>
  <c r="T3542" i="2"/>
  <c r="R3542" i="2"/>
  <c r="P3542" i="2"/>
  <c r="BI3521" i="2"/>
  <c r="BH3521" i="2"/>
  <c r="BG3521" i="2"/>
  <c r="BF3521" i="2"/>
  <c r="T3521" i="2"/>
  <c r="R3521" i="2"/>
  <c r="P3521" i="2"/>
  <c r="BI3499" i="2"/>
  <c r="BH3499" i="2"/>
  <c r="BG3499" i="2"/>
  <c r="BF3499" i="2"/>
  <c r="T3499" i="2"/>
  <c r="R3499" i="2"/>
  <c r="P3499" i="2"/>
  <c r="BI3481" i="2"/>
  <c r="BH3481" i="2"/>
  <c r="BG3481" i="2"/>
  <c r="BF3481" i="2"/>
  <c r="T3481" i="2"/>
  <c r="R3481" i="2"/>
  <c r="P3481" i="2"/>
  <c r="BI3437" i="2"/>
  <c r="BH3437" i="2"/>
  <c r="BG3437" i="2"/>
  <c r="BF3437" i="2"/>
  <c r="T3437" i="2"/>
  <c r="R3437" i="2"/>
  <c r="P3437" i="2"/>
  <c r="BI3423" i="2"/>
  <c r="BH3423" i="2"/>
  <c r="BG3423" i="2"/>
  <c r="BF3423" i="2"/>
  <c r="T3423" i="2"/>
  <c r="R3423" i="2"/>
  <c r="P3423" i="2"/>
  <c r="BI3383" i="2"/>
  <c r="BH3383" i="2"/>
  <c r="BG3383" i="2"/>
  <c r="BF3383" i="2"/>
  <c r="T3383" i="2"/>
  <c r="R3383" i="2"/>
  <c r="P3383" i="2"/>
  <c r="BI3368" i="2"/>
  <c r="BH3368" i="2"/>
  <c r="BG3368" i="2"/>
  <c r="BF3368" i="2"/>
  <c r="T3368" i="2"/>
  <c r="R3368" i="2"/>
  <c r="P3368" i="2"/>
  <c r="BI3354" i="2"/>
  <c r="BH3354" i="2"/>
  <c r="BG3354" i="2"/>
  <c r="BF3354" i="2"/>
  <c r="T3354" i="2"/>
  <c r="R3354" i="2"/>
  <c r="P3354" i="2"/>
  <c r="BI3352" i="2"/>
  <c r="BH3352" i="2"/>
  <c r="BG3352" i="2"/>
  <c r="BF3352" i="2"/>
  <c r="T3352" i="2"/>
  <c r="R3352" i="2"/>
  <c r="P3352" i="2"/>
  <c r="BI3351" i="2"/>
  <c r="BH3351" i="2"/>
  <c r="BG3351" i="2"/>
  <c r="BF3351" i="2"/>
  <c r="T3351" i="2"/>
  <c r="R3351" i="2"/>
  <c r="P3351" i="2"/>
  <c r="BI3347" i="2"/>
  <c r="BH3347" i="2"/>
  <c r="BG3347" i="2"/>
  <c r="BF3347" i="2"/>
  <c r="T3347" i="2"/>
  <c r="R3347" i="2"/>
  <c r="P3347" i="2"/>
  <c r="BI3341" i="2"/>
  <c r="BH3341" i="2"/>
  <c r="BG3341" i="2"/>
  <c r="BF3341" i="2"/>
  <c r="T3341" i="2"/>
  <c r="R3341" i="2"/>
  <c r="P3341" i="2"/>
  <c r="BI3333" i="2"/>
  <c r="BH3333" i="2"/>
  <c r="BG3333" i="2"/>
  <c r="BF3333" i="2"/>
  <c r="T3333" i="2"/>
  <c r="R3333" i="2"/>
  <c r="P3333" i="2"/>
  <c r="BI3324" i="2"/>
  <c r="BH3324" i="2"/>
  <c r="BG3324" i="2"/>
  <c r="BF3324" i="2"/>
  <c r="T3324" i="2"/>
  <c r="R3324" i="2"/>
  <c r="P3324" i="2"/>
  <c r="BI3312" i="2"/>
  <c r="BH3312" i="2"/>
  <c r="BG3312" i="2"/>
  <c r="BF3312" i="2"/>
  <c r="T3312" i="2"/>
  <c r="R3312" i="2"/>
  <c r="P3312" i="2"/>
  <c r="BI3301" i="2"/>
  <c r="BH3301" i="2"/>
  <c r="BG3301" i="2"/>
  <c r="BF3301" i="2"/>
  <c r="T3301" i="2"/>
  <c r="R3301" i="2"/>
  <c r="P3301" i="2"/>
  <c r="BI3287" i="2"/>
  <c r="BH3287" i="2"/>
  <c r="BG3287" i="2"/>
  <c r="BF3287" i="2"/>
  <c r="T3287" i="2"/>
  <c r="R3287" i="2"/>
  <c r="P3287" i="2"/>
  <c r="BI3272" i="2"/>
  <c r="BH3272" i="2"/>
  <c r="BG3272" i="2"/>
  <c r="BF3272" i="2"/>
  <c r="T3272" i="2"/>
  <c r="R3272" i="2"/>
  <c r="P3272" i="2"/>
  <c r="BI3260" i="2"/>
  <c r="BH3260" i="2"/>
  <c r="BG3260" i="2"/>
  <c r="BF3260" i="2"/>
  <c r="T3260" i="2"/>
  <c r="R3260" i="2"/>
  <c r="P3260" i="2"/>
  <c r="BI3244" i="2"/>
  <c r="BH3244" i="2"/>
  <c r="BG3244" i="2"/>
  <c r="BF3244" i="2"/>
  <c r="T3244" i="2"/>
  <c r="R3244" i="2"/>
  <c r="P3244" i="2"/>
  <c r="BI3229" i="2"/>
  <c r="BH3229" i="2"/>
  <c r="BG3229" i="2"/>
  <c r="BF3229" i="2"/>
  <c r="T3229" i="2"/>
  <c r="R3229" i="2"/>
  <c r="P3229" i="2"/>
  <c r="BI3210" i="2"/>
  <c r="BH3210" i="2"/>
  <c r="BG3210" i="2"/>
  <c r="BF3210" i="2"/>
  <c r="T3210" i="2"/>
  <c r="R3210" i="2"/>
  <c r="P3210" i="2"/>
  <c r="BI3207" i="2"/>
  <c r="BH3207" i="2"/>
  <c r="BG3207" i="2"/>
  <c r="BF3207" i="2"/>
  <c r="T3207" i="2"/>
  <c r="T3206" i="2"/>
  <c r="R3207" i="2"/>
  <c r="R3206" i="2"/>
  <c r="P3207" i="2"/>
  <c r="P3206" i="2"/>
  <c r="BI3205" i="2"/>
  <c r="BH3205" i="2"/>
  <c r="BG3205" i="2"/>
  <c r="BF3205" i="2"/>
  <c r="T3205" i="2"/>
  <c r="R3205" i="2"/>
  <c r="P3205" i="2"/>
  <c r="BI3203" i="2"/>
  <c r="BH3203" i="2"/>
  <c r="BG3203" i="2"/>
  <c r="BF3203" i="2"/>
  <c r="T3203" i="2"/>
  <c r="R3203" i="2"/>
  <c r="P3203" i="2"/>
  <c r="BI3202" i="2"/>
  <c r="BH3202" i="2"/>
  <c r="BG3202" i="2"/>
  <c r="BF3202" i="2"/>
  <c r="T3202" i="2"/>
  <c r="R3202" i="2"/>
  <c r="P3202" i="2"/>
  <c r="BI3201" i="2"/>
  <c r="BH3201" i="2"/>
  <c r="BG3201" i="2"/>
  <c r="BF3201" i="2"/>
  <c r="T3201" i="2"/>
  <c r="R3201" i="2"/>
  <c r="P3201" i="2"/>
  <c r="BI3199" i="2"/>
  <c r="BH3199" i="2"/>
  <c r="BG3199" i="2"/>
  <c r="BF3199" i="2"/>
  <c r="T3199" i="2"/>
  <c r="R3199" i="2"/>
  <c r="P3199" i="2"/>
  <c r="BI3193" i="2"/>
  <c r="BH3193" i="2"/>
  <c r="BG3193" i="2"/>
  <c r="BF3193" i="2"/>
  <c r="T3193" i="2"/>
  <c r="R3193" i="2"/>
  <c r="P3193" i="2"/>
  <c r="BI3186" i="2"/>
  <c r="BH3186" i="2"/>
  <c r="BG3186" i="2"/>
  <c r="BF3186" i="2"/>
  <c r="T3186" i="2"/>
  <c r="R3186" i="2"/>
  <c r="P3186" i="2"/>
  <c r="BI3177" i="2"/>
  <c r="BH3177" i="2"/>
  <c r="BG3177" i="2"/>
  <c r="BF3177" i="2"/>
  <c r="T3177" i="2"/>
  <c r="R3177" i="2"/>
  <c r="P3177" i="2"/>
  <c r="BI3173" i="2"/>
  <c r="BH3173" i="2"/>
  <c r="BG3173" i="2"/>
  <c r="BF3173" i="2"/>
  <c r="T3173" i="2"/>
  <c r="R3173" i="2"/>
  <c r="P3173" i="2"/>
  <c r="BI3169" i="2"/>
  <c r="BH3169" i="2"/>
  <c r="BG3169" i="2"/>
  <c r="BF3169" i="2"/>
  <c r="T3169" i="2"/>
  <c r="R3169" i="2"/>
  <c r="P3169" i="2"/>
  <c r="BI3165" i="2"/>
  <c r="BH3165" i="2"/>
  <c r="BG3165" i="2"/>
  <c r="BF3165" i="2"/>
  <c r="T3165" i="2"/>
  <c r="R3165" i="2"/>
  <c r="P3165" i="2"/>
  <c r="BI3161" i="2"/>
  <c r="BH3161" i="2"/>
  <c r="BG3161" i="2"/>
  <c r="BF3161" i="2"/>
  <c r="T3161" i="2"/>
  <c r="R3161" i="2"/>
  <c r="P3161" i="2"/>
  <c r="BI3157" i="2"/>
  <c r="BH3157" i="2"/>
  <c r="BG3157" i="2"/>
  <c r="BF3157" i="2"/>
  <c r="T3157" i="2"/>
  <c r="R3157" i="2"/>
  <c r="P3157" i="2"/>
  <c r="BI3156" i="2"/>
  <c r="BH3156" i="2"/>
  <c r="BG3156" i="2"/>
  <c r="BF3156" i="2"/>
  <c r="T3156" i="2"/>
  <c r="R3156" i="2"/>
  <c r="P3156" i="2"/>
  <c r="BI3155" i="2"/>
  <c r="BH3155" i="2"/>
  <c r="BG3155" i="2"/>
  <c r="BF3155" i="2"/>
  <c r="T3155" i="2"/>
  <c r="R3155" i="2"/>
  <c r="P3155" i="2"/>
  <c r="BI3146" i="2"/>
  <c r="BH3146" i="2"/>
  <c r="BG3146" i="2"/>
  <c r="BF3146" i="2"/>
  <c r="T3146" i="2"/>
  <c r="R3146" i="2"/>
  <c r="P3146" i="2"/>
  <c r="BI3145" i="2"/>
  <c r="BH3145" i="2"/>
  <c r="BG3145" i="2"/>
  <c r="BF3145" i="2"/>
  <c r="T3145" i="2"/>
  <c r="R3145" i="2"/>
  <c r="P3145" i="2"/>
  <c r="BI3140" i="2"/>
  <c r="BH3140" i="2"/>
  <c r="BG3140" i="2"/>
  <c r="BF3140" i="2"/>
  <c r="T3140" i="2"/>
  <c r="R3140" i="2"/>
  <c r="P3140" i="2"/>
  <c r="BI3139" i="2"/>
  <c r="BH3139" i="2"/>
  <c r="BG3139" i="2"/>
  <c r="BF3139" i="2"/>
  <c r="T3139" i="2"/>
  <c r="R3139" i="2"/>
  <c r="P3139" i="2"/>
  <c r="BI3135" i="2"/>
  <c r="BH3135" i="2"/>
  <c r="BG3135" i="2"/>
  <c r="BF3135" i="2"/>
  <c r="T3135" i="2"/>
  <c r="R3135" i="2"/>
  <c r="P3135" i="2"/>
  <c r="BI3131" i="2"/>
  <c r="BH3131" i="2"/>
  <c r="BG3131" i="2"/>
  <c r="BF3131" i="2"/>
  <c r="T3131" i="2"/>
  <c r="R3131" i="2"/>
  <c r="P3131" i="2"/>
  <c r="BI3127" i="2"/>
  <c r="BH3127" i="2"/>
  <c r="BG3127" i="2"/>
  <c r="BF3127" i="2"/>
  <c r="T3127" i="2"/>
  <c r="R3127" i="2"/>
  <c r="P3127" i="2"/>
  <c r="BI2958" i="2"/>
  <c r="BH2958" i="2"/>
  <c r="BG2958" i="2"/>
  <c r="BF2958" i="2"/>
  <c r="T2958" i="2"/>
  <c r="R2958" i="2"/>
  <c r="P2958" i="2"/>
  <c r="BI2887" i="2"/>
  <c r="BH2887" i="2"/>
  <c r="BG2887" i="2"/>
  <c r="BF2887" i="2"/>
  <c r="T2887" i="2"/>
  <c r="R2887" i="2"/>
  <c r="P2887" i="2"/>
  <c r="BI2883" i="2"/>
  <c r="BH2883" i="2"/>
  <c r="BG2883" i="2"/>
  <c r="BF2883" i="2"/>
  <c r="T2883" i="2"/>
  <c r="R2883" i="2"/>
  <c r="P2883" i="2"/>
  <c r="BI2850" i="2"/>
  <c r="BH2850" i="2"/>
  <c r="BG2850" i="2"/>
  <c r="BF2850" i="2"/>
  <c r="T2850" i="2"/>
  <c r="R2850" i="2"/>
  <c r="P2850" i="2"/>
  <c r="BI2846" i="2"/>
  <c r="BH2846" i="2"/>
  <c r="BG2846" i="2"/>
  <c r="BF2846" i="2"/>
  <c r="T2846" i="2"/>
  <c r="R2846" i="2"/>
  <c r="P2846" i="2"/>
  <c r="BI2845" i="2"/>
  <c r="BH2845" i="2"/>
  <c r="BG2845" i="2"/>
  <c r="BF2845" i="2"/>
  <c r="T2845" i="2"/>
  <c r="R2845" i="2"/>
  <c r="P2845" i="2"/>
  <c r="BI2838" i="2"/>
  <c r="BH2838" i="2"/>
  <c r="BG2838" i="2"/>
  <c r="BF2838" i="2"/>
  <c r="T2838" i="2"/>
  <c r="R2838" i="2"/>
  <c r="P2838" i="2"/>
  <c r="BI2830" i="2"/>
  <c r="BH2830" i="2"/>
  <c r="BG2830" i="2"/>
  <c r="BF2830" i="2"/>
  <c r="T2830" i="2"/>
  <c r="R2830" i="2"/>
  <c r="P2830" i="2"/>
  <c r="BI2823" i="2"/>
  <c r="BH2823" i="2"/>
  <c r="BG2823" i="2"/>
  <c r="BF2823" i="2"/>
  <c r="T2823" i="2"/>
  <c r="R2823" i="2"/>
  <c r="P2823" i="2"/>
  <c r="BI2816" i="2"/>
  <c r="BH2816" i="2"/>
  <c r="BG2816" i="2"/>
  <c r="BF2816" i="2"/>
  <c r="T2816" i="2"/>
  <c r="R2816" i="2"/>
  <c r="P2816" i="2"/>
  <c r="BI2812" i="2"/>
  <c r="BH2812" i="2"/>
  <c r="BG2812" i="2"/>
  <c r="BF2812" i="2"/>
  <c r="T2812" i="2"/>
  <c r="R2812" i="2"/>
  <c r="P2812" i="2"/>
  <c r="BI2806" i="2"/>
  <c r="BH2806" i="2"/>
  <c r="BG2806" i="2"/>
  <c r="BF2806" i="2"/>
  <c r="T2806" i="2"/>
  <c r="R2806" i="2"/>
  <c r="P2806" i="2"/>
  <c r="BI2802" i="2"/>
  <c r="BH2802" i="2"/>
  <c r="BG2802" i="2"/>
  <c r="BF2802" i="2"/>
  <c r="T2802" i="2"/>
  <c r="R2802" i="2"/>
  <c r="P2802" i="2"/>
  <c r="BI2798" i="2"/>
  <c r="BH2798" i="2"/>
  <c r="BG2798" i="2"/>
  <c r="BF2798" i="2"/>
  <c r="T2798" i="2"/>
  <c r="R2798" i="2"/>
  <c r="P2798" i="2"/>
  <c r="BI2789" i="2"/>
  <c r="BH2789" i="2"/>
  <c r="BG2789" i="2"/>
  <c r="BF2789" i="2"/>
  <c r="T2789" i="2"/>
  <c r="R2789" i="2"/>
  <c r="P2789" i="2"/>
  <c r="BI2782" i="2"/>
  <c r="BH2782" i="2"/>
  <c r="BG2782" i="2"/>
  <c r="BF2782" i="2"/>
  <c r="T2782" i="2"/>
  <c r="R2782" i="2"/>
  <c r="P2782" i="2"/>
  <c r="BI2774" i="2"/>
  <c r="BH2774" i="2"/>
  <c r="BG2774" i="2"/>
  <c r="BF2774" i="2"/>
  <c r="T2774" i="2"/>
  <c r="R2774" i="2"/>
  <c r="P2774" i="2"/>
  <c r="BI2762" i="2"/>
  <c r="BH2762" i="2"/>
  <c r="BG2762" i="2"/>
  <c r="BF2762" i="2"/>
  <c r="T2762" i="2"/>
  <c r="R2762" i="2"/>
  <c r="P2762" i="2"/>
  <c r="BI2753" i="2"/>
  <c r="BH2753" i="2"/>
  <c r="BG2753" i="2"/>
  <c r="BF2753" i="2"/>
  <c r="T2753" i="2"/>
  <c r="R2753" i="2"/>
  <c r="P2753" i="2"/>
  <c r="BI2745" i="2"/>
  <c r="BH2745" i="2"/>
  <c r="BG2745" i="2"/>
  <c r="BF2745" i="2"/>
  <c r="T2745" i="2"/>
  <c r="R2745" i="2"/>
  <c r="P2745" i="2"/>
  <c r="BI2736" i="2"/>
  <c r="BH2736" i="2"/>
  <c r="BG2736" i="2"/>
  <c r="BF2736" i="2"/>
  <c r="T2736" i="2"/>
  <c r="R2736" i="2"/>
  <c r="P2736" i="2"/>
  <c r="BI2728" i="2"/>
  <c r="BH2728" i="2"/>
  <c r="BG2728" i="2"/>
  <c r="BF2728" i="2"/>
  <c r="T2728" i="2"/>
  <c r="R2728" i="2"/>
  <c r="P2728" i="2"/>
  <c r="BI2726" i="2"/>
  <c r="BH2726" i="2"/>
  <c r="BG2726" i="2"/>
  <c r="BF2726" i="2"/>
  <c r="T2726" i="2"/>
  <c r="R2726" i="2"/>
  <c r="P2726" i="2"/>
  <c r="BI2719" i="2"/>
  <c r="BH2719" i="2"/>
  <c r="BG2719" i="2"/>
  <c r="BF2719" i="2"/>
  <c r="T2719" i="2"/>
  <c r="R2719" i="2"/>
  <c r="P2719" i="2"/>
  <c r="BI2644" i="2"/>
  <c r="BH2644" i="2"/>
  <c r="BG2644" i="2"/>
  <c r="BF2644" i="2"/>
  <c r="T2644" i="2"/>
  <c r="R2644" i="2"/>
  <c r="P2644" i="2"/>
  <c r="BI2629" i="2"/>
  <c r="BH2629" i="2"/>
  <c r="BG2629" i="2"/>
  <c r="BF2629" i="2"/>
  <c r="T2629" i="2"/>
  <c r="R2629" i="2"/>
  <c r="P2629" i="2"/>
  <c r="BI2562" i="2"/>
  <c r="BH2562" i="2"/>
  <c r="BG2562" i="2"/>
  <c r="BF2562" i="2"/>
  <c r="T2562" i="2"/>
  <c r="R2562" i="2"/>
  <c r="P2562" i="2"/>
  <c r="BI2489" i="2"/>
  <c r="BH2489" i="2"/>
  <c r="BG2489" i="2"/>
  <c r="BF2489" i="2"/>
  <c r="T2489" i="2"/>
  <c r="R2489" i="2"/>
  <c r="P2489" i="2"/>
  <c r="BI2476" i="2"/>
  <c r="BH2476" i="2"/>
  <c r="BG2476" i="2"/>
  <c r="BF2476" i="2"/>
  <c r="T2476" i="2"/>
  <c r="R2476" i="2"/>
  <c r="P2476" i="2"/>
  <c r="BI2462" i="2"/>
  <c r="BH2462" i="2"/>
  <c r="BG2462" i="2"/>
  <c r="BF2462" i="2"/>
  <c r="T2462" i="2"/>
  <c r="R2462" i="2"/>
  <c r="P2462" i="2"/>
  <c r="BI2394" i="2"/>
  <c r="BH2394" i="2"/>
  <c r="BG2394" i="2"/>
  <c r="BF2394" i="2"/>
  <c r="T2394" i="2"/>
  <c r="R2394" i="2"/>
  <c r="P2394" i="2"/>
  <c r="BI2320" i="2"/>
  <c r="BH2320" i="2"/>
  <c r="BG2320" i="2"/>
  <c r="BF2320" i="2"/>
  <c r="T2320" i="2"/>
  <c r="R2320" i="2"/>
  <c r="P2320" i="2"/>
  <c r="BI2298" i="2"/>
  <c r="BH2298" i="2"/>
  <c r="BG2298" i="2"/>
  <c r="BF2298" i="2"/>
  <c r="T2298" i="2"/>
  <c r="R2298" i="2"/>
  <c r="P2298" i="2"/>
  <c r="BI2289" i="2"/>
  <c r="BH2289" i="2"/>
  <c r="BG2289" i="2"/>
  <c r="BF2289" i="2"/>
  <c r="T2289" i="2"/>
  <c r="R2289" i="2"/>
  <c r="P2289" i="2"/>
  <c r="BI2283" i="2"/>
  <c r="BH2283" i="2"/>
  <c r="BG2283" i="2"/>
  <c r="BF2283" i="2"/>
  <c r="T2283" i="2"/>
  <c r="R2283" i="2"/>
  <c r="P2283" i="2"/>
  <c r="BI2271" i="2"/>
  <c r="BH2271" i="2"/>
  <c r="BG2271" i="2"/>
  <c r="BF2271" i="2"/>
  <c r="T2271" i="2"/>
  <c r="R2271" i="2"/>
  <c r="P2271" i="2"/>
  <c r="BI2263" i="2"/>
  <c r="BH2263" i="2"/>
  <c r="BG2263" i="2"/>
  <c r="BF2263" i="2"/>
  <c r="T2263" i="2"/>
  <c r="R2263" i="2"/>
  <c r="P2263" i="2"/>
  <c r="BI2254" i="2"/>
  <c r="BH2254" i="2"/>
  <c r="BG2254" i="2"/>
  <c r="BF2254" i="2"/>
  <c r="T2254" i="2"/>
  <c r="R2254" i="2"/>
  <c r="P2254" i="2"/>
  <c r="BI2248" i="2"/>
  <c r="BH2248" i="2"/>
  <c r="BG2248" i="2"/>
  <c r="BF2248" i="2"/>
  <c r="T2248" i="2"/>
  <c r="R2248" i="2"/>
  <c r="P2248" i="2"/>
  <c r="BI2239" i="2"/>
  <c r="BH2239" i="2"/>
  <c r="BG2239" i="2"/>
  <c r="BF2239" i="2"/>
  <c r="T2239" i="2"/>
  <c r="R2239" i="2"/>
  <c r="P2239" i="2"/>
  <c r="BI2157" i="2"/>
  <c r="BH2157" i="2"/>
  <c r="BG2157" i="2"/>
  <c r="BF2157" i="2"/>
  <c r="T2157" i="2"/>
  <c r="R2157" i="2"/>
  <c r="P2157" i="2"/>
  <c r="BI2084" i="2"/>
  <c r="BH2084" i="2"/>
  <c r="BG2084" i="2"/>
  <c r="BF2084" i="2"/>
  <c r="T2084" i="2"/>
  <c r="R2084" i="2"/>
  <c r="P2084" i="2"/>
  <c r="BI2082" i="2"/>
  <c r="BH2082" i="2"/>
  <c r="BG2082" i="2"/>
  <c r="BF2082" i="2"/>
  <c r="T2082" i="2"/>
  <c r="R2082" i="2"/>
  <c r="P2082" i="2"/>
  <c r="BI2076" i="2"/>
  <c r="BH2076" i="2"/>
  <c r="BG2076" i="2"/>
  <c r="BF2076" i="2"/>
  <c r="T2076" i="2"/>
  <c r="R2076" i="2"/>
  <c r="P2076" i="2"/>
  <c r="BI2068" i="2"/>
  <c r="BH2068" i="2"/>
  <c r="BG2068" i="2"/>
  <c r="BF2068" i="2"/>
  <c r="T2068" i="2"/>
  <c r="R2068" i="2"/>
  <c r="P2068" i="2"/>
  <c r="BI2063" i="2"/>
  <c r="BH2063" i="2"/>
  <c r="BG2063" i="2"/>
  <c r="BF2063" i="2"/>
  <c r="T2063" i="2"/>
  <c r="R2063" i="2"/>
  <c r="P2063" i="2"/>
  <c r="BI2053" i="2"/>
  <c r="BH2053" i="2"/>
  <c r="BG2053" i="2"/>
  <c r="BF2053" i="2"/>
  <c r="T2053" i="2"/>
  <c r="R2053" i="2"/>
  <c r="P2053" i="2"/>
  <c r="BI2045" i="2"/>
  <c r="BH2045" i="2"/>
  <c r="BG2045" i="2"/>
  <c r="BF2045" i="2"/>
  <c r="T2045" i="2"/>
  <c r="R2045" i="2"/>
  <c r="P2045" i="2"/>
  <c r="BI2034" i="2"/>
  <c r="BH2034" i="2"/>
  <c r="BG2034" i="2"/>
  <c r="BF2034" i="2"/>
  <c r="T2034" i="2"/>
  <c r="R2034" i="2"/>
  <c r="P2034" i="2"/>
  <c r="BI2028" i="2"/>
  <c r="BH2028" i="2"/>
  <c r="BG2028" i="2"/>
  <c r="BF2028" i="2"/>
  <c r="T2028" i="2"/>
  <c r="R2028" i="2"/>
  <c r="P2028" i="2"/>
  <c r="BI1954" i="2"/>
  <c r="BH1954" i="2"/>
  <c r="BG1954" i="2"/>
  <c r="BF1954" i="2"/>
  <c r="T1954" i="2"/>
  <c r="R1954" i="2"/>
  <c r="P1954" i="2"/>
  <c r="BI1907" i="2"/>
  <c r="BH1907" i="2"/>
  <c r="BG1907" i="2"/>
  <c r="BF1907" i="2"/>
  <c r="T1907" i="2"/>
  <c r="R1907" i="2"/>
  <c r="P1907" i="2"/>
  <c r="BI1834" i="2"/>
  <c r="BH1834" i="2"/>
  <c r="BG1834" i="2"/>
  <c r="BF1834" i="2"/>
  <c r="T1834" i="2"/>
  <c r="R1834" i="2"/>
  <c r="P1834" i="2"/>
  <c r="BI1763" i="2"/>
  <c r="BH1763" i="2"/>
  <c r="BG1763" i="2"/>
  <c r="BF1763" i="2"/>
  <c r="T1763" i="2"/>
  <c r="R1763" i="2"/>
  <c r="P1763" i="2"/>
  <c r="BI1694" i="2"/>
  <c r="BH1694" i="2"/>
  <c r="BG1694" i="2"/>
  <c r="BF1694" i="2"/>
  <c r="T1694" i="2"/>
  <c r="R1694" i="2"/>
  <c r="P1694" i="2"/>
  <c r="BI1690" i="2"/>
  <c r="BH1690" i="2"/>
  <c r="BG1690" i="2"/>
  <c r="BF1690" i="2"/>
  <c r="T1690" i="2"/>
  <c r="R1690" i="2"/>
  <c r="P1690" i="2"/>
  <c r="BI1660" i="2"/>
  <c r="BH1660" i="2"/>
  <c r="BG1660" i="2"/>
  <c r="BF1660" i="2"/>
  <c r="T1660" i="2"/>
  <c r="R1660" i="2"/>
  <c r="P1660" i="2"/>
  <c r="BI1652" i="2"/>
  <c r="BH1652" i="2"/>
  <c r="BG1652" i="2"/>
  <c r="BF1652" i="2"/>
  <c r="T1652" i="2"/>
  <c r="R1652" i="2"/>
  <c r="P1652" i="2"/>
  <c r="BI1632" i="2"/>
  <c r="BH1632" i="2"/>
  <c r="BG1632" i="2"/>
  <c r="BF1632" i="2"/>
  <c r="T1632" i="2"/>
  <c r="R1632" i="2"/>
  <c r="P1632" i="2"/>
  <c r="BI1605" i="2"/>
  <c r="BH1605" i="2"/>
  <c r="BG1605" i="2"/>
  <c r="BF1605" i="2"/>
  <c r="T1605" i="2"/>
  <c r="R1605" i="2"/>
  <c r="P1605" i="2"/>
  <c r="BI1563" i="2"/>
  <c r="BH1563" i="2"/>
  <c r="BG1563" i="2"/>
  <c r="BF1563" i="2"/>
  <c r="T1563" i="2"/>
  <c r="R1563" i="2"/>
  <c r="P1563" i="2"/>
  <c r="BI1512" i="2"/>
  <c r="BH1512" i="2"/>
  <c r="BG1512" i="2"/>
  <c r="BF1512" i="2"/>
  <c r="T1512" i="2"/>
  <c r="R1512" i="2"/>
  <c r="P1512" i="2"/>
  <c r="BI1503" i="2"/>
  <c r="BH1503" i="2"/>
  <c r="BG1503" i="2"/>
  <c r="BF1503" i="2"/>
  <c r="T1503" i="2"/>
  <c r="R1503" i="2"/>
  <c r="P1503" i="2"/>
  <c r="BI1483" i="2"/>
  <c r="BH1483" i="2"/>
  <c r="BG1483" i="2"/>
  <c r="BF1483" i="2"/>
  <c r="T1483" i="2"/>
  <c r="R1483" i="2"/>
  <c r="P1483" i="2"/>
  <c r="BI1463" i="2"/>
  <c r="BH1463" i="2"/>
  <c r="BG1463" i="2"/>
  <c r="BF1463" i="2"/>
  <c r="T1463" i="2"/>
  <c r="R1463" i="2"/>
  <c r="P1463" i="2"/>
  <c r="BI1437" i="2"/>
  <c r="BH1437" i="2"/>
  <c r="BG1437" i="2"/>
  <c r="BF1437" i="2"/>
  <c r="T1437" i="2"/>
  <c r="R1437" i="2"/>
  <c r="P1437" i="2"/>
  <c r="BI1413" i="2"/>
  <c r="BH1413" i="2"/>
  <c r="BG1413" i="2"/>
  <c r="BF1413" i="2"/>
  <c r="T1413" i="2"/>
  <c r="R1413" i="2"/>
  <c r="P1413" i="2"/>
  <c r="BI1403" i="2"/>
  <c r="BH1403" i="2"/>
  <c r="BG1403" i="2"/>
  <c r="BF1403" i="2"/>
  <c r="T1403" i="2"/>
  <c r="R1403" i="2"/>
  <c r="P1403" i="2"/>
  <c r="BI1385" i="2"/>
  <c r="BH1385" i="2"/>
  <c r="BG1385" i="2"/>
  <c r="BF1385" i="2"/>
  <c r="T1385" i="2"/>
  <c r="R1385" i="2"/>
  <c r="P1385" i="2"/>
  <c r="BI1373" i="2"/>
  <c r="BH1373" i="2"/>
  <c r="BG1373" i="2"/>
  <c r="BF1373" i="2"/>
  <c r="T1373" i="2"/>
  <c r="R1373" i="2"/>
  <c r="P1373" i="2"/>
  <c r="BI1359" i="2"/>
  <c r="BH1359" i="2"/>
  <c r="BG1359" i="2"/>
  <c r="BF1359" i="2"/>
  <c r="T1359" i="2"/>
  <c r="R1359" i="2"/>
  <c r="P1359" i="2"/>
  <c r="BI1351" i="2"/>
  <c r="BH1351" i="2"/>
  <c r="BG1351" i="2"/>
  <c r="BF1351" i="2"/>
  <c r="T1351" i="2"/>
  <c r="R1351" i="2"/>
  <c r="P1351" i="2"/>
  <c r="BI1307" i="2"/>
  <c r="BH1307" i="2"/>
  <c r="BG1307" i="2"/>
  <c r="BF1307" i="2"/>
  <c r="T1307" i="2"/>
  <c r="R1307" i="2"/>
  <c r="P1307" i="2"/>
  <c r="BI1220" i="2"/>
  <c r="BH1220" i="2"/>
  <c r="BG1220" i="2"/>
  <c r="BF1220" i="2"/>
  <c r="T1220" i="2"/>
  <c r="R1220" i="2"/>
  <c r="P1220" i="2"/>
  <c r="BI1191" i="2"/>
  <c r="BH1191" i="2"/>
  <c r="BG1191" i="2"/>
  <c r="BF1191" i="2"/>
  <c r="T1191" i="2"/>
  <c r="R1191" i="2"/>
  <c r="P1191" i="2"/>
  <c r="BI1183" i="2"/>
  <c r="BH1183" i="2"/>
  <c r="BG1183" i="2"/>
  <c r="BF1183" i="2"/>
  <c r="T1183" i="2"/>
  <c r="R1183" i="2"/>
  <c r="P1183" i="2"/>
  <c r="BI1173" i="2"/>
  <c r="BH1173" i="2"/>
  <c r="BG1173" i="2"/>
  <c r="BF1173" i="2"/>
  <c r="T1173" i="2"/>
  <c r="R1173" i="2"/>
  <c r="P1173" i="2"/>
  <c r="BI1149" i="2"/>
  <c r="BH1149" i="2"/>
  <c r="BG1149" i="2"/>
  <c r="BF1149" i="2"/>
  <c r="T1149" i="2"/>
  <c r="R1149" i="2"/>
  <c r="P1149" i="2"/>
  <c r="BI1027" i="2"/>
  <c r="BH1027" i="2"/>
  <c r="BG1027" i="2"/>
  <c r="BF1027" i="2"/>
  <c r="T1027" i="2"/>
  <c r="R1027" i="2"/>
  <c r="P1027" i="2"/>
  <c r="BI1015" i="2"/>
  <c r="BH1015" i="2"/>
  <c r="BG1015" i="2"/>
  <c r="BF1015" i="2"/>
  <c r="T1015" i="2"/>
  <c r="R1015" i="2"/>
  <c r="P1015" i="2"/>
  <c r="BI969" i="2"/>
  <c r="BH969" i="2"/>
  <c r="BG969" i="2"/>
  <c r="BF969" i="2"/>
  <c r="T969" i="2"/>
  <c r="R969" i="2"/>
  <c r="P969" i="2"/>
  <c r="BI791" i="2"/>
  <c r="BH791" i="2"/>
  <c r="BG791" i="2"/>
  <c r="BF791" i="2"/>
  <c r="T791" i="2"/>
  <c r="R791" i="2"/>
  <c r="P791" i="2"/>
  <c r="BI779" i="2"/>
  <c r="BH779" i="2"/>
  <c r="BG779" i="2"/>
  <c r="BF779" i="2"/>
  <c r="T779" i="2"/>
  <c r="R779" i="2"/>
  <c r="P779" i="2"/>
  <c r="BI774" i="2"/>
  <c r="BH774" i="2"/>
  <c r="BG774" i="2"/>
  <c r="BF774" i="2"/>
  <c r="T774" i="2"/>
  <c r="R774" i="2"/>
  <c r="P774" i="2"/>
  <c r="BI764" i="2"/>
  <c r="BH764" i="2"/>
  <c r="BG764" i="2"/>
  <c r="BF764" i="2"/>
  <c r="T764" i="2"/>
  <c r="R764" i="2"/>
  <c r="P764" i="2"/>
  <c r="BI752" i="2"/>
  <c r="BH752" i="2"/>
  <c r="BG752" i="2"/>
  <c r="BF752" i="2"/>
  <c r="T752" i="2"/>
  <c r="R752" i="2"/>
  <c r="P752" i="2"/>
  <c r="BI743" i="2"/>
  <c r="BH743" i="2"/>
  <c r="BG743" i="2"/>
  <c r="BF743" i="2"/>
  <c r="T743" i="2"/>
  <c r="R743" i="2"/>
  <c r="P743" i="2"/>
  <c r="BI732" i="2"/>
  <c r="BH732" i="2"/>
  <c r="BG732" i="2"/>
  <c r="BF732" i="2"/>
  <c r="T732" i="2"/>
  <c r="R732" i="2"/>
  <c r="P732" i="2"/>
  <c r="BI713" i="2"/>
  <c r="BH713" i="2"/>
  <c r="BG713" i="2"/>
  <c r="BF713" i="2"/>
  <c r="T713" i="2"/>
  <c r="R713" i="2"/>
  <c r="P713" i="2"/>
  <c r="BI709" i="2"/>
  <c r="BH709" i="2"/>
  <c r="BG709" i="2"/>
  <c r="BF709" i="2"/>
  <c r="T709" i="2"/>
  <c r="R709" i="2"/>
  <c r="P709" i="2"/>
  <c r="BI705" i="2"/>
  <c r="BH705" i="2"/>
  <c r="BG705" i="2"/>
  <c r="BF705" i="2"/>
  <c r="T705" i="2"/>
  <c r="R705" i="2"/>
  <c r="P705" i="2"/>
  <c r="BI663" i="2"/>
  <c r="BH663" i="2"/>
  <c r="BG663" i="2"/>
  <c r="BF663" i="2"/>
  <c r="T663" i="2"/>
  <c r="R663" i="2"/>
  <c r="P663" i="2"/>
  <c r="BI617" i="2"/>
  <c r="BH617" i="2"/>
  <c r="BG617" i="2"/>
  <c r="BF617" i="2"/>
  <c r="T617" i="2"/>
  <c r="R617" i="2"/>
  <c r="P617" i="2"/>
  <c r="BI574" i="2"/>
  <c r="BH574" i="2"/>
  <c r="BG574" i="2"/>
  <c r="BF574" i="2"/>
  <c r="T574" i="2"/>
  <c r="R574" i="2"/>
  <c r="P574" i="2"/>
  <c r="BI565" i="2"/>
  <c r="BH565" i="2"/>
  <c r="BG565" i="2"/>
  <c r="BF565" i="2"/>
  <c r="T565" i="2"/>
  <c r="R565" i="2"/>
  <c r="P565" i="2"/>
  <c r="BI548" i="2"/>
  <c r="BH548" i="2"/>
  <c r="BG548" i="2"/>
  <c r="BF548" i="2"/>
  <c r="T548" i="2"/>
  <c r="R548" i="2"/>
  <c r="P548" i="2"/>
  <c r="BI526" i="2"/>
  <c r="BH526" i="2"/>
  <c r="BG526" i="2"/>
  <c r="BF526" i="2"/>
  <c r="T526" i="2"/>
  <c r="R526" i="2"/>
  <c r="P526" i="2"/>
  <c r="BI496" i="2"/>
  <c r="BH496" i="2"/>
  <c r="BG496" i="2"/>
  <c r="BF496" i="2"/>
  <c r="T496" i="2"/>
  <c r="R496" i="2"/>
  <c r="P496" i="2"/>
  <c r="BI469" i="2"/>
  <c r="BH469" i="2"/>
  <c r="BG469" i="2"/>
  <c r="BF469" i="2"/>
  <c r="T469" i="2"/>
  <c r="R469" i="2"/>
  <c r="P469" i="2"/>
  <c r="BI448" i="2"/>
  <c r="BH448" i="2"/>
  <c r="BG448" i="2"/>
  <c r="BF448" i="2"/>
  <c r="T448" i="2"/>
  <c r="R448" i="2"/>
  <c r="P448" i="2"/>
  <c r="BI423" i="2"/>
  <c r="BH423" i="2"/>
  <c r="BG423" i="2"/>
  <c r="BF423" i="2"/>
  <c r="T423" i="2"/>
  <c r="R423" i="2"/>
  <c r="P423" i="2"/>
  <c r="BI398" i="2"/>
  <c r="BH398" i="2"/>
  <c r="BG398" i="2"/>
  <c r="BF398" i="2"/>
  <c r="T398" i="2"/>
  <c r="R398" i="2"/>
  <c r="P398" i="2"/>
  <c r="BI393" i="2"/>
  <c r="BH393" i="2"/>
  <c r="BG393" i="2"/>
  <c r="BF393" i="2"/>
  <c r="T393" i="2"/>
  <c r="R393" i="2"/>
  <c r="P393" i="2"/>
  <c r="BI386" i="2"/>
  <c r="BH386" i="2"/>
  <c r="BG386" i="2"/>
  <c r="BF386" i="2"/>
  <c r="T386" i="2"/>
  <c r="R386" i="2"/>
  <c r="P386" i="2"/>
  <c r="BI381" i="2"/>
  <c r="BH381" i="2"/>
  <c r="BG381" i="2"/>
  <c r="BF381" i="2"/>
  <c r="T381" i="2"/>
  <c r="R381" i="2"/>
  <c r="P381" i="2"/>
  <c r="BI376" i="2"/>
  <c r="BH376" i="2"/>
  <c r="BG376" i="2"/>
  <c r="BF376" i="2"/>
  <c r="T376" i="2"/>
  <c r="R376" i="2"/>
  <c r="P376" i="2"/>
  <c r="BI353" i="2"/>
  <c r="BH353" i="2"/>
  <c r="BG353" i="2"/>
  <c r="BF353" i="2"/>
  <c r="T353" i="2"/>
  <c r="R353" i="2"/>
  <c r="P353" i="2"/>
  <c r="BI341" i="2"/>
  <c r="BH341" i="2"/>
  <c r="BG341" i="2"/>
  <c r="BF341" i="2"/>
  <c r="T341" i="2"/>
  <c r="R341" i="2"/>
  <c r="P341" i="2"/>
  <c r="BI328" i="2"/>
  <c r="BH328" i="2"/>
  <c r="BG328" i="2"/>
  <c r="BF328" i="2"/>
  <c r="T328" i="2"/>
  <c r="R328" i="2"/>
  <c r="P328" i="2"/>
  <c r="BI318" i="2"/>
  <c r="BH318" i="2"/>
  <c r="BG318" i="2"/>
  <c r="BF318" i="2"/>
  <c r="T318" i="2"/>
  <c r="R318" i="2"/>
  <c r="P318" i="2"/>
  <c r="BI309" i="2"/>
  <c r="BH309" i="2"/>
  <c r="BG309" i="2"/>
  <c r="BF309" i="2"/>
  <c r="T309" i="2"/>
  <c r="R309" i="2"/>
  <c r="P309" i="2"/>
  <c r="BI295" i="2"/>
  <c r="BH295" i="2"/>
  <c r="BG295" i="2"/>
  <c r="BF295" i="2"/>
  <c r="T295" i="2"/>
  <c r="R295" i="2"/>
  <c r="P295" i="2"/>
  <c r="BI286" i="2"/>
  <c r="BH286" i="2"/>
  <c r="BG286" i="2"/>
  <c r="BF286" i="2"/>
  <c r="T286" i="2"/>
  <c r="R286" i="2"/>
  <c r="P286" i="2"/>
  <c r="BI277" i="2"/>
  <c r="BH277" i="2"/>
  <c r="BG277" i="2"/>
  <c r="BF277" i="2"/>
  <c r="T277" i="2"/>
  <c r="R277" i="2"/>
  <c r="P277" i="2"/>
  <c r="BI259" i="2"/>
  <c r="BH259" i="2"/>
  <c r="BG259" i="2"/>
  <c r="BF259" i="2"/>
  <c r="T259" i="2"/>
  <c r="R259" i="2"/>
  <c r="P259" i="2"/>
  <c r="BI238" i="2"/>
  <c r="BH238" i="2"/>
  <c r="BG238" i="2"/>
  <c r="BF238" i="2"/>
  <c r="T238" i="2"/>
  <c r="R238" i="2"/>
  <c r="P238" i="2"/>
  <c r="BI230" i="2"/>
  <c r="BH230" i="2"/>
  <c r="BG230" i="2"/>
  <c r="BF230" i="2"/>
  <c r="T230" i="2"/>
  <c r="R230" i="2"/>
  <c r="P230" i="2"/>
  <c r="BI209" i="2"/>
  <c r="BH209" i="2"/>
  <c r="BG209" i="2"/>
  <c r="BF209" i="2"/>
  <c r="T209" i="2"/>
  <c r="R209" i="2"/>
  <c r="P209" i="2"/>
  <c r="BI190" i="2"/>
  <c r="BH190" i="2"/>
  <c r="BG190" i="2"/>
  <c r="BF190" i="2"/>
  <c r="T190" i="2"/>
  <c r="R190" i="2"/>
  <c r="P190" i="2"/>
  <c r="BI166" i="2"/>
  <c r="BH166" i="2"/>
  <c r="BG166" i="2"/>
  <c r="BF166" i="2"/>
  <c r="T166" i="2"/>
  <c r="R166" i="2"/>
  <c r="P166" i="2"/>
  <c r="BI160" i="2"/>
  <c r="BH160" i="2"/>
  <c r="BG160" i="2"/>
  <c r="BF160" i="2"/>
  <c r="T160" i="2"/>
  <c r="R160" i="2"/>
  <c r="P160" i="2"/>
  <c r="BI154" i="2"/>
  <c r="BH154" i="2"/>
  <c r="BG154" i="2"/>
  <c r="BF154" i="2"/>
  <c r="T154" i="2"/>
  <c r="R154" i="2"/>
  <c r="P154" i="2"/>
  <c r="J148" i="2"/>
  <c r="J147" i="2"/>
  <c r="F147" i="2"/>
  <c r="F145" i="2"/>
  <c r="E143" i="2"/>
  <c r="J94" i="2"/>
  <c r="J93" i="2"/>
  <c r="F93" i="2"/>
  <c r="F91" i="2"/>
  <c r="E89" i="2"/>
  <c r="J20" i="2"/>
  <c r="E20" i="2"/>
  <c r="F148" i="2"/>
  <c r="J19" i="2"/>
  <c r="J14" i="2"/>
  <c r="J91" i="2"/>
  <c r="E7" i="2"/>
  <c r="E85" i="2"/>
  <c r="L90" i="1"/>
  <c r="AM90" i="1"/>
  <c r="AM89" i="1"/>
  <c r="L89" i="1"/>
  <c r="AM87" i="1"/>
  <c r="L87" i="1"/>
  <c r="L85" i="1"/>
  <c r="L84" i="1"/>
  <c r="J774" i="2"/>
  <c r="J4853" i="2"/>
  <c r="BK4271" i="2"/>
  <c r="J3423" i="2"/>
  <c r="J2745" i="2"/>
  <c r="BK4678" i="2"/>
  <c r="BK4288" i="2"/>
  <c r="J3936" i="2"/>
  <c r="BK3287" i="2"/>
  <c r="BK2782" i="2"/>
  <c r="BK398" i="3"/>
  <c r="J138" i="3"/>
  <c r="J317" i="3"/>
  <c r="J370" i="3"/>
  <c r="J166" i="3"/>
  <c r="BK265" i="3"/>
  <c r="J393" i="3"/>
  <c r="BK361" i="3"/>
  <c r="BK386" i="3"/>
  <c r="BK453" i="3"/>
  <c r="J453" i="3"/>
  <c r="BK415" i="3"/>
  <c r="BK375" i="3"/>
  <c r="BK306" i="3"/>
  <c r="BK191" i="3"/>
  <c r="J269" i="3"/>
  <c r="BK278" i="4"/>
  <c r="J180" i="4"/>
  <c r="BK269" i="4"/>
  <c r="BK314" i="4"/>
  <c r="BK234" i="4"/>
  <c r="J327" i="4"/>
  <c r="BK200" i="4"/>
  <c r="J293" i="4"/>
  <c r="BK190" i="4"/>
  <c r="BK283" i="4"/>
  <c r="BK162" i="4"/>
  <c r="J262" i="4"/>
  <c r="BK383" i="4"/>
  <c r="J329" i="4"/>
  <c r="J187" i="4"/>
  <c r="J333" i="4"/>
  <c r="J237" i="4"/>
  <c r="BK371" i="4"/>
  <c r="J257" i="4"/>
  <c r="BK175" i="4"/>
  <c r="BK302" i="4"/>
  <c r="BK140" i="4"/>
  <c r="J241" i="4"/>
  <c r="J287" i="4"/>
  <c r="BK363" i="4"/>
  <c r="BK248" i="4"/>
  <c r="BK127" i="6"/>
  <c r="J291" i="8"/>
  <c r="BK344" i="8"/>
  <c r="J145" i="8"/>
  <c r="J139" i="8"/>
  <c r="J199" i="8"/>
  <c r="J316" i="8"/>
  <c r="J354" i="8"/>
  <c r="J248" i="8"/>
  <c r="BK356" i="8"/>
  <c r="BK250" i="8"/>
  <c r="J315" i="8"/>
  <c r="BK223" i="8"/>
  <c r="J193" i="8"/>
  <c r="J268" i="8"/>
  <c r="BK203" i="8"/>
  <c r="J173" i="8"/>
  <c r="J158" i="9"/>
  <c r="J413" i="9"/>
  <c r="J241" i="9"/>
  <c r="BK379" i="9"/>
  <c r="BK455" i="9"/>
  <c r="BK386" i="9"/>
  <c r="BK152" i="9"/>
  <c r="J237" i="9"/>
  <c r="J147" i="9"/>
  <c r="J436" i="9"/>
  <c r="BK427" i="9"/>
  <c r="BK306" i="9"/>
  <c r="BK150" i="9"/>
  <c r="J239" i="9"/>
  <c r="J308" i="9"/>
  <c r="J401" i="9"/>
  <c r="BK253" i="9"/>
  <c r="BK282" i="9"/>
  <c r="BK392" i="9"/>
  <c r="BK199" i="10"/>
  <c r="BK183" i="10"/>
  <c r="J185" i="10"/>
  <c r="BK124" i="10"/>
  <c r="J166" i="10"/>
  <c r="J183" i="10"/>
  <c r="J258" i="12"/>
  <c r="BK227" i="12"/>
  <c r="BK150" i="12"/>
  <c r="J198" i="12"/>
  <c r="J169" i="12"/>
  <c r="J205" i="12"/>
  <c r="J187" i="12"/>
  <c r="J139" i="14"/>
  <c r="J132" i="14"/>
  <c r="BK132" i="14"/>
  <c r="BK341" i="2"/>
  <c r="BK4812" i="2"/>
  <c r="BK4457" i="2"/>
  <c r="J3674" i="2"/>
  <c r="J1907" i="2"/>
  <c r="J4858" i="2"/>
  <c r="BK4344" i="2"/>
  <c r="BK4019" i="2"/>
  <c r="BK3244" i="2"/>
  <c r="BK2726" i="2"/>
  <c r="BK1605" i="2"/>
  <c r="J5174" i="2"/>
  <c r="J4642" i="2"/>
  <c r="J4022" i="2"/>
  <c r="BK3205" i="2"/>
  <c r="J1512" i="2"/>
  <c r="BK5572" i="2"/>
  <c r="J4502" i="2"/>
  <c r="BK4022" i="2"/>
  <c r="BK3207" i="2"/>
  <c r="J2462" i="2"/>
  <c r="BK386" i="2"/>
  <c r="J4639" i="2"/>
  <c r="J4305" i="2"/>
  <c r="J3862" i="2"/>
  <c r="BK2846" i="2"/>
  <c r="J617" i="2"/>
  <c r="J5517" i="2"/>
  <c r="J4789" i="2"/>
  <c r="J4623" i="2"/>
  <c r="BK4469" i="2"/>
  <c r="J4118" i="2"/>
  <c r="J3165" i="2"/>
  <c r="BK2045" i="2"/>
  <c r="J1403" i="2"/>
  <c r="BK4843" i="2"/>
  <c r="BK4463" i="2"/>
  <c r="BK4041" i="2"/>
  <c r="J3201" i="2"/>
  <c r="J2728" i="2"/>
  <c r="J4895" i="2"/>
  <c r="J4562" i="2"/>
  <c r="J3914" i="2"/>
  <c r="J3131" i="2"/>
  <c r="J791" i="2"/>
  <c r="J4468" i="2"/>
  <c r="BK4174" i="2"/>
  <c r="BK3659" i="2"/>
  <c r="BK3202" i="2"/>
  <c r="BK2394" i="2"/>
  <c r="J418" i="3"/>
  <c r="J245" i="3"/>
  <c r="BK388" i="3"/>
  <c r="J351" i="3"/>
  <c r="J412" i="3"/>
  <c r="BK267" i="3"/>
  <c r="J335" i="3"/>
  <c r="BK231" i="3"/>
  <c r="BK481" i="3"/>
  <c r="J479" i="3"/>
  <c r="J383" i="3"/>
  <c r="BK370" i="3"/>
  <c r="BK304" i="3"/>
  <c r="BK396" i="3"/>
  <c r="BK434" i="3"/>
  <c r="BK429" i="3"/>
  <c r="BK249" i="3"/>
  <c r="BK276" i="3"/>
  <c r="J398" i="3"/>
  <c r="BK220" i="3"/>
  <c r="J263" i="4"/>
  <c r="BK333" i="4"/>
  <c r="J143" i="4"/>
  <c r="BK309" i="4"/>
  <c r="BK346" i="4"/>
  <c r="J354" i="4"/>
  <c r="J178" i="4"/>
  <c r="BK358" i="4"/>
  <c r="J192" i="4"/>
  <c r="BK263" i="4"/>
  <c r="J343" i="4"/>
  <c r="BK136" i="4"/>
  <c r="J218" i="4"/>
  <c r="J358" i="4"/>
  <c r="BK211" i="4"/>
  <c r="J127" i="6"/>
  <c r="J308" i="8"/>
  <c r="J217" i="8"/>
  <c r="J191" i="8"/>
  <c r="J326" i="8"/>
  <c r="J337" i="8"/>
  <c r="BK297" i="8"/>
  <c r="BK319" i="8"/>
  <c r="BK337" i="8"/>
  <c r="BK225" i="8"/>
  <c r="J214" i="8"/>
  <c r="J244" i="8"/>
  <c r="BK269" i="8"/>
  <c r="J307" i="8"/>
  <c r="BK414" i="9"/>
  <c r="BK332" i="9"/>
  <c r="BK418" i="9"/>
  <c r="BK365" i="9"/>
  <c r="J128" i="9"/>
  <c r="BK308" i="9"/>
  <c r="J226" i="9"/>
  <c r="J202" i="9"/>
  <c r="J394" i="9"/>
  <c r="BK225" i="9"/>
  <c r="BK376" i="9"/>
  <c r="J397" i="9"/>
  <c r="J181" i="9"/>
  <c r="BK403" i="9"/>
  <c r="J409" i="9"/>
  <c r="BK426" i="9"/>
  <c r="J209" i="10"/>
  <c r="BK152" i="10"/>
  <c r="BK196" i="10"/>
  <c r="J203" i="10"/>
  <c r="BK123" i="11"/>
  <c r="BK272" i="12"/>
  <c r="J172" i="12"/>
  <c r="J157" i="12"/>
  <c r="J201" i="12"/>
  <c r="BK318" i="12"/>
  <c r="BK286" i="12"/>
  <c r="BK125" i="14"/>
  <c r="BK128" i="14"/>
  <c r="BK129" i="14"/>
  <c r="BK1027" i="2"/>
  <c r="J4009" i="2"/>
  <c r="J3146" i="2"/>
  <c r="BK1632" i="2"/>
  <c r="BK5576" i="2"/>
  <c r="J4687" i="2"/>
  <c r="J4120" i="2"/>
  <c r="BK3854" i="2"/>
  <c r="BK2838" i="2"/>
  <c r="BK713" i="2"/>
  <c r="BK190" i="2"/>
  <c r="BK4468" i="2"/>
  <c r="BK4117" i="2"/>
  <c r="J3312" i="2"/>
  <c r="BK2728" i="2"/>
  <c r="BK353" i="2"/>
  <c r="BK4977" i="2"/>
  <c r="BK4629" i="2"/>
  <c r="BK4014" i="2"/>
  <c r="BK3542" i="2"/>
  <c r="J2045" i="2"/>
  <c r="J4743" i="2"/>
  <c r="BK4554" i="2"/>
  <c r="BK4033" i="2"/>
  <c r="BK2887" i="2"/>
  <c r="J1652" i="2"/>
  <c r="J4785" i="2"/>
  <c r="BK4108" i="2"/>
  <c r="BK3352" i="2"/>
  <c r="BK2239" i="2"/>
  <c r="BK4510" i="2"/>
  <c r="J4283" i="2"/>
  <c r="BK3707" i="2"/>
  <c r="J3229" i="2"/>
  <c r="BK3157" i="2"/>
  <c r="BK663" i="2"/>
  <c r="BK292" i="3"/>
  <c r="BK343" i="3"/>
  <c r="BK156" i="3"/>
  <c r="J329" i="3"/>
  <c r="J298" i="3"/>
  <c r="BK166" i="3"/>
  <c r="BK310" i="3"/>
  <c r="BK371" i="3"/>
  <c r="BK409" i="3"/>
  <c r="J461" i="3"/>
  <c r="BK247" i="3"/>
  <c r="J331" i="3"/>
  <c r="BK457" i="3"/>
  <c r="BK255" i="3"/>
  <c r="J375" i="3"/>
  <c r="BK317" i="3"/>
  <c r="BK319" i="4"/>
  <c r="BK194" i="4"/>
  <c r="BK296" i="4"/>
  <c r="J206" i="4"/>
  <c r="BK219" i="4"/>
  <c r="BK285" i="4"/>
  <c r="BK164" i="4"/>
  <c r="J325" i="4"/>
  <c r="J200" i="4"/>
  <c r="J379" i="4"/>
  <c r="BK267" i="4"/>
  <c r="J179" i="4"/>
  <c r="J148" i="4"/>
  <c r="BK261" i="4"/>
  <c r="J332" i="4"/>
  <c r="J156" i="4"/>
  <c r="J309" i="4"/>
  <c r="BK178" i="4"/>
  <c r="BK126" i="6"/>
  <c r="J125" i="7"/>
  <c r="J175" i="8"/>
  <c r="J190" i="8"/>
  <c r="BK339" i="8"/>
  <c r="BK277" i="8"/>
  <c r="BK158" i="8"/>
  <c r="J158" i="8"/>
  <c r="J305" i="8"/>
  <c r="J353" i="8"/>
  <c r="J207" i="8"/>
  <c r="J265" i="8"/>
  <c r="J258" i="8"/>
  <c r="BK275" i="8"/>
  <c r="BK305" i="8"/>
  <c r="J277" i="8"/>
  <c r="BK140" i="8"/>
  <c r="J411" i="9"/>
  <c r="J346" i="9"/>
  <c r="J388" i="9"/>
  <c r="BK241" i="9"/>
  <c r="BK399" i="9"/>
  <c r="BK144" i="9"/>
  <c r="BK424" i="9"/>
  <c r="J383" i="9"/>
  <c r="J339" i="9"/>
  <c r="J130" i="9"/>
  <c r="J136" i="10"/>
  <c r="J202" i="10"/>
  <c r="BK193" i="10"/>
  <c r="BK175" i="10"/>
  <c r="J159" i="10"/>
  <c r="J124" i="10"/>
  <c r="BK169" i="12"/>
  <c r="J288" i="12"/>
  <c r="BK278" i="12"/>
  <c r="BK213" i="12"/>
  <c r="BK140" i="12"/>
  <c r="BK304" i="12"/>
  <c r="J270" i="12"/>
  <c r="J239" i="12"/>
  <c r="BK215" i="12"/>
  <c r="BK172" i="12"/>
  <c r="J129" i="12"/>
  <c r="BK256" i="12"/>
  <c r="J247" i="12"/>
  <c r="J223" i="12"/>
  <c r="BK154" i="12"/>
  <c r="BK146" i="12"/>
  <c r="J314" i="12"/>
  <c r="BK302" i="12"/>
  <c r="J296" i="12"/>
  <c r="BK269" i="12"/>
  <c r="BK242" i="12"/>
  <c r="J213" i="12"/>
  <c r="J202" i="12"/>
  <c r="J192" i="12"/>
  <c r="J127" i="12"/>
  <c r="J286" i="12"/>
  <c r="BK265" i="12"/>
  <c r="J251" i="12"/>
  <c r="J236" i="12"/>
  <c r="BK167" i="12"/>
  <c r="BK301" i="12"/>
  <c r="BK291" i="12"/>
  <c r="BK254" i="12"/>
  <c r="J238" i="12"/>
  <c r="J221" i="12"/>
  <c r="BK192" i="12"/>
  <c r="J179" i="12"/>
  <c r="J135" i="12"/>
  <c r="J324" i="12"/>
  <c r="BK320" i="12"/>
  <c r="J310" i="12"/>
  <c r="BK290" i="12"/>
  <c r="J254" i="12"/>
  <c r="J249" i="12"/>
  <c r="J235" i="12"/>
  <c r="J227" i="12"/>
  <c r="BK201" i="12"/>
  <c r="BK198" i="12"/>
  <c r="BK156" i="12"/>
  <c r="J328" i="12"/>
  <c r="J318" i="12"/>
  <c r="J302" i="12"/>
  <c r="BK251" i="12"/>
  <c r="BK230" i="12"/>
  <c r="BK183" i="12"/>
  <c r="J230" i="12"/>
  <c r="J316" i="12"/>
  <c r="BK238" i="12"/>
  <c r="J260" i="12"/>
  <c r="BK270" i="12"/>
  <c r="BK131" i="14"/>
  <c r="J138" i="14"/>
  <c r="J126" i="14"/>
  <c r="J209" i="2"/>
  <c r="J713" i="2"/>
  <c r="J238" i="2"/>
  <c r="J5062" i="2"/>
  <c r="J4631" i="2"/>
  <c r="BK3759" i="2"/>
  <c r="J3347" i="2"/>
  <c r="J2644" i="2"/>
  <c r="BK4947" i="2"/>
  <c r="J4605" i="2"/>
  <c r="J4423" i="2"/>
  <c r="BK4189" i="2"/>
  <c r="J3186" i="2"/>
  <c r="BK2719" i="2"/>
  <c r="J1503" i="2"/>
  <c r="BK5546" i="2"/>
  <c r="J4645" i="2"/>
  <c r="BK4413" i="2"/>
  <c r="BK3603" i="2"/>
  <c r="BK2644" i="2"/>
  <c r="BK2248" i="2"/>
  <c r="BK1307" i="2"/>
  <c r="BK5581" i="2"/>
  <c r="BK4729" i="2"/>
  <c r="BK4492" i="2"/>
  <c r="J3998" i="2"/>
  <c r="J3145" i="2"/>
  <c r="J705" i="2"/>
  <c r="BK4649" i="2"/>
  <c r="J4463" i="2"/>
  <c r="J4108" i="2"/>
  <c r="J2958" i="2"/>
  <c r="BK1373" i="2"/>
  <c r="J166" i="2"/>
  <c r="J4757" i="2"/>
  <c r="J4610" i="2"/>
  <c r="J4484" i="2"/>
  <c r="BK3800" i="2"/>
  <c r="BK2762" i="2"/>
  <c r="BK376" i="2"/>
  <c r="J4664" i="2"/>
  <c r="BK4427" i="2"/>
  <c r="BK4140" i="2"/>
  <c r="J3623" i="2"/>
  <c r="J2830" i="2"/>
  <c r="J1307" i="2"/>
  <c r="BK5157" i="2"/>
  <c r="BK1385" i="2"/>
  <c r="J308" i="3"/>
  <c r="J376" i="3"/>
  <c r="BK311" i="3"/>
  <c r="J425" i="3"/>
  <c r="J259" i="3"/>
  <c r="BK269" i="3"/>
  <c r="BK245" i="3"/>
  <c r="BK322" i="3"/>
  <c r="J415" i="3"/>
  <c r="BK298" i="3"/>
  <c r="BK462" i="3"/>
  <c r="BK337" i="3"/>
  <c r="BK477" i="3"/>
  <c r="BK313" i="3"/>
  <c r="J401" i="3"/>
  <c r="J405" i="3"/>
  <c r="BK438" i="3"/>
  <c r="J271" i="3"/>
  <c r="J395" i="3"/>
  <c r="BK341" i="4"/>
  <c r="J212" i="4"/>
  <c r="BK347" i="4"/>
  <c r="BK189" i="4"/>
  <c r="BK184" i="4"/>
  <c r="J254" i="4"/>
  <c r="BK315" i="4"/>
  <c r="J336" i="4"/>
  <c r="J340" i="4"/>
  <c r="BK208" i="4"/>
  <c r="BK275" i="4"/>
  <c r="J137" i="4"/>
  <c r="J258" i="4"/>
  <c r="J339" i="4"/>
  <c r="BK172" i="4"/>
  <c r="J281" i="4"/>
  <c r="J172" i="4"/>
  <c r="BK340" i="4"/>
  <c r="BK218" i="4"/>
  <c r="J150" i="4"/>
  <c r="J299" i="4"/>
  <c r="BK318" i="4"/>
  <c r="BK369" i="4"/>
  <c r="J160" i="4"/>
  <c r="J312" i="4"/>
  <c r="J182" i="4"/>
  <c r="J125" i="6"/>
  <c r="BK162" i="8"/>
  <c r="J149" i="8"/>
  <c r="BK207" i="8"/>
  <c r="J197" i="8"/>
  <c r="J284" i="8"/>
  <c r="BK312" i="8"/>
  <c r="BK182" i="8"/>
  <c r="BK222" i="8"/>
  <c r="J238" i="8"/>
  <c r="J231" i="8"/>
  <c r="J225" i="8"/>
  <c r="BK301" i="8"/>
  <c r="J156" i="8"/>
  <c r="BK270" i="8"/>
  <c r="BK377" i="9"/>
  <c r="J225" i="9"/>
  <c r="J154" i="9"/>
  <c r="BK404" i="9"/>
  <c r="BK349" i="9"/>
  <c r="BK388" i="9"/>
  <c r="BK372" i="9"/>
  <c r="J150" i="9"/>
  <c r="J306" i="9"/>
  <c r="J373" i="9"/>
  <c r="BK383" i="9"/>
  <c r="BK381" i="9"/>
  <c r="J429" i="9"/>
  <c r="BK296" i="9"/>
  <c r="BK129" i="9"/>
  <c r="BK280" i="9"/>
  <c r="BK227" i="9"/>
  <c r="J191" i="10"/>
  <c r="J186" i="10"/>
  <c r="BK164" i="10"/>
  <c r="J178" i="10"/>
  <c r="BK126" i="10"/>
  <c r="J229" i="12"/>
  <c r="J242" i="12"/>
  <c r="J191" i="12"/>
  <c r="J262" i="12"/>
  <c r="BK276" i="12"/>
  <c r="J121" i="13"/>
  <c r="BK134" i="14"/>
  <c r="BK136" i="14"/>
  <c r="J127" i="14"/>
  <c r="J732" i="2"/>
  <c r="J743" i="2"/>
  <c r="J154" i="2"/>
  <c r="J4977" i="2"/>
  <c r="J4437" i="2"/>
  <c r="BK3682" i="2"/>
  <c r="BK3199" i="2"/>
  <c r="J2283" i="2"/>
  <c r="BK5561" i="2"/>
  <c r="BK4562" i="2"/>
  <c r="J4264" i="2"/>
  <c r="J3659" i="2"/>
  <c r="BK3177" i="2"/>
  <c r="J2254" i="2"/>
  <c r="BK1413" i="2"/>
  <c r="BK4853" i="2"/>
  <c r="BK4534" i="2"/>
  <c r="J4383" i="2"/>
  <c r="BK3719" i="2"/>
  <c r="J2489" i="2"/>
  <c r="J376" i="2"/>
  <c r="J5537" i="2"/>
  <c r="J4802" i="2"/>
  <c r="J4388" i="2"/>
  <c r="BK3862" i="2"/>
  <c r="J2845" i="2"/>
  <c r="J548" i="2"/>
  <c r="J5081" i="2"/>
  <c r="BK4484" i="2"/>
  <c r="J4189" i="2"/>
  <c r="BK3260" i="2"/>
  <c r="J2053" i="2"/>
  <c r="BK4918" i="2"/>
  <c r="BK4639" i="2"/>
  <c r="BK4488" i="2"/>
  <c r="BK3914" i="2"/>
  <c r="BK2845" i="2"/>
  <c r="BK1763" i="2"/>
  <c r="BK5517" i="2"/>
  <c r="J4579" i="2"/>
  <c r="J4404" i="2"/>
  <c r="J3958" i="2"/>
  <c r="J3333" i="2"/>
  <c r="BK1954" i="2"/>
  <c r="J353" i="2"/>
  <c r="J4582" i="2"/>
  <c r="BK4443" i="2"/>
  <c r="J3632" i="2"/>
  <c r="BK2883" i="2"/>
  <c r="J4663" i="2"/>
  <c r="J4233" i="2"/>
  <c r="J3691" i="2"/>
  <c r="J3207" i="2"/>
  <c r="J2028" i="2"/>
  <c r="J354" i="3"/>
  <c r="J339" i="3"/>
  <c r="J261" i="3"/>
  <c r="BK378" i="3"/>
  <c r="J433" i="3"/>
  <c r="BK341" i="3"/>
  <c r="J417" i="3"/>
  <c r="J416" i="3"/>
  <c r="BK282" i="3"/>
  <c r="BK393" i="3"/>
  <c r="J253" i="3"/>
  <c r="BK365" i="3"/>
  <c r="BK251" i="3"/>
  <c r="BK449" i="3"/>
  <c r="BK138" i="3"/>
  <c r="J263" i="3"/>
  <c r="J356" i="3"/>
  <c r="J319" i="3"/>
  <c r="BK263" i="3"/>
  <c r="BK325" i="3"/>
  <c r="J283" i="4"/>
  <c r="BK204" i="4"/>
  <c r="J306" i="4"/>
  <c r="BK304" i="4"/>
  <c r="BK170" i="4"/>
  <c r="J275" i="4"/>
  <c r="BK332" i="4"/>
  <c r="J368" i="4"/>
  <c r="BK343" i="4"/>
  <c r="J291" i="4"/>
  <c r="BK323" i="4"/>
  <c r="BK182" i="4"/>
  <c r="J296" i="4"/>
  <c r="BK380" i="4"/>
  <c r="J330" i="4"/>
  <c r="BK381" i="4"/>
  <c r="J381" i="4"/>
  <c r="BK345" i="4"/>
  <c r="BK215" i="4"/>
  <c r="J369" i="4"/>
  <c r="J136" i="4"/>
  <c r="J289" i="4"/>
  <c r="J197" i="4"/>
  <c r="J303" i="4"/>
  <c r="J175" i="4"/>
  <c r="J280" i="4"/>
  <c r="BK128" i="6"/>
  <c r="J126" i="7"/>
  <c r="J282" i="8"/>
  <c r="BK240" i="8"/>
  <c r="BK143" i="8"/>
  <c r="BK300" i="8"/>
  <c r="J331" i="8"/>
  <c r="J262" i="8"/>
  <c r="J299" i="8"/>
  <c r="J342" i="8"/>
  <c r="J183" i="8"/>
  <c r="J264" i="8"/>
  <c r="BK271" i="8"/>
  <c r="J166" i="8"/>
  <c r="J403" i="9"/>
  <c r="BK410" i="9"/>
  <c r="BK226" i="9"/>
  <c r="BK359" i="9"/>
  <c r="BK239" i="9"/>
  <c r="BK395" i="9"/>
  <c r="J325" i="9"/>
  <c r="J422" i="9"/>
  <c r="BK305" i="9"/>
  <c r="J374" i="9"/>
  <c r="BK412" i="9"/>
  <c r="BK127" i="10"/>
  <c r="BK203" i="10"/>
  <c r="BK166" i="10"/>
  <c r="BK197" i="10"/>
  <c r="J154" i="10"/>
  <c r="J127" i="10"/>
  <c r="J121" i="11"/>
  <c r="J252" i="12"/>
  <c r="BK203" i="12"/>
  <c r="J265" i="12"/>
  <c r="BK280" i="12"/>
  <c r="BK135" i="12"/>
  <c r="J125" i="14"/>
  <c r="J137" i="14"/>
  <c r="J318" i="2"/>
  <c r="BK209" i="2"/>
  <c r="BK448" i="2"/>
  <c r="J230" i="2"/>
  <c r="BK4995" i="2"/>
  <c r="BK4687" i="2"/>
  <c r="J3811" i="2"/>
  <c r="BK3351" i="2"/>
  <c r="BK2798" i="2"/>
  <c r="BK1690" i="2"/>
  <c r="BK5564" i="2"/>
  <c r="BK4789" i="2"/>
  <c r="BK3668" i="2"/>
  <c r="BK2283" i="2"/>
  <c r="J496" i="2"/>
  <c r="J5332" i="2"/>
  <c r="BK4498" i="2"/>
  <c r="J4014" i="2"/>
  <c r="J3481" i="2"/>
  <c r="BK2753" i="2"/>
  <c r="J1191" i="2"/>
  <c r="BK5229" i="2"/>
  <c r="J4496" i="2"/>
  <c r="J4418" i="2"/>
  <c r="J3715" i="2"/>
  <c r="BK2816" i="2"/>
  <c r="BK732" i="2"/>
  <c r="BK5595" i="2"/>
  <c r="J4819" i="2"/>
  <c r="BK4652" i="2"/>
  <c r="J4457" i="2"/>
  <c r="BK3383" i="2"/>
  <c r="BK2076" i="2"/>
  <c r="J5595" i="2"/>
  <c r="BK4757" i="2"/>
  <c r="BK4506" i="2"/>
  <c r="BK4296" i="2"/>
  <c r="J4026" i="2"/>
  <c r="BK3301" i="2"/>
  <c r="J2753" i="2"/>
  <c r="BK1183" i="2"/>
  <c r="BK4772" i="2"/>
  <c r="J4427" i="2"/>
  <c r="J3383" i="2"/>
  <c r="J2084" i="2"/>
  <c r="J4629" i="2"/>
  <c r="BK4176" i="2"/>
  <c r="BK3521" i="2"/>
  <c r="J3127" i="2"/>
  <c r="J2263" i="2"/>
  <c r="J295" i="2"/>
  <c r="J325" i="3"/>
  <c r="BK443" i="3"/>
  <c r="J293" i="3"/>
  <c r="BK461" i="3"/>
  <c r="BK296" i="3"/>
  <c r="J390" i="3"/>
  <c r="BK447" i="3"/>
  <c r="BK401" i="3"/>
  <c r="BK373" i="3"/>
  <c r="BK466" i="3"/>
  <c r="J466" i="3"/>
  <c r="J321" i="3"/>
  <c r="BK471" i="3"/>
  <c r="J371" i="3"/>
  <c r="BK367" i="3"/>
  <c r="J449" i="3"/>
  <c r="BK315" i="3"/>
  <c r="BK284" i="4"/>
  <c r="BK199" i="4"/>
  <c r="J300" i="4"/>
  <c r="J204" i="4"/>
  <c r="BK217" i="4"/>
  <c r="J284" i="4"/>
  <c r="J164" i="4"/>
  <c r="BK310" i="4"/>
  <c r="J203" i="4"/>
  <c r="J168" i="4"/>
  <c r="BK329" i="4"/>
  <c r="J216" i="4"/>
  <c r="J162" i="4"/>
  <c r="J279" i="4"/>
  <c r="J177" i="4"/>
  <c r="BK342" i="4"/>
  <c r="J210" i="4"/>
  <c r="BK365" i="4"/>
  <c r="J267" i="4"/>
  <c r="BK330" i="4"/>
  <c r="BK186" i="4"/>
  <c r="J376" i="4"/>
  <c r="J278" i="4"/>
  <c r="BK212" i="4"/>
  <c r="J144" i="4"/>
  <c r="BK362" i="4"/>
  <c r="J285" i="4"/>
  <c r="BK367" i="4"/>
  <c r="BK197" i="4"/>
  <c r="BK335" i="4"/>
  <c r="BK241" i="4"/>
  <c r="BK125" i="6"/>
  <c r="BK128" i="7"/>
  <c r="BK322" i="8"/>
  <c r="BK142" i="8"/>
  <c r="BK190" i="8"/>
  <c r="J240" i="8"/>
  <c r="J195" i="8"/>
  <c r="J164" i="8"/>
  <c r="J188" i="8"/>
  <c r="J327" i="9"/>
  <c r="J320" i="9"/>
  <c r="BK347" i="9"/>
  <c r="BK198" i="9"/>
  <c r="J398" i="9"/>
  <c r="J129" i="9"/>
  <c r="J303" i="9"/>
  <c r="BK202" i="9"/>
  <c r="J424" i="9"/>
  <c r="J459" i="9"/>
  <c r="J367" i="9"/>
  <c r="BK444" i="9"/>
  <c r="J448" i="9"/>
  <c r="J194" i="9"/>
  <c r="BK324" i="9"/>
  <c r="J444" i="9"/>
  <c r="J352" i="9"/>
  <c r="J336" i="9"/>
  <c r="J180" i="10"/>
  <c r="J157" i="10"/>
  <c r="J145" i="10"/>
  <c r="BK157" i="10"/>
  <c r="BK170" i="10"/>
  <c r="BK134" i="10"/>
  <c r="J303" i="12"/>
  <c r="BK319" i="12"/>
  <c r="BK303" i="12"/>
  <c r="BK217" i="12"/>
  <c r="BK310" i="12"/>
  <c r="BK202" i="12"/>
  <c r="BK138" i="14"/>
  <c r="BK127" i="14"/>
  <c r="J134" i="14"/>
  <c r="BK123" i="14"/>
  <c r="BK469" i="2"/>
  <c r="BK705" i="2"/>
  <c r="BK328" i="2"/>
  <c r="BK4833" i="2"/>
  <c r="BK2063" i="2"/>
  <c r="BK1403" i="2"/>
  <c r="BK4743" i="2"/>
  <c r="J4417" i="2"/>
  <c r="BK3893" i="2"/>
  <c r="BK2823" i="2"/>
  <c r="BK1503" i="2"/>
  <c r="BK5174" i="2"/>
  <c r="J4727" i="2"/>
  <c r="J4271" i="2"/>
  <c r="J3594" i="2"/>
  <c r="BK2802" i="2"/>
  <c r="J448" i="2"/>
  <c r="BK4586" i="2"/>
  <c r="J4422" i="2"/>
  <c r="J3800" i="2"/>
  <c r="J3203" i="2"/>
  <c r="BK2476" i="2"/>
  <c r="BK393" i="2"/>
  <c r="J4919" i="2"/>
  <c r="BK4624" i="2"/>
  <c r="BK4206" i="2"/>
  <c r="BK3674" i="2"/>
  <c r="BK2298" i="2"/>
  <c r="J1563" i="2"/>
  <c r="J4691" i="2"/>
  <c r="J4477" i="2"/>
  <c r="BK4283" i="2"/>
  <c r="J3854" i="2"/>
  <c r="J3341" i="2"/>
  <c r="J2629" i="2"/>
  <c r="BK5046" i="2"/>
  <c r="J4534" i="2"/>
  <c r="J3845" i="2"/>
  <c r="BK3203" i="2"/>
  <c r="BK2082" i="2"/>
  <c r="J469" i="2"/>
  <c r="J4296" i="2"/>
  <c r="J4028" i="2"/>
  <c r="BK3699" i="2"/>
  <c r="J3437" i="2"/>
  <c r="J2887" i="2"/>
  <c r="BK752" i="2"/>
  <c r="BK351" i="3"/>
  <c r="J386" i="3"/>
  <c r="J196" i="3"/>
  <c r="J304" i="3"/>
  <c r="BK368" i="3"/>
  <c r="J441" i="3"/>
  <c r="J231" i="3"/>
  <c r="J481" i="3"/>
  <c r="J345" i="3"/>
  <c r="J428" i="3"/>
  <c r="BK132" i="3"/>
  <c r="J291" i="3"/>
  <c r="J296" i="3"/>
  <c r="BK354" i="3"/>
  <c r="J306" i="3"/>
  <c r="BK329" i="3"/>
  <c r="BK286" i="4"/>
  <c r="BK336" i="4"/>
  <c r="BK192" i="4"/>
  <c r="J234" i="4"/>
  <c r="J215" i="4"/>
  <c r="J301" i="4"/>
  <c r="J195" i="4"/>
  <c r="J334" i="4"/>
  <c r="BK262" i="4"/>
  <c r="J265" i="4"/>
  <c r="J383" i="4"/>
  <c r="BK220" i="4"/>
  <c r="J294" i="4"/>
  <c r="BK374" i="4"/>
  <c r="J246" i="4"/>
  <c r="J366" i="4"/>
  <c r="J226" i="4"/>
  <c r="J315" i="4"/>
  <c r="J371" i="4"/>
  <c r="BK244" i="4"/>
  <c r="BK294" i="4"/>
  <c r="BK137" i="4"/>
  <c r="BK168" i="4"/>
  <c r="BK125" i="7"/>
  <c r="J275" i="8"/>
  <c r="J273" i="8"/>
  <c r="BK291" i="8"/>
  <c r="BK156" i="8"/>
  <c r="J143" i="8"/>
  <c r="BK324" i="8"/>
  <c r="BK288" i="8"/>
  <c r="BK286" i="8"/>
  <c r="BK302" i="8"/>
  <c r="BK310" i="8"/>
  <c r="J292" i="8"/>
  <c r="BK131" i="9"/>
  <c r="J344" i="9"/>
  <c r="BK385" i="9"/>
  <c r="BK457" i="9"/>
  <c r="J222" i="9"/>
  <c r="BK346" i="9"/>
  <c r="BK405" i="9"/>
  <c r="BK130" i="9"/>
  <c r="J376" i="9"/>
  <c r="J453" i="9"/>
  <c r="J253" i="9"/>
  <c r="J365" i="9"/>
  <c r="J389" i="9"/>
  <c r="BK416" i="9"/>
  <c r="J332" i="9"/>
  <c r="BK147" i="9"/>
  <c r="J446" i="9"/>
  <c r="J427" i="9"/>
  <c r="J131" i="9"/>
  <c r="J198" i="10"/>
  <c r="BK125" i="10"/>
  <c r="J200" i="10"/>
  <c r="BK198" i="10"/>
  <c r="J152" i="10"/>
  <c r="BK189" i="10"/>
  <c r="BK296" i="12"/>
  <c r="J215" i="12"/>
  <c r="BK249" i="12"/>
  <c r="J269" i="12"/>
  <c r="J300" i="12"/>
  <c r="BK165" i="12"/>
  <c r="F37" i="13"/>
  <c r="BK565" i="2"/>
  <c r="J1015" i="2"/>
  <c r="J1027" i="2"/>
  <c r="BK5011" i="2"/>
  <c r="BK4407" i="2"/>
  <c r="BK3553" i="2"/>
  <c r="J2802" i="2"/>
  <c r="J5576" i="2"/>
  <c r="BK4727" i="2"/>
  <c r="BK4388" i="2"/>
  <c r="J4117" i="2"/>
  <c r="BK3312" i="2"/>
  <c r="J2850" i="2"/>
  <c r="J2271" i="2"/>
  <c r="BK5280" i="2"/>
  <c r="J4428" i="2"/>
  <c r="J4007" i="2"/>
  <c r="J2846" i="2"/>
  <c r="J1351" i="2"/>
  <c r="J4947" i="2"/>
  <c r="BK4496" i="2"/>
  <c r="BK3978" i="2"/>
  <c r="J709" i="2"/>
  <c r="J4652" i="2"/>
  <c r="BK4444" i="2"/>
  <c r="BK3632" i="2"/>
  <c r="BK2812" i="2"/>
  <c r="J1463" i="2"/>
  <c r="J5027" i="2"/>
  <c r="J4678" i="2"/>
  <c r="BK4458" i="2"/>
  <c r="BK266" i="8"/>
  <c r="J300" i="8"/>
  <c r="BK155" i="8"/>
  <c r="BK303" i="8"/>
  <c r="J349" i="8"/>
  <c r="J246" i="8"/>
  <c r="BK265" i="8"/>
  <c r="BK219" i="8"/>
  <c r="J356" i="8"/>
  <c r="J290" i="8"/>
  <c r="J304" i="8"/>
  <c r="J160" i="8"/>
  <c r="BK197" i="8"/>
  <c r="BK341" i="8"/>
  <c r="BK205" i="8"/>
  <c r="J294" i="8"/>
  <c r="J185" i="8"/>
  <c r="BK185" i="8"/>
  <c r="J302" i="8"/>
  <c r="BK393" i="9"/>
  <c r="BK299" i="9"/>
  <c r="BK222" i="9"/>
  <c r="J255" i="9"/>
  <c r="J391" i="9"/>
  <c r="BK156" i="9"/>
  <c r="J296" i="9"/>
  <c r="BK174" i="9"/>
  <c r="BK429" i="9"/>
  <c r="J212" i="9"/>
  <c r="BK409" i="9"/>
  <c r="J282" i="9"/>
  <c r="BK453" i="9"/>
  <c r="J420" i="9"/>
  <c r="J347" i="9"/>
  <c r="J408" i="9"/>
  <c r="J322" i="9"/>
  <c r="J359" i="9"/>
  <c r="J406" i="9"/>
  <c r="BK243" i="9"/>
  <c r="BK145" i="10"/>
  <c r="J122" i="11"/>
  <c r="BK324" i="12"/>
  <c r="J267" i="12"/>
  <c r="BK197" i="12"/>
  <c r="J140" i="12"/>
  <c r="BK207" i="12"/>
  <c r="BK181" i="12"/>
  <c r="BK126" i="14"/>
  <c r="BK137" i="14"/>
  <c r="BK1149" i="2"/>
  <c r="J386" i="2"/>
  <c r="J398" i="2"/>
  <c r="BK5332" i="2"/>
  <c r="J4692" i="2"/>
  <c r="J4165" i="2"/>
  <c r="J3641" i="2"/>
  <c r="BK2789" i="2"/>
  <c r="J1605" i="2"/>
  <c r="J5157" i="2"/>
  <c r="BK4785" i="2"/>
  <c r="J4318" i="2"/>
  <c r="J3719" i="2"/>
  <c r="J3139" i="2"/>
  <c r="BK2562" i="2"/>
  <c r="BK1652" i="2"/>
  <c r="BK5176" i="2"/>
  <c r="BK4664" i="2"/>
  <c r="BK4423" i="2"/>
  <c r="BK4003" i="2"/>
  <c r="BK3229" i="2"/>
  <c r="BK1694" i="2"/>
  <c r="BK309" i="2"/>
  <c r="BK4958" i="2"/>
  <c r="J4448" i="2"/>
  <c r="BK3879" i="2"/>
  <c r="BK3131" i="2"/>
  <c r="BK779" i="2"/>
  <c r="J4805" i="2"/>
  <c r="BK4576" i="2"/>
  <c r="J4438" i="2"/>
  <c r="J3879" i="2"/>
  <c r="J3155" i="2"/>
  <c r="J2063" i="2"/>
  <c r="J423" i="2"/>
  <c r="BK4858" i="2"/>
  <c r="J4649" i="2"/>
  <c r="BK4568" i="2"/>
  <c r="BK4165" i="2"/>
  <c r="J3553" i="2"/>
  <c r="BK2736" i="2"/>
  <c r="J1385" i="2"/>
  <c r="J4630" i="2"/>
  <c r="J4390" i="2"/>
  <c r="J4003" i="2"/>
  <c r="J3499" i="2"/>
  <c r="J3156" i="2"/>
  <c r="BK1512" i="2"/>
  <c r="J286" i="2"/>
  <c r="J4729" i="2"/>
  <c r="J4464" i="2"/>
  <c r="BK3691" i="2"/>
  <c r="BK3127" i="2"/>
  <c r="BK617" i="2"/>
  <c r="J4469" i="2"/>
  <c r="J4041" i="2"/>
  <c r="BK3324" i="2"/>
  <c r="J2883" i="2"/>
  <c r="J779" i="2"/>
  <c r="J365" i="3"/>
  <c r="J438" i="3"/>
  <c r="BK243" i="3"/>
  <c r="BK441" i="3"/>
  <c r="J322" i="3"/>
  <c r="BK363" i="3"/>
  <c r="BK333" i="3"/>
  <c r="J410" i="3"/>
  <c r="J457" i="3"/>
  <c r="BK300" i="3"/>
  <c r="J343" i="3"/>
  <c r="BK459" i="3"/>
  <c r="J191" i="3"/>
  <c r="J387" i="3"/>
  <c r="J426" i="3"/>
  <c r="J403" i="3"/>
  <c r="J378" i="3"/>
  <c r="J352" i="3"/>
  <c r="BK291" i="3"/>
  <c r="BK277" i="4"/>
  <c r="BK193" i="4"/>
  <c r="BK289" i="4"/>
  <c r="J191" i="4"/>
  <c r="BK242" i="4"/>
  <c r="J298" i="4"/>
  <c r="BK191" i="4"/>
  <c r="BK313" i="4"/>
  <c r="BK201" i="4"/>
  <c r="BK298" i="4"/>
  <c r="J345" i="4"/>
  <c r="J194" i="4"/>
  <c r="BK273" i="4"/>
  <c r="BK366" i="4"/>
  <c r="BK250" i="4"/>
  <c r="BK349" i="4"/>
  <c r="J277" i="4"/>
  <c r="J140" i="4"/>
  <c r="J350" i="4"/>
  <c r="J208" i="4"/>
  <c r="BK379" i="4"/>
  <c r="BK138" i="4"/>
  <c r="BK287" i="4"/>
  <c r="J319" i="4"/>
  <c r="BK145" i="4"/>
  <c r="J261" i="4"/>
  <c r="J126" i="6"/>
  <c r="BK129" i="7"/>
  <c r="BK209" i="8"/>
  <c r="J205" i="8"/>
  <c r="BK331" i="8"/>
  <c r="BK307" i="8"/>
  <c r="J274" i="8"/>
  <c r="BK284" i="8"/>
  <c r="BK304" i="8"/>
  <c r="J151" i="8"/>
  <c r="BK160" i="8"/>
  <c r="J203" i="8"/>
  <c r="BK259" i="8"/>
  <c r="BK191" i="8"/>
  <c r="BK149" i="8"/>
  <c r="BK352" i="9"/>
  <c r="BK354" i="9"/>
  <c r="BK342" i="9"/>
  <c r="J407" i="9"/>
  <c r="BK322" i="9"/>
  <c r="J323" i="9"/>
  <c r="BK373" i="9"/>
  <c r="BK390" i="9"/>
  <c r="BK459" i="9"/>
  <c r="J364" i="9"/>
  <c r="BK138" i="9"/>
  <c r="J442" i="9"/>
  <c r="J251" i="9"/>
  <c r="BK419" i="9"/>
  <c r="BK452" i="9"/>
  <c r="BK368" i="9"/>
  <c r="BK436" i="9"/>
  <c r="J392" i="9"/>
  <c r="J414" i="9"/>
  <c r="J379" i="9"/>
  <c r="J428" i="9"/>
  <c r="J152" i="9"/>
  <c r="BK154" i="10"/>
  <c r="J197" i="10"/>
  <c r="BK136" i="10"/>
  <c r="BK209" i="10"/>
  <c r="J196" i="10"/>
  <c r="J123" i="11"/>
  <c r="BK163" i="12"/>
  <c r="BK209" i="12"/>
  <c r="BK229" i="12"/>
  <c r="J183" i="12"/>
  <c r="BK258" i="12"/>
  <c r="J133" i="12"/>
  <c r="BK121" i="13"/>
  <c r="J128" i="14"/>
  <c r="BK139" i="14"/>
  <c r="J130" i="14"/>
  <c r="BK743" i="2"/>
  <c r="BK154" i="2"/>
  <c r="BK774" i="2"/>
  <c r="J5229" i="2"/>
  <c r="J4340" i="2"/>
  <c r="BK3341" i="2"/>
  <c r="J2157" i="2"/>
  <c r="BK318" i="2"/>
  <c r="J4843" i="2"/>
  <c r="BK4582" i="2"/>
  <c r="BK4422" i="2"/>
  <c r="BK4028" i="2"/>
  <c r="BK3347" i="2"/>
  <c r="J2816" i="2"/>
  <c r="J2034" i="2"/>
  <c r="J5572" i="2"/>
  <c r="BK3173" i="2"/>
  <c r="BK2053" i="2"/>
  <c r="J5546" i="2"/>
  <c r="J4480" i="2"/>
  <c r="BK4118" i="2"/>
  <c r="J3301" i="2"/>
  <c r="J2774" i="2"/>
  <c r="J1220" i="2"/>
  <c r="BK5480" i="2"/>
  <c r="BK4680" i="2"/>
  <c r="J4554" i="2"/>
  <c r="BK4390" i="2"/>
  <c r="J3272" i="2"/>
  <c r="BK2745" i="2"/>
  <c r="J4958" i="2"/>
  <c r="BK4418" i="2"/>
  <c r="BK4110" i="2"/>
  <c r="J3521" i="2"/>
  <c r="BK3139" i="2"/>
  <c r="BK2028" i="2"/>
  <c r="J4956" i="2"/>
  <c r="J4680" i="2"/>
  <c r="J4020" i="2"/>
  <c r="BK3573" i="2"/>
  <c r="J3173" i="2"/>
  <c r="J1954" i="2"/>
  <c r="BK4645" i="2"/>
  <c r="BK4318" i="2"/>
  <c r="J4019" i="2"/>
  <c r="J3759" i="2"/>
  <c r="BK3333" i="2"/>
  <c r="BK3169" i="2"/>
  <c r="BK2271" i="2"/>
  <c r="J391" i="3"/>
  <c r="J471" i="3"/>
  <c r="J300" i="3"/>
  <c r="J249" i="3"/>
  <c r="J363" i="3"/>
  <c r="BK425" i="3"/>
  <c r="J313" i="3"/>
  <c r="J310" i="3"/>
  <c r="J368" i="3"/>
  <c r="BK440" i="3"/>
  <c r="BK403" i="3"/>
  <c r="BK257" i="3"/>
  <c r="BK280" i="4"/>
  <c r="BK354" i="4"/>
  <c r="J219" i="4"/>
  <c r="BK259" i="4"/>
  <c r="BK158" i="4"/>
  <c r="J269" i="4"/>
  <c r="J321" i="4"/>
  <c r="J205" i="4"/>
  <c r="J356" i="4"/>
  <c r="BK292" i="4"/>
  <c r="J186" i="4"/>
  <c r="J310" i="4"/>
  <c r="J384" i="4"/>
  <c r="J190" i="4"/>
  <c r="BK334" i="4"/>
  <c r="BK177" i="4"/>
  <c r="BK308" i="4"/>
  <c r="BK195" i="4"/>
  <c r="J375" i="4"/>
  <c r="J273" i="4"/>
  <c r="BK376" i="4"/>
  <c r="BK179" i="4"/>
  <c r="J286" i="4"/>
  <c r="J365" i="4"/>
  <c r="BK144" i="4"/>
  <c r="BK213" i="4"/>
  <c r="J128" i="6"/>
  <c r="J129" i="7"/>
  <c r="BK262" i="8"/>
  <c r="J310" i="8"/>
  <c r="BK238" i="8"/>
  <c r="J344" i="8"/>
  <c r="BK134" i="8"/>
  <c r="J223" i="8"/>
  <c r="BK256" i="8"/>
  <c r="BK315" i="8"/>
  <c r="BK188" i="8"/>
  <c r="BK299" i="8"/>
  <c r="BK258" i="8"/>
  <c r="BK164" i="8"/>
  <c r="J281" i="8"/>
  <c r="BK254" i="8"/>
  <c r="J182" i="8"/>
  <c r="J286" i="8"/>
  <c r="BK259" i="9"/>
  <c r="J144" i="9"/>
  <c r="J138" i="9"/>
  <c r="J299" i="9"/>
  <c r="BK400" i="9"/>
  <c r="J192" i="9"/>
  <c r="BK251" i="9"/>
  <c r="J198" i="9"/>
  <c r="J457" i="9"/>
  <c r="J156" i="9"/>
  <c r="BK420" i="9"/>
  <c r="BK192" i="9"/>
  <c r="BK328" i="9"/>
  <c r="BK374" i="9"/>
  <c r="J426" i="9"/>
  <c r="J368" i="9"/>
  <c r="BK446" i="9"/>
  <c r="J371" i="9"/>
  <c r="BK351" i="9"/>
  <c r="J206" i="10"/>
  <c r="J194" i="10"/>
  <c r="BK159" i="10"/>
  <c r="J170" i="10"/>
  <c r="J126" i="10"/>
  <c r="BK194" i="10"/>
  <c r="J125" i="10"/>
  <c r="BK316" i="12"/>
  <c r="J253" i="12"/>
  <c r="J308" i="12"/>
  <c r="BK312" i="12"/>
  <c r="J171" i="12"/>
  <c r="J156" i="12"/>
  <c r="BK122" i="14"/>
  <c r="J124" i="14"/>
  <c r="J131" i="14"/>
  <c r="BK130" i="14"/>
  <c r="J1149" i="2"/>
  <c r="BK709" i="2"/>
  <c r="BK969" i="2"/>
  <c r="J5176" i="2"/>
  <c r="BK4473" i="2"/>
  <c r="BK3769" i="2"/>
  <c r="BK3499" i="2"/>
  <c r="J2823" i="2"/>
  <c r="J1834" i="2"/>
  <c r="BK5537" i="2"/>
  <c r="BK4642" i="2"/>
  <c r="J4413" i="2"/>
  <c r="J4033" i="2"/>
  <c r="J3573" i="2"/>
  <c r="BK2958" i="2"/>
  <c r="J2082" i="2"/>
  <c r="BK1173" i="2"/>
  <c r="BK4956" i="2"/>
  <c r="BK4571" i="2"/>
  <c r="J4148" i="2"/>
  <c r="J3673" i="2"/>
  <c r="J3169" i="2"/>
  <c r="J1763" i="2"/>
  <c r="BK5554" i="2"/>
  <c r="BK4844" i="2"/>
  <c r="BK4464" i="2"/>
  <c r="BK3845" i="2"/>
  <c r="J2726" i="2"/>
  <c r="BK277" i="2"/>
  <c r="J4624" i="2"/>
  <c r="J4206" i="2"/>
  <c r="J3193" i="2"/>
  <c r="BK764" i="2"/>
  <c r="J4995" i="2"/>
  <c r="BK4663" i="2"/>
  <c r="J4506" i="2"/>
  <c r="BK3811" i="2"/>
  <c r="BK3186" i="2"/>
  <c r="BK2034" i="2"/>
  <c r="BK4805" i="2"/>
  <c r="J4444" i="2"/>
  <c r="BK4157" i="2"/>
  <c r="BK3368" i="2"/>
  <c r="BK1351" i="2"/>
  <c r="J341" i="2"/>
  <c r="BK4692" i="2"/>
  <c r="J4344" i="2"/>
  <c r="J3177" i="2"/>
  <c r="BK2254" i="2"/>
  <c r="J4551" i="2"/>
  <c r="J4157" i="2"/>
  <c r="BK3481" i="2"/>
  <c r="BK2774" i="2"/>
  <c r="J396" i="3"/>
  <c r="J247" i="3"/>
  <c r="J373" i="3"/>
  <c r="J255" i="3"/>
  <c r="BK387" i="3"/>
  <c r="J429" i="3"/>
  <c r="BK385" i="3"/>
  <c r="BK358" i="3"/>
  <c r="J409" i="3"/>
  <c r="J462" i="3"/>
  <c r="BK294" i="3"/>
  <c r="BK413" i="3"/>
  <c r="BK293" i="3"/>
  <c r="J447" i="3"/>
  <c r="BK335" i="3"/>
  <c r="J243" i="3"/>
  <c r="BK418" i="3"/>
  <c r="J337" i="3"/>
  <c r="J318" i="4"/>
  <c r="BK207" i="4"/>
  <c r="J295" i="4"/>
  <c r="BK305" i="4"/>
  <c r="J338" i="4"/>
  <c r="J214" i="4"/>
  <c r="BK303" i="4"/>
  <c r="J184" i="4"/>
  <c r="J305" i="4"/>
  <c r="BK180" i="4"/>
  <c r="BK216" i="4"/>
  <c r="BK325" i="4"/>
  <c r="J235" i="4"/>
  <c r="BK356" i="4"/>
  <c r="BK257" i="4"/>
  <c r="J304" i="4"/>
  <c r="BK384" i="4"/>
  <c r="BK360" i="4"/>
  <c r="BK256" i="4"/>
  <c r="J174" i="4"/>
  <c r="BK301" i="4"/>
  <c r="J363" i="4"/>
  <c r="J154" i="4"/>
  <c r="BK232" i="4"/>
  <c r="J360" i="4"/>
  <c r="BK307" i="4"/>
  <c r="BK187" i="4"/>
  <c r="J129" i="6"/>
  <c r="J267" i="8"/>
  <c r="J314" i="8"/>
  <c r="J250" i="8"/>
  <c r="BK139" i="8"/>
  <c r="BK273" i="8"/>
  <c r="BK151" i="8"/>
  <c r="BK268" i="8"/>
  <c r="J319" i="8"/>
  <c r="BK342" i="8"/>
  <c r="J335" i="8"/>
  <c r="BK354" i="8"/>
  <c r="J272" i="8"/>
  <c r="BK279" i="8"/>
  <c r="J155" i="8"/>
  <c r="BK183" i="8"/>
  <c r="J222" i="8"/>
  <c r="J134" i="8"/>
  <c r="BK333" i="8"/>
  <c r="BK214" i="8"/>
  <c r="J334" i="9"/>
  <c r="BK415" i="9"/>
  <c r="J301" i="9"/>
  <c r="J351" i="9"/>
  <c r="J416" i="9"/>
  <c r="BK326" i="9"/>
  <c r="J418" i="9"/>
  <c r="J386" i="9"/>
  <c r="BK237" i="9"/>
  <c r="J455" i="9"/>
  <c r="BK327" i="9"/>
  <c r="J384" i="9"/>
  <c r="BK228" i="9"/>
  <c r="BK411" i="9"/>
  <c r="BK407" i="9"/>
  <c r="BK448" i="9"/>
  <c r="J372" i="9"/>
  <c r="BK154" i="9"/>
  <c r="BK223" i="9"/>
  <c r="J245" i="9"/>
  <c r="BK320" i="9"/>
  <c r="BK138" i="10"/>
  <c r="BK201" i="10"/>
  <c r="BK178" i="10"/>
  <c r="J199" i="10"/>
  <c r="BK200" i="10"/>
  <c r="BK121" i="11"/>
  <c r="J276" i="12"/>
  <c r="J131" i="12"/>
  <c r="BK171" i="12"/>
  <c r="BK232" i="12"/>
  <c r="F36" i="13"/>
  <c r="BC107" i="1"/>
  <c r="J129" i="14"/>
  <c r="BK238" i="2"/>
  <c r="J1359" i="2"/>
  <c r="J1183" i="2"/>
  <c r="J5564" i="2"/>
  <c r="J4700" i="2"/>
  <c r="J4400" i="2"/>
  <c r="J3728" i="2"/>
  <c r="J2782" i="2"/>
  <c r="BK1015" i="2"/>
  <c r="BK4700" i="2"/>
  <c r="BK4448" i="2"/>
  <c r="J4176" i="2"/>
  <c r="BK3146" i="2"/>
  <c r="BK1834" i="2"/>
  <c r="J4918" i="2"/>
  <c r="J4601" i="2"/>
  <c r="J3978" i="2"/>
  <c r="J3368" i="2"/>
  <c r="J2476" i="2"/>
  <c r="BK398" i="2"/>
  <c r="BK4919" i="2"/>
  <c r="BK4630" i="2"/>
  <c r="BK4438" i="2"/>
  <c r="BK3210" i="2"/>
  <c r="J2068" i="2"/>
  <c r="J4812" i="2"/>
  <c r="BK4477" i="2"/>
  <c r="J3725" i="2"/>
  <c r="BK2629" i="2"/>
  <c r="J309" i="2"/>
  <c r="BK4834" i="2"/>
  <c r="J4576" i="2"/>
  <c r="J4407" i="2"/>
  <c r="J3707" i="2"/>
  <c r="J3135" i="2"/>
  <c r="BK1660" i="2"/>
  <c r="BK4874" i="2"/>
  <c r="BK4610" i="2"/>
  <c r="BK4417" i="2"/>
  <c r="BK3725" i="2"/>
  <c r="J2762" i="2"/>
  <c r="J526" i="2"/>
  <c r="J4857" i="2"/>
  <c r="BK4449" i="2"/>
  <c r="BK3936" i="2"/>
  <c r="BK3354" i="2"/>
  <c r="J1173" i="2"/>
  <c r="BK4579" i="2"/>
  <c r="J4250" i="2"/>
  <c r="BK4007" i="2"/>
  <c r="J3351" i="2"/>
  <c r="BK3165" i="2"/>
  <c r="J1373" i="2"/>
  <c r="BK395" i="3"/>
  <c r="BK472" i="3"/>
  <c r="J289" i="3"/>
  <c r="BK455" i="3"/>
  <c r="J477" i="3"/>
  <c r="BK259" i="3"/>
  <c r="J265" i="3"/>
  <c r="BK287" i="3"/>
  <c r="J434" i="3"/>
  <c r="BK347" i="3"/>
  <c r="J313" i="4"/>
  <c r="J202" i="4"/>
  <c r="J314" i="4"/>
  <c r="J199" i="4"/>
  <c r="J250" i="4"/>
  <c r="BK328" i="4"/>
  <c r="BK152" i="4"/>
  <c r="J385" i="4"/>
  <c r="BK156" i="4"/>
  <c r="J185" i="4"/>
  <c r="BK368" i="4"/>
  <c r="BK166" i="4"/>
  <c r="BK321" i="4"/>
  <c r="J196" i="4"/>
  <c r="BK196" i="4"/>
  <c r="J362" i="4"/>
  <c r="BK306" i="4"/>
  <c r="J126" i="5"/>
  <c r="BK126" i="7"/>
  <c r="J279" i="8"/>
  <c r="BK316" i="8"/>
  <c r="J306" i="8"/>
  <c r="J324" i="8"/>
  <c r="J184" i="8"/>
  <c r="BK357" i="8"/>
  <c r="J256" i="8"/>
  <c r="BK326" i="8"/>
  <c r="J140" i="8"/>
  <c r="BK217" i="8"/>
  <c r="J346" i="8"/>
  <c r="J317" i="8"/>
  <c r="BK267" i="8"/>
  <c r="BK391" i="9"/>
  <c r="BK370" i="9"/>
  <c r="J419" i="9"/>
  <c r="J305" i="9"/>
  <c r="BK450" i="9"/>
  <c r="J356" i="9"/>
  <c r="BK357" i="9"/>
  <c r="J259" i="9"/>
  <c r="J228" i="9"/>
  <c r="J174" i="9"/>
  <c r="J354" i="9"/>
  <c r="BK398" i="9"/>
  <c r="BK356" i="9"/>
  <c r="J402" i="9"/>
  <c r="BK406" i="9"/>
  <c r="J342" i="9"/>
  <c r="BK207" i="10"/>
  <c r="BK206" i="10"/>
  <c r="J175" i="10"/>
  <c r="BK188" i="10"/>
  <c r="BK156" i="10"/>
  <c r="BK288" i="12"/>
  <c r="J306" i="12"/>
  <c r="BK244" i="12"/>
  <c r="BK179" i="12"/>
  <c r="J291" i="12"/>
  <c r="J274" i="12"/>
  <c r="J34" i="13"/>
  <c r="AW107" i="1"/>
  <c r="J381" i="2"/>
  <c r="BK791" i="2"/>
  <c r="BK166" i="2"/>
  <c r="J5581" i="2"/>
  <c r="J4711" i="2"/>
  <c r="J4303" i="2"/>
  <c r="J3352" i="2"/>
  <c r="BK3156" i="2"/>
  <c r="J2320" i="2"/>
  <c r="J1632" i="2"/>
  <c r="BK4895" i="2"/>
  <c r="BK4711" i="2"/>
  <c r="J4473" i="2"/>
  <c r="BK4305" i="2"/>
  <c r="BK3728" i="2"/>
  <c r="J3260" i="2"/>
  <c r="J2812" i="2"/>
  <c r="BK1907" i="2"/>
  <c r="BK5389" i="2"/>
  <c r="J4844" i="2"/>
  <c r="J4110" i="2"/>
  <c r="BK3437" i="2"/>
  <c r="J2076" i="2"/>
  <c r="J5389" i="2"/>
  <c r="J4510" i="2"/>
  <c r="BK4039" i="2"/>
  <c r="BK3778" i="2"/>
  <c r="J2719" i="2"/>
  <c r="BK574" i="2"/>
  <c r="BK4684" i="2"/>
  <c r="J4458" i="2"/>
  <c r="J3682" i="2"/>
  <c r="J2789" i="2"/>
  <c r="J1690" i="2"/>
  <c r="AS95" i="1"/>
  <c r="J4174" i="2"/>
  <c r="BK3201" i="2"/>
  <c r="J2248" i="2"/>
  <c r="BK1437" i="2"/>
  <c r="BK4515" i="2"/>
  <c r="BK4227" i="2"/>
  <c r="J3769" i="2"/>
  <c r="BK3272" i="2"/>
  <c r="J2798" i="2"/>
  <c r="J969" i="2"/>
  <c r="J181" i="3"/>
  <c r="J309" i="3"/>
  <c r="J459" i="3"/>
  <c r="J294" i="3"/>
  <c r="BK352" i="3"/>
  <c r="J327" i="3"/>
  <c r="BK289" i="3"/>
  <c r="J220" i="3"/>
  <c r="BK356" i="3"/>
  <c r="J385" i="3"/>
  <c r="J315" i="3"/>
  <c r="J443" i="3"/>
  <c r="BK321" i="3"/>
  <c r="J361" i="3"/>
  <c r="BK349" i="3"/>
  <c r="BK196" i="3"/>
  <c r="J292" i="3"/>
  <c r="J307" i="4"/>
  <c r="BK203" i="4"/>
  <c r="BK312" i="4"/>
  <c r="BK205" i="4"/>
  <c r="BK240" i="4"/>
  <c r="BK295" i="4"/>
  <c r="BK351" i="4"/>
  <c r="J302" i="4"/>
  <c r="J158" i="4"/>
  <c r="J244" i="4"/>
  <c r="BK142" i="4"/>
  <c r="J189" i="4"/>
  <c r="BK327" i="4"/>
  <c r="J198" i="4"/>
  <c r="BK337" i="4"/>
  <c r="J248" i="4"/>
  <c r="J335" i="4"/>
  <c r="J260" i="4"/>
  <c r="J337" i="4"/>
  <c r="BK246" i="4"/>
  <c r="J142" i="4"/>
  <c r="BK214" i="4"/>
  <c r="J256" i="4"/>
  <c r="J346" i="4"/>
  <c r="BK185" i="4"/>
  <c r="J348" i="4"/>
  <c r="BK126" i="5"/>
  <c r="J128" i="7"/>
  <c r="J242" i="8"/>
  <c r="BK320" i="8"/>
  <c r="BK290" i="8"/>
  <c r="J186" i="8"/>
  <c r="BK274" i="8"/>
  <c r="BK168" i="8"/>
  <c r="J297" i="8"/>
  <c r="BK193" i="8"/>
  <c r="BK314" i="8"/>
  <c r="J168" i="8"/>
  <c r="J142" i="8"/>
  <c r="BK317" i="8"/>
  <c r="BK212" i="8"/>
  <c r="J219" i="8"/>
  <c r="J333" i="8"/>
  <c r="BK153" i="8"/>
  <c r="BK346" i="8"/>
  <c r="BK349" i="8"/>
  <c r="J209" i="8"/>
  <c r="BK231" i="8"/>
  <c r="BK186" i="8"/>
  <c r="J216" i="8"/>
  <c r="BK371" i="9"/>
  <c r="J200" i="9"/>
  <c r="J243" i="9"/>
  <c r="BK344" i="9"/>
  <c r="BK408" i="9"/>
  <c r="BK339" i="9"/>
  <c r="BK325" i="9"/>
  <c r="J381" i="9"/>
  <c r="J396" i="9"/>
  <c r="BK367" i="9"/>
  <c r="BK428" i="9"/>
  <c r="BK128" i="9"/>
  <c r="BK394" i="9"/>
  <c r="J370" i="9"/>
  <c r="J349" i="9"/>
  <c r="BK336" i="9"/>
  <c r="BK389" i="9"/>
  <c r="J188" i="10"/>
  <c r="BK195" i="10"/>
  <c r="J134" i="10"/>
  <c r="J156" i="10"/>
  <c r="J189" i="10"/>
  <c r="J164" i="10"/>
  <c r="J298" i="12"/>
  <c r="BK260" i="12"/>
  <c r="J148" i="12"/>
  <c r="BK221" i="12"/>
  <c r="BK287" i="12"/>
  <c r="BK131" i="12"/>
  <c r="J136" i="14"/>
  <c r="J122" i="14"/>
  <c r="J133" i="14"/>
  <c r="BK381" i="2"/>
  <c r="J190" i="2"/>
  <c r="BK1191" i="2"/>
  <c r="J5591" i="2"/>
  <c r="BK4691" i="2"/>
  <c r="BK4233" i="2"/>
  <c r="BK3673" i="2"/>
  <c r="J3157" i="2"/>
  <c r="J2298" i="2"/>
  <c r="J259" i="2"/>
  <c r="BK4796" i="2"/>
  <c r="J4488" i="2"/>
  <c r="J4288" i="2"/>
  <c r="BK3650" i="2"/>
  <c r="BK3135" i="2"/>
  <c r="BK2489" i="2"/>
  <c r="BK1483" i="2"/>
  <c r="J5046" i="2"/>
  <c r="BK4551" i="2"/>
  <c r="J4259" i="2"/>
  <c r="J3287" i="2"/>
  <c r="BK2462" i="2"/>
  <c r="BK1463" i="2"/>
  <c r="J4993" i="2"/>
  <c r="BK4819" i="2"/>
  <c r="J4140" i="2"/>
  <c r="J3354" i="2"/>
  <c r="BK2806" i="2"/>
  <c r="BK1563" i="2"/>
  <c r="BK259" i="2"/>
  <c r="BK4600" i="2"/>
  <c r="BK4437" i="2"/>
  <c r="J3603" i="2"/>
  <c r="BK2289" i="2"/>
  <c r="J663" i="2"/>
  <c r="J5554" i="2"/>
  <c r="J4796" i="2"/>
  <c r="BK4605" i="2"/>
  <c r="BK4383" i="2"/>
  <c r="J3778" i="2"/>
  <c r="BK2850" i="2"/>
  <c r="J1483" i="2"/>
  <c r="J4834" i="2"/>
  <c r="BK4623" i="2"/>
  <c r="BK4340" i="2"/>
  <c r="BK3998" i="2"/>
  <c r="J3205" i="2"/>
  <c r="J1694" i="2"/>
  <c r="J5011" i="2"/>
  <c r="BK4480" i="2"/>
  <c r="J3650" i="2"/>
  <c r="J3140" i="2"/>
  <c r="BK548" i="2"/>
  <c r="BK4428" i="2"/>
  <c r="BK4009" i="2"/>
  <c r="J3542" i="2"/>
  <c r="J3199" i="2"/>
  <c r="J2806" i="2"/>
  <c r="BK428" i="3"/>
  <c r="BK345" i="3"/>
  <c r="BK426" i="3"/>
  <c r="BK376" i="3"/>
  <c r="BK433" i="3"/>
  <c r="J347" i="3"/>
  <c r="BK416" i="3"/>
  <c r="BK308" i="3"/>
  <c r="BK383" i="3"/>
  <c r="J276" i="3"/>
  <c r="BK261" i="3"/>
  <c r="J349" i="3"/>
  <c r="J472" i="3"/>
  <c r="J399" i="3"/>
  <c r="BK390" i="3"/>
  <c r="J287" i="3"/>
  <c r="BK253" i="3"/>
  <c r="J302" i="3"/>
  <c r="BK271" i="4"/>
  <c r="J170" i="4"/>
  <c r="BK233" i="4"/>
  <c r="BK148" i="4"/>
  <c r="J341" i="4"/>
  <c r="BK206" i="4"/>
  <c r="J233" i="4"/>
  <c r="J152" i="4"/>
  <c r="J271" i="4"/>
  <c r="J328" i="4"/>
  <c r="BK150" i="4"/>
  <c r="BK316" i="4"/>
  <c r="BK237" i="4"/>
  <c r="BK353" i="4"/>
  <c r="J207" i="4"/>
  <c r="J367" i="4"/>
  <c r="J288" i="4"/>
  <c r="BK226" i="4"/>
  <c r="J380" i="4"/>
  <c r="BK293" i="4"/>
  <c r="BK202" i="4"/>
  <c r="BK339" i="4"/>
  <c r="BK352" i="4"/>
  <c r="J145" i="4"/>
  <c r="J240" i="4"/>
  <c r="J138" i="4"/>
  <c r="BK265" i="4"/>
  <c r="J166" i="4"/>
  <c r="BK129" i="6"/>
  <c r="J320" i="8"/>
  <c r="J212" i="8"/>
  <c r="BK199" i="8"/>
  <c r="J259" i="8"/>
  <c r="J269" i="8"/>
  <c r="BK295" i="8"/>
  <c r="BK353" i="8"/>
  <c r="J295" i="8"/>
  <c r="J339" i="8"/>
  <c r="BK145" i="8"/>
  <c r="BK216" i="8"/>
  <c r="BK292" i="8"/>
  <c r="BK308" i="8"/>
  <c r="J303" i="8"/>
  <c r="BK166" i="8"/>
  <c r="J162" i="8"/>
  <c r="J288" i="8"/>
  <c r="J399" i="9"/>
  <c r="J341" i="9"/>
  <c r="BK255" i="9"/>
  <c r="J377" i="9"/>
  <c r="J328" i="9"/>
  <c r="BK397" i="9"/>
  <c r="J385" i="9"/>
  <c r="J380" i="9"/>
  <c r="J450" i="9"/>
  <c r="BK158" i="9"/>
  <c r="J405" i="9"/>
  <c r="BK200" i="9"/>
  <c r="BK380" i="9"/>
  <c r="J280" i="9"/>
  <c r="J415" i="9"/>
  <c r="J302" i="9"/>
  <c r="BK442" i="9"/>
  <c r="J410" i="9"/>
  <c r="BK396" i="9"/>
  <c r="BK204" i="10"/>
  <c r="J205" i="10"/>
  <c r="J193" i="10"/>
  <c r="BK186" i="10"/>
  <c r="J144" i="10"/>
  <c r="BK185" i="10"/>
  <c r="J197" i="12"/>
  <c r="J150" i="12"/>
  <c r="BK323" i="12"/>
  <c r="J209" i="12"/>
  <c r="J200" i="12"/>
  <c r="J154" i="12"/>
  <c r="F35" i="13"/>
  <c r="BB107" i="1"/>
  <c r="BK133" i="14"/>
  <c r="J393" i="2"/>
  <c r="J328" i="2"/>
  <c r="BK286" i="2"/>
  <c r="J565" i="2"/>
  <c r="J752" i="2"/>
  <c r="BK5081" i="2"/>
  <c r="J4586" i="2"/>
  <c r="BK4020" i="2"/>
  <c r="BK3193" i="2"/>
  <c r="J1660" i="2"/>
  <c r="BK5062" i="2"/>
  <c r="J4772" i="2"/>
  <c r="BK4502" i="2"/>
  <c r="BK4303" i="2"/>
  <c r="BK4026" i="2"/>
  <c r="J3324" i="2"/>
  <c r="BK2084" i="2"/>
  <c r="BK5591" i="2"/>
  <c r="BK4857" i="2"/>
  <c r="J4492" i="2"/>
  <c r="J3699" i="2"/>
  <c r="J2562" i="2"/>
  <c r="BK2068" i="2"/>
  <c r="BK230" i="2"/>
  <c r="J4833" i="2"/>
  <c r="BK4278" i="2"/>
  <c r="BK3641" i="2"/>
  <c r="BK2263" i="2"/>
  <c r="BK526" i="2"/>
  <c r="BK4686" i="2"/>
  <c r="J4039" i="2"/>
  <c r="J4943" i="2"/>
  <c r="J4568" i="2"/>
  <c r="BK4264" i="2"/>
  <c r="J3726" i="2"/>
  <c r="J3161" i="2"/>
  <c r="J1437" i="2"/>
  <c r="J5280" i="2"/>
  <c r="J4684" i="2"/>
  <c r="BK4148" i="2"/>
  <c r="J3244" i="2"/>
  <c r="BK2320" i="2"/>
  <c r="J4498" i="2"/>
  <c r="BK3715" i="2"/>
  <c r="BK3161" i="2"/>
  <c r="BK1359" i="2"/>
  <c r="J257" i="3"/>
  <c r="BK391" i="3"/>
  <c r="BK319" i="3"/>
  <c r="BK405" i="3"/>
  <c r="J132" i="3"/>
  <c r="BK412" i="3"/>
  <c r="BK359" i="3"/>
  <c r="BK479" i="3"/>
  <c r="J251" i="3"/>
  <c r="J156" i="3"/>
  <c r="BK327" i="3"/>
  <c r="J367" i="3"/>
  <c r="BK302" i="3"/>
  <c r="BK271" i="3"/>
  <c r="BK410" i="3"/>
  <c r="J349" i="4"/>
  <c r="BK235" i="4"/>
  <c r="BK348" i="4"/>
  <c r="BK252" i="4"/>
  <c r="BK281" i="4"/>
  <c r="BK188" i="4"/>
  <c r="BK258" i="4"/>
  <c r="BK338" i="4"/>
  <c r="BK279" i="4"/>
  <c r="J352" i="4"/>
  <c r="BK299" i="4"/>
  <c r="BK198" i="4"/>
  <c r="BK344" i="4"/>
  <c r="BK210" i="4"/>
  <c r="BK350" i="4"/>
  <c r="J252" i="4"/>
  <c r="BK378" i="4"/>
  <c r="J316" i="4"/>
  <c r="BK160" i="4"/>
  <c r="J292" i="4"/>
  <c r="BK174" i="4"/>
  <c r="J326" i="4"/>
  <c r="J220" i="4"/>
  <c r="BK375" i="4"/>
  <c r="BK300" i="4"/>
  <c r="J323" i="4"/>
  <c r="J211" i="4"/>
  <c r="J311" i="4"/>
  <c r="J188" i="4"/>
  <c r="J342" i="4"/>
  <c r="BK125" i="5"/>
  <c r="J127" i="7"/>
  <c r="J254" i="8"/>
  <c r="J322" i="8"/>
  <c r="BK242" i="8"/>
  <c r="J357" i="8"/>
  <c r="J270" i="8"/>
  <c r="BK195" i="8"/>
  <c r="J236" i="8"/>
  <c r="BK252" i="8"/>
  <c r="J252" i="8"/>
  <c r="J271" i="8"/>
  <c r="J266" i="8"/>
  <c r="BK272" i="8"/>
  <c r="BK401" i="9"/>
  <c r="J393" i="9"/>
  <c r="BK181" i="9"/>
  <c r="J324" i="9"/>
  <c r="BK413" i="9"/>
  <c r="BK364" i="9"/>
  <c r="BK422" i="9"/>
  <c r="BK196" i="9"/>
  <c r="J227" i="9"/>
  <c r="BK212" i="9"/>
  <c r="J412" i="9"/>
  <c r="J452" i="9"/>
  <c r="BK303" i="9"/>
  <c r="J454" i="9"/>
  <c r="BK454" i="9"/>
  <c r="BK301" i="9"/>
  <c r="J390" i="9"/>
  <c r="J196" i="9"/>
  <c r="BK194" i="9"/>
  <c r="J404" i="9"/>
  <c r="J223" i="9"/>
  <c r="J201" i="10"/>
  <c r="BK168" i="10"/>
  <c r="BK202" i="10"/>
  <c r="J195" i="10"/>
  <c r="BK205" i="10"/>
  <c r="BK180" i="10"/>
  <c r="J167" i="12"/>
  <c r="J146" i="12"/>
  <c r="J301" i="12"/>
  <c r="BK298" i="12"/>
  <c r="J290" i="12"/>
  <c r="J280" i="12"/>
  <c r="BK235" i="12"/>
  <c r="J193" i="12"/>
  <c r="BK306" i="12"/>
  <c r="J287" i="12"/>
  <c r="J256" i="12"/>
  <c r="J232" i="12"/>
  <c r="J181" i="12"/>
  <c r="J165" i="12"/>
  <c r="BK127" i="12"/>
  <c r="BK252" i="12"/>
  <c r="J244" i="12"/>
  <c r="J219" i="12"/>
  <c r="BK152" i="12"/>
  <c r="BK133" i="12"/>
  <c r="BK308" i="12"/>
  <c r="BK300" i="12"/>
  <c r="J295" i="12"/>
  <c r="J245" i="12"/>
  <c r="BK219" i="12"/>
  <c r="J203" i="12"/>
  <c r="BK148" i="12"/>
  <c r="BK129" i="12"/>
  <c r="J304" i="12"/>
  <c r="J278" i="12"/>
  <c r="BK262" i="12"/>
  <c r="BK245" i="12"/>
  <c r="J217" i="12"/>
  <c r="J163" i="12"/>
  <c r="J293" i="12"/>
  <c r="BK274" i="12"/>
  <c r="BK247" i="12"/>
  <c r="BK234" i="12"/>
  <c r="BK193" i="12"/>
  <c r="BK191" i="12"/>
  <c r="BK157" i="12"/>
  <c r="BK328" i="12"/>
  <c r="J323" i="12"/>
  <c r="J312" i="12"/>
  <c r="BK293" i="12"/>
  <c r="BK267" i="12"/>
  <c r="BK253" i="12"/>
  <c r="BK239" i="12"/>
  <c r="J234" i="12"/>
  <c r="J207" i="12"/>
  <c r="BK200" i="12"/>
  <c r="BK187" i="12"/>
  <c r="J325" i="12"/>
  <c r="J319" i="12"/>
  <c r="BK314" i="12"/>
  <c r="BK295" i="12"/>
  <c r="J241" i="12"/>
  <c r="BK223" i="12"/>
  <c r="J152" i="12"/>
  <c r="BK295" i="2"/>
  <c r="J764" i="2"/>
  <c r="BK423" i="2"/>
  <c r="BK160" i="2"/>
  <c r="BK4993" i="2"/>
  <c r="J4449" i="2"/>
  <c r="BK3726" i="2"/>
  <c r="BK3155" i="2"/>
  <c r="J574" i="2"/>
  <c r="BK4601" i="2"/>
  <c r="BK4259" i="2"/>
  <c r="BK3623" i="2"/>
  <c r="BK3145" i="2"/>
  <c r="J2289" i="2"/>
  <c r="J5561" i="2"/>
  <c r="BK4802" i="2"/>
  <c r="J4515" i="2"/>
  <c r="J4227" i="2"/>
  <c r="BK3594" i="2"/>
  <c r="J2394" i="2"/>
  <c r="J160" i="2"/>
  <c r="J4874" i="2"/>
  <c r="J4443" i="2"/>
  <c r="BK3958" i="2"/>
  <c r="BK3140" i="2"/>
  <c r="BK1220" i="2"/>
  <c r="BK5027" i="2"/>
  <c r="J4571" i="2"/>
  <c r="BK4250" i="2"/>
  <c r="J3210" i="2"/>
  <c r="BK2157" i="2"/>
  <c r="J277" i="2"/>
  <c r="J4686" i="2"/>
  <c r="J4600" i="2"/>
  <c r="BK4404" i="2"/>
  <c r="J3202" i="2"/>
  <c r="J2239" i="2"/>
  <c r="J5480" i="2"/>
  <c r="BK4400" i="2"/>
  <c r="J3893" i="2"/>
  <c r="BK3423" i="2"/>
  <c r="J2838" i="2"/>
  <c r="J1413" i="2"/>
  <c r="BK4943" i="2"/>
  <c r="BK4631" i="2"/>
  <c r="BK4120" i="2"/>
  <c r="J2736" i="2"/>
  <c r="BK496" i="2"/>
  <c r="J4278" i="2"/>
  <c r="J3668" i="2"/>
  <c r="BK2830" i="2"/>
  <c r="J440" i="3"/>
  <c r="J267" i="3"/>
  <c r="BK399" i="3"/>
  <c r="J359" i="3"/>
  <c r="J413" i="3"/>
  <c r="J210" i="3"/>
  <c r="J341" i="3"/>
  <c r="J282" i="3"/>
  <c r="BK181" i="3"/>
  <c r="J358" i="3"/>
  <c r="J388" i="3"/>
  <c r="BK417" i="3"/>
  <c r="BK210" i="3"/>
  <c r="J311" i="3"/>
  <c r="J455" i="3"/>
  <c r="BK309" i="3"/>
  <c r="BK331" i="3"/>
  <c r="J333" i="3"/>
  <c r="BK339" i="3"/>
  <c r="J344" i="4"/>
  <c r="J217" i="4"/>
  <c r="BK311" i="4"/>
  <c r="J213" i="4"/>
  <c r="BK254" i="4"/>
  <c r="BK288" i="4"/>
  <c r="J353" i="4"/>
  <c r="J378" i="4"/>
  <c r="BK143" i="4"/>
  <c r="J232" i="4"/>
  <c r="J351" i="4"/>
  <c r="BK385" i="4"/>
  <c r="J259" i="4"/>
  <c r="J382" i="4"/>
  <c r="BK291" i="4"/>
  <c r="BK382" i="4"/>
  <c r="J242" i="4"/>
  <c r="J374" i="4"/>
  <c r="J201" i="4"/>
  <c r="BK260" i="4"/>
  <c r="BK326" i="4"/>
  <c r="J193" i="4"/>
  <c r="J347" i="4"/>
  <c r="BK154" i="4"/>
  <c r="J308" i="4"/>
  <c r="J125" i="5"/>
  <c r="BK127" i="7"/>
  <c r="BK248" i="8"/>
  <c r="BK294" i="8"/>
  <c r="J341" i="8"/>
  <c r="BK244" i="8"/>
  <c r="BK282" i="8"/>
  <c r="BK173" i="8"/>
  <c r="BK246" i="8"/>
  <c r="BK175" i="8"/>
  <c r="J312" i="8"/>
  <c r="BK236" i="8"/>
  <c r="BK264" i="8"/>
  <c r="BK281" i="8"/>
  <c r="J301" i="8"/>
  <c r="BK306" i="8"/>
  <c r="BK335" i="8"/>
  <c r="BK184" i="8"/>
  <c r="J153" i="8"/>
  <c r="J395" i="9"/>
  <c r="BK334" i="9"/>
  <c r="BK384" i="9"/>
  <c r="J400" i="9"/>
  <c r="BK245" i="9"/>
  <c r="BK323" i="9"/>
  <c r="J357" i="9"/>
  <c r="BK341" i="9"/>
  <c r="BK402" i="9"/>
  <c r="J326" i="9"/>
  <c r="BK302" i="9"/>
  <c r="J207" i="10"/>
  <c r="BK144" i="10"/>
  <c r="J168" i="10"/>
  <c r="J204" i="10"/>
  <c r="J138" i="10"/>
  <c r="BK191" i="10"/>
  <c r="BK122" i="11"/>
  <c r="BK325" i="12"/>
  <c r="J320" i="12"/>
  <c r="BK241" i="12"/>
  <c r="BK205" i="12"/>
  <c r="J272" i="12"/>
  <c r="BK236" i="12"/>
  <c r="J123" i="14"/>
  <c r="BK124" i="14"/>
  <c r="R153" i="2" l="1"/>
  <c r="BK1511" i="2"/>
  <c r="J1511" i="2" s="1"/>
  <c r="J103" i="2" s="1"/>
  <c r="R3353" i="2"/>
  <c r="BK4008" i="2"/>
  <c r="J4008" i="2"/>
  <c r="J113" i="2"/>
  <c r="R4021" i="2"/>
  <c r="R4027" i="2"/>
  <c r="T4119" i="2"/>
  <c r="T4304" i="2"/>
  <c r="BK4994" i="2"/>
  <c r="J4994" i="2"/>
  <c r="J124" i="2" s="1"/>
  <c r="BK5580" i="2"/>
  <c r="J5580" i="2"/>
  <c r="J129" i="2"/>
  <c r="R131" i="3"/>
  <c r="R130" i="3"/>
  <c r="BK135" i="4"/>
  <c r="BK134" i="4"/>
  <c r="P141" i="4"/>
  <c r="R176" i="4"/>
  <c r="BK331" i="4"/>
  <c r="J331" i="4"/>
  <c r="J108" i="4" s="1"/>
  <c r="R370" i="4"/>
  <c r="T198" i="8"/>
  <c r="BK261" i="8"/>
  <c r="J261" i="8"/>
  <c r="J104" i="8"/>
  <c r="P321" i="8"/>
  <c r="R298" i="9"/>
  <c r="T187" i="10"/>
  <c r="BK120" i="11"/>
  <c r="J120" i="11" s="1"/>
  <c r="J98" i="11" s="1"/>
  <c r="T153" i="2"/>
  <c r="T1511" i="2"/>
  <c r="R3727" i="2"/>
  <c r="BK4021" i="2"/>
  <c r="J4021" i="2"/>
  <c r="J114" i="2"/>
  <c r="BK4119" i="2"/>
  <c r="J4119" i="2"/>
  <c r="J118" i="2"/>
  <c r="R5175" i="2"/>
  <c r="P389" i="3"/>
  <c r="R478" i="3"/>
  <c r="R236" i="4"/>
  <c r="T377" i="4"/>
  <c r="R224" i="8"/>
  <c r="BK318" i="8"/>
  <c r="J318" i="8"/>
  <c r="J106" i="8"/>
  <c r="T307" i="9"/>
  <c r="T447" i="9"/>
  <c r="P123" i="10"/>
  <c r="P120" i="11"/>
  <c r="P119" i="11" s="1"/>
  <c r="P118" i="11" s="1"/>
  <c r="AU105" i="1" s="1"/>
  <c r="T276" i="2"/>
  <c r="R2761" i="2"/>
  <c r="P3200" i="2"/>
  <c r="P4497" i="2"/>
  <c r="P131" i="3"/>
  <c r="P130" i="3"/>
  <c r="BK236" i="4"/>
  <c r="J236" i="4"/>
  <c r="J107" i="4"/>
  <c r="R377" i="4"/>
  <c r="R133" i="8"/>
  <c r="T278" i="8"/>
  <c r="T338" i="9"/>
  <c r="T123" i="10"/>
  <c r="BK264" i="12"/>
  <c r="J264" i="12"/>
  <c r="J99" i="12"/>
  <c r="BK305" i="12"/>
  <c r="J305" i="12"/>
  <c r="J101" i="12"/>
  <c r="T2083" i="2"/>
  <c r="P2727" i="2"/>
  <c r="BK3209" i="2"/>
  <c r="J3209" i="2" s="1"/>
  <c r="J110" i="2" s="1"/>
  <c r="T4497" i="2"/>
  <c r="BK5516" i="2"/>
  <c r="J5516" i="2"/>
  <c r="J126" i="2"/>
  <c r="BK389" i="3"/>
  <c r="J389" i="3"/>
  <c r="J105" i="3"/>
  <c r="R147" i="4"/>
  <c r="BK209" i="4"/>
  <c r="J209" i="4"/>
  <c r="J106" i="4" s="1"/>
  <c r="T355" i="4"/>
  <c r="BK124" i="5"/>
  <c r="BK123" i="5"/>
  <c r="BK122" i="5"/>
  <c r="J122" i="5"/>
  <c r="J32" i="5" s="1"/>
  <c r="J98" i="5"/>
  <c r="P124" i="7"/>
  <c r="P123" i="7"/>
  <c r="P122" i="7"/>
  <c r="AU101" i="1" s="1"/>
  <c r="P198" i="8"/>
  <c r="T261" i="8"/>
  <c r="R318" i="8"/>
  <c r="BK352" i="8"/>
  <c r="BK351" i="8"/>
  <c r="J351" i="8"/>
  <c r="J110" i="8"/>
  <c r="BK298" i="9"/>
  <c r="J298" i="9"/>
  <c r="J99" i="9"/>
  <c r="R447" i="9"/>
  <c r="R123" i="10"/>
  <c r="P309" i="12"/>
  <c r="BK276" i="2"/>
  <c r="J276" i="2"/>
  <c r="J101" i="2"/>
  <c r="BK2083" i="2"/>
  <c r="J2083" i="2"/>
  <c r="J104" i="2"/>
  <c r="BK3727" i="2"/>
  <c r="J3727" i="2"/>
  <c r="J112" i="2"/>
  <c r="R4008" i="2"/>
  <c r="BK4027" i="2"/>
  <c r="J4027" i="2"/>
  <c r="J115" i="2" s="1"/>
  <c r="R4119" i="2"/>
  <c r="BK4304" i="2"/>
  <c r="J4304" i="2"/>
  <c r="J120" i="2"/>
  <c r="P4389" i="2"/>
  <c r="BK4957" i="2"/>
  <c r="J4957" i="2"/>
  <c r="J123" i="2"/>
  <c r="P5516" i="2"/>
  <c r="P324" i="3"/>
  <c r="T147" i="4"/>
  <c r="R209" i="4"/>
  <c r="R198" i="8"/>
  <c r="R261" i="8"/>
  <c r="T330" i="8"/>
  <c r="R338" i="9"/>
  <c r="R264" i="12"/>
  <c r="BK322" i="12"/>
  <c r="J322" i="12"/>
  <c r="J103" i="12"/>
  <c r="T790" i="2"/>
  <c r="P3353" i="2"/>
  <c r="T4008" i="2"/>
  <c r="T4021" i="2"/>
  <c r="T4027" i="2"/>
  <c r="P4109" i="2"/>
  <c r="T5175" i="2"/>
  <c r="T389" i="3"/>
  <c r="BK181" i="4"/>
  <c r="J181" i="4"/>
  <c r="J105" i="4"/>
  <c r="T331" i="4"/>
  <c r="P181" i="8"/>
  <c r="P211" i="8"/>
  <c r="P221" i="8"/>
  <c r="BK330" i="8"/>
  <c r="J330" i="8"/>
  <c r="J108" i="8"/>
  <c r="P307" i="9"/>
  <c r="BK443" i="9"/>
  <c r="J443" i="9"/>
  <c r="J103" i="9"/>
  <c r="T120" i="11"/>
  <c r="T119" i="11"/>
  <c r="T118" i="11"/>
  <c r="P126" i="12"/>
  <c r="T309" i="12"/>
  <c r="P153" i="2"/>
  <c r="P1511" i="2"/>
  <c r="BK2727" i="2"/>
  <c r="J2727" i="2"/>
  <c r="J105" i="2"/>
  <c r="R2727" i="2"/>
  <c r="P3209" i="2"/>
  <c r="P4040" i="2"/>
  <c r="R4109" i="2"/>
  <c r="P5175" i="2"/>
  <c r="P5563" i="2"/>
  <c r="P5562" i="2"/>
  <c r="BK242" i="3"/>
  <c r="J242" i="3"/>
  <c r="J103" i="3"/>
  <c r="R141" i="4"/>
  <c r="P124" i="5"/>
  <c r="P123" i="5"/>
  <c r="P122" i="5"/>
  <c r="AU99" i="1"/>
  <c r="BK133" i="8"/>
  <c r="J133" i="8"/>
  <c r="J98" i="8" s="1"/>
  <c r="P224" i="8"/>
  <c r="T321" i="8"/>
  <c r="R127" i="9"/>
  <c r="P447" i="9"/>
  <c r="T182" i="10"/>
  <c r="R120" i="11"/>
  <c r="R119" i="11"/>
  <c r="R118" i="11"/>
  <c r="T126" i="12"/>
  <c r="T305" i="12"/>
  <c r="BK790" i="2"/>
  <c r="J790" i="2" s="1"/>
  <c r="J102" i="2" s="1"/>
  <c r="BK2761" i="2"/>
  <c r="J2761" i="2"/>
  <c r="J106" i="2"/>
  <c r="T3209" i="2"/>
  <c r="R4040" i="2"/>
  <c r="BK5175" i="2"/>
  <c r="J5175" i="2"/>
  <c r="J125" i="2"/>
  <c r="T5563" i="2"/>
  <c r="T5562" i="2"/>
  <c r="R389" i="3"/>
  <c r="BK147" i="4"/>
  <c r="T176" i="4"/>
  <c r="R331" i="4"/>
  <c r="P370" i="4"/>
  <c r="T124" i="5"/>
  <c r="T123" i="5"/>
  <c r="T122" i="5"/>
  <c r="R124" i="6"/>
  <c r="R123" i="6"/>
  <c r="R122" i="6"/>
  <c r="R124" i="7"/>
  <c r="R123" i="7" s="1"/>
  <c r="R122" i="7" s="1"/>
  <c r="P133" i="8"/>
  <c r="BK211" i="8"/>
  <c r="J211" i="8"/>
  <c r="J101" i="8"/>
  <c r="P261" i="8"/>
  <c r="P318" i="8"/>
  <c r="T352" i="8"/>
  <c r="T351" i="8"/>
  <c r="BK338" i="9"/>
  <c r="J338" i="9"/>
  <c r="J102" i="9" s="1"/>
  <c r="R187" i="10"/>
  <c r="P264" i="12"/>
  <c r="R305" i="12"/>
  <c r="BK153" i="2"/>
  <c r="J153" i="2"/>
  <c r="J100" i="2"/>
  <c r="R1511" i="2"/>
  <c r="T3727" i="2"/>
  <c r="P4021" i="2"/>
  <c r="P4027" i="2"/>
  <c r="P4119" i="2"/>
  <c r="R4304" i="2"/>
  <c r="T4389" i="2"/>
  <c r="R4957" i="2"/>
  <c r="BK5563" i="2"/>
  <c r="J5563" i="2"/>
  <c r="J128" i="2"/>
  <c r="BK141" i="4"/>
  <c r="J141" i="4"/>
  <c r="J101" i="4"/>
  <c r="BK176" i="4"/>
  <c r="J176" i="4"/>
  <c r="J104" i="4"/>
  <c r="P209" i="4"/>
  <c r="P355" i="4"/>
  <c r="R124" i="5"/>
  <c r="R123" i="5"/>
  <c r="R122" i="5"/>
  <c r="T124" i="6"/>
  <c r="T123" i="6"/>
  <c r="T122" i="6"/>
  <c r="BK124" i="7"/>
  <c r="BK123" i="7" s="1"/>
  <c r="J123" i="7" s="1"/>
  <c r="J99" i="7" s="1"/>
  <c r="J124" i="7"/>
  <c r="J100" i="7"/>
  <c r="BK224" i="8"/>
  <c r="J224" i="8" s="1"/>
  <c r="J103" i="8" s="1"/>
  <c r="P330" i="8"/>
  <c r="BK123" i="10"/>
  <c r="P275" i="12"/>
  <c r="R322" i="12"/>
  <c r="R790" i="2"/>
  <c r="BK3353" i="2"/>
  <c r="J3353" i="2"/>
  <c r="J111" i="2"/>
  <c r="BK4040" i="2"/>
  <c r="BK3208" i="2" s="1"/>
  <c r="J3208" i="2" s="1"/>
  <c r="J109" i="2" s="1"/>
  <c r="J4040" i="2"/>
  <c r="J116" i="2" s="1"/>
  <c r="BK4109" i="2"/>
  <c r="J4109" i="2" s="1"/>
  <c r="J117" i="2" s="1"/>
  <c r="T4175" i="2"/>
  <c r="R4389" i="2"/>
  <c r="P4957" i="2"/>
  <c r="T5516" i="2"/>
  <c r="BK324" i="3"/>
  <c r="BK241" i="3" s="1"/>
  <c r="J241" i="3" s="1"/>
  <c r="J102" i="3" s="1"/>
  <c r="J324" i="3"/>
  <c r="J104" i="3"/>
  <c r="BK478" i="3"/>
  <c r="J478" i="3" s="1"/>
  <c r="J107" i="3" s="1"/>
  <c r="P135" i="4"/>
  <c r="P134" i="4"/>
  <c r="T141" i="4"/>
  <c r="P176" i="4"/>
  <c r="T209" i="4"/>
  <c r="BK370" i="4"/>
  <c r="J370" i="4"/>
  <c r="J110" i="4"/>
  <c r="R181" i="8"/>
  <c r="R211" i="8"/>
  <c r="R221" i="8"/>
  <c r="R321" i="8"/>
  <c r="P127" i="9"/>
  <c r="BK447" i="9"/>
  <c r="J447" i="9"/>
  <c r="J104" i="9"/>
  <c r="R182" i="10"/>
  <c r="P790" i="2"/>
  <c r="T3353" i="2"/>
  <c r="P4008" i="2"/>
  <c r="P4175" i="2"/>
  <c r="BK4389" i="2"/>
  <c r="J4389" i="2" s="1"/>
  <c r="J121" i="2" s="1"/>
  <c r="T4994" i="2"/>
  <c r="R5563" i="2"/>
  <c r="R5562" i="2"/>
  <c r="BK131" i="3"/>
  <c r="J131" i="3"/>
  <c r="J100" i="3"/>
  <c r="R324" i="3"/>
  <c r="P478" i="3"/>
  <c r="R135" i="4"/>
  <c r="R134" i="4"/>
  <c r="T181" i="4"/>
  <c r="R355" i="4"/>
  <c r="BK278" i="8"/>
  <c r="J278" i="8"/>
  <c r="J105" i="8"/>
  <c r="T318" i="8"/>
  <c r="T298" i="9"/>
  <c r="P187" i="10"/>
  <c r="R126" i="12"/>
  <c r="BK309" i="12"/>
  <c r="J309" i="12"/>
  <c r="J102" i="12"/>
  <c r="R276" i="2"/>
  <c r="P2761" i="2"/>
  <c r="BK3200" i="2"/>
  <c r="J3200" i="2"/>
  <c r="J107" i="2"/>
  <c r="T3200" i="2"/>
  <c r="R4497" i="2"/>
  <c r="R5516" i="2"/>
  <c r="P242" i="3"/>
  <c r="BK470" i="3"/>
  <c r="J470" i="3"/>
  <c r="J106" i="3"/>
  <c r="T236" i="4"/>
  <c r="P377" i="4"/>
  <c r="T133" i="8"/>
  <c r="R278" i="8"/>
  <c r="R352" i="8"/>
  <c r="R351" i="8"/>
  <c r="BK307" i="9"/>
  <c r="J307" i="9"/>
  <c r="J100" i="9"/>
  <c r="T264" i="12"/>
  <c r="P305" i="12"/>
  <c r="P2083" i="2"/>
  <c r="P3727" i="2"/>
  <c r="BK4175" i="2"/>
  <c r="J4175" i="2" s="1"/>
  <c r="J119" i="2" s="1"/>
  <c r="P4304" i="2"/>
  <c r="P4994" i="2"/>
  <c r="R5580" i="2"/>
  <c r="T242" i="3"/>
  <c r="R470" i="3"/>
  <c r="P147" i="4"/>
  <c r="P124" i="6"/>
  <c r="P123" i="6"/>
  <c r="P122" i="6" s="1"/>
  <c r="AU100" i="1" s="1"/>
  <c r="BK181" i="8"/>
  <c r="J181" i="8"/>
  <c r="J99" i="8"/>
  <c r="P278" i="8"/>
  <c r="T127" i="9"/>
  <c r="P443" i="9"/>
  <c r="BK182" i="10"/>
  <c r="J182" i="10"/>
  <c r="J99" i="10"/>
  <c r="T275" i="12"/>
  <c r="P276" i="2"/>
  <c r="T2761" i="2"/>
  <c r="R3200" i="2"/>
  <c r="BK4497" i="2"/>
  <c r="J4497" i="2"/>
  <c r="J122" i="2"/>
  <c r="T4957" i="2"/>
  <c r="T5580" i="2"/>
  <c r="T324" i="3"/>
  <c r="T478" i="3"/>
  <c r="T135" i="4"/>
  <c r="T134" i="4"/>
  <c r="R181" i="4"/>
  <c r="BK355" i="4"/>
  <c r="J355" i="4" s="1"/>
  <c r="J109" i="4" s="1"/>
  <c r="BK124" i="6"/>
  <c r="J124" i="6"/>
  <c r="J100" i="6"/>
  <c r="T124" i="7"/>
  <c r="T123" i="7"/>
  <c r="T122" i="7"/>
  <c r="T224" i="8"/>
  <c r="BK321" i="8"/>
  <c r="J321" i="8" s="1"/>
  <c r="J107" i="8" s="1"/>
  <c r="P352" i="8"/>
  <c r="P351" i="8"/>
  <c r="R307" i="9"/>
  <c r="R443" i="9"/>
  <c r="BK126" i="12"/>
  <c r="J126" i="12"/>
  <c r="J98" i="12"/>
  <c r="R309" i="12"/>
  <c r="P121" i="14"/>
  <c r="R2083" i="2"/>
  <c r="T2727" i="2"/>
  <c r="R3209" i="2"/>
  <c r="T4040" i="2"/>
  <c r="T4109" i="2"/>
  <c r="R4175" i="2"/>
  <c r="R4994" i="2"/>
  <c r="P5580" i="2"/>
  <c r="R242" i="3"/>
  <c r="R241" i="3"/>
  <c r="T470" i="3"/>
  <c r="P181" i="4"/>
  <c r="P331" i="4"/>
  <c r="T370" i="4"/>
  <c r="T181" i="8"/>
  <c r="T211" i="8"/>
  <c r="T221" i="8"/>
  <c r="R330" i="8"/>
  <c r="P338" i="9"/>
  <c r="P182" i="10"/>
  <c r="R275" i="12"/>
  <c r="T322" i="12"/>
  <c r="T121" i="14"/>
  <c r="T131" i="3"/>
  <c r="T130" i="3"/>
  <c r="P470" i="3"/>
  <c r="P236" i="4"/>
  <c r="BK377" i="4"/>
  <c r="J377" i="4"/>
  <c r="J111" i="4"/>
  <c r="BK198" i="8"/>
  <c r="J198" i="8"/>
  <c r="J100" i="8"/>
  <c r="BK221" i="8"/>
  <c r="J221" i="8"/>
  <c r="J102" i="8"/>
  <c r="BK127" i="9"/>
  <c r="J127" i="9"/>
  <c r="J98" i="9" s="1"/>
  <c r="P298" i="9"/>
  <c r="T443" i="9"/>
  <c r="BK187" i="10"/>
  <c r="J187" i="10"/>
  <c r="J100" i="10"/>
  <c r="BK275" i="12"/>
  <c r="BK125" i="12" s="1"/>
  <c r="J125" i="12" s="1"/>
  <c r="J97" i="12" s="1"/>
  <c r="J275" i="12"/>
  <c r="J100" i="12"/>
  <c r="P322" i="12"/>
  <c r="BK121" i="14"/>
  <c r="J121" i="14"/>
  <c r="J98" i="14" s="1"/>
  <c r="R121" i="14"/>
  <c r="BK135" i="14"/>
  <c r="J135" i="14"/>
  <c r="J99" i="14"/>
  <c r="P135" i="14"/>
  <c r="R135" i="14"/>
  <c r="T135" i="14"/>
  <c r="BK230" i="3"/>
  <c r="BK130" i="3" s="1"/>
  <c r="J130" i="3" s="1"/>
  <c r="J99" i="3" s="1"/>
  <c r="J230" i="3"/>
  <c r="J101" i="3"/>
  <c r="BK348" i="8"/>
  <c r="J348" i="8" s="1"/>
  <c r="J109" i="8" s="1"/>
  <c r="BK458" i="9"/>
  <c r="J458" i="9"/>
  <c r="J105" i="9"/>
  <c r="BK120" i="13"/>
  <c r="J120" i="13"/>
  <c r="J98" i="13"/>
  <c r="BK208" i="10"/>
  <c r="J208" i="10"/>
  <c r="J101" i="10"/>
  <c r="BK3206" i="2"/>
  <c r="J3206" i="2" s="1"/>
  <c r="J108" i="2" s="1"/>
  <c r="BK335" i="9"/>
  <c r="J335" i="9"/>
  <c r="J101" i="9"/>
  <c r="BK327" i="12"/>
  <c r="J327" i="12"/>
  <c r="J104" i="12"/>
  <c r="J92" i="14"/>
  <c r="BE127" i="14"/>
  <c r="E85" i="14"/>
  <c r="J89" i="14"/>
  <c r="BE128" i="14"/>
  <c r="BE130" i="14"/>
  <c r="BE122" i="14"/>
  <c r="BE136" i="14"/>
  <c r="BE139" i="14"/>
  <c r="BE126" i="14"/>
  <c r="BE123" i="14"/>
  <c r="BE138" i="14"/>
  <c r="F116" i="14"/>
  <c r="BE129" i="14"/>
  <c r="BE137" i="14"/>
  <c r="BE133" i="14"/>
  <c r="BE125" i="14"/>
  <c r="BE132" i="14"/>
  <c r="BE134" i="14"/>
  <c r="BE124" i="14"/>
  <c r="BE131" i="14"/>
  <c r="J112" i="13"/>
  <c r="E108" i="13"/>
  <c r="J92" i="13"/>
  <c r="F115" i="13"/>
  <c r="BE121" i="13"/>
  <c r="BD107" i="1"/>
  <c r="BE157" i="12"/>
  <c r="BE193" i="12"/>
  <c r="BE244" i="12"/>
  <c r="BE254" i="12"/>
  <c r="BE262" i="12"/>
  <c r="E85" i="12"/>
  <c r="BE201" i="12"/>
  <c r="BE202" i="12"/>
  <c r="BE227" i="12"/>
  <c r="BE234" i="12"/>
  <c r="BE247" i="12"/>
  <c r="BE251" i="12"/>
  <c r="BE306" i="12"/>
  <c r="BE269" i="12"/>
  <c r="BE295" i="12"/>
  <c r="BE301" i="12"/>
  <c r="BE303" i="12"/>
  <c r="BE308" i="12"/>
  <c r="BE320" i="12"/>
  <c r="BE146" i="12"/>
  <c r="BE207" i="12"/>
  <c r="BE229" i="12"/>
  <c r="BE310" i="12"/>
  <c r="BE314" i="12"/>
  <c r="BE318" i="12"/>
  <c r="BE148" i="12"/>
  <c r="BE181" i="12"/>
  <c r="BE245" i="12"/>
  <c r="BE129" i="12"/>
  <c r="BE213" i="12"/>
  <c r="BE223" i="12"/>
  <c r="BE249" i="12"/>
  <c r="BK119" i="11"/>
  <c r="J119" i="11"/>
  <c r="J97" i="11" s="1"/>
  <c r="BE171" i="12"/>
  <c r="BE267" i="12"/>
  <c r="BE278" i="12"/>
  <c r="BE286" i="12"/>
  <c r="BE287" i="12"/>
  <c r="BE296" i="12"/>
  <c r="BE323" i="12"/>
  <c r="BE165" i="12"/>
  <c r="BE179" i="12"/>
  <c r="BE298" i="12"/>
  <c r="BE304" i="12"/>
  <c r="BE324" i="12"/>
  <c r="BE152" i="12"/>
  <c r="BE203" i="12"/>
  <c r="BE274" i="12"/>
  <c r="BE280" i="12"/>
  <c r="BE316" i="12"/>
  <c r="BE319" i="12"/>
  <c r="BE325" i="12"/>
  <c r="BE328" i="12"/>
  <c r="J118" i="12"/>
  <c r="J121" i="12"/>
  <c r="BE150" i="12"/>
  <c r="BE163" i="12"/>
  <c r="BE209" i="12"/>
  <c r="BE230" i="12"/>
  <c r="BE252" i="12"/>
  <c r="BE260" i="12"/>
  <c r="BE270" i="12"/>
  <c r="BE288" i="12"/>
  <c r="BE205" i="12"/>
  <c r="BE242" i="12"/>
  <c r="BE272" i="12"/>
  <c r="BE291" i="12"/>
  <c r="BE300" i="12"/>
  <c r="F121" i="12"/>
  <c r="BE133" i="12"/>
  <c r="BE140" i="12"/>
  <c r="BE154" i="12"/>
  <c r="BE200" i="12"/>
  <c r="BE256" i="12"/>
  <c r="BE276" i="12"/>
  <c r="BE172" i="12"/>
  <c r="BE191" i="12"/>
  <c r="BE232" i="12"/>
  <c r="BE235" i="12"/>
  <c r="BE127" i="12"/>
  <c r="BE156" i="12"/>
  <c r="BE167" i="12"/>
  <c r="BE183" i="12"/>
  <c r="BE192" i="12"/>
  <c r="BE198" i="12"/>
  <c r="BE217" i="12"/>
  <c r="BE221" i="12"/>
  <c r="BE236" i="12"/>
  <c r="BE241" i="12"/>
  <c r="BE258" i="12"/>
  <c r="BE265" i="12"/>
  <c r="BE302" i="12"/>
  <c r="BE312" i="12"/>
  <c r="BE131" i="12"/>
  <c r="BE169" i="12"/>
  <c r="BE187" i="12"/>
  <c r="BE197" i="12"/>
  <c r="BE219" i="12"/>
  <c r="BE239" i="12"/>
  <c r="BE135" i="12"/>
  <c r="BE215" i="12"/>
  <c r="BE238" i="12"/>
  <c r="BE253" i="12"/>
  <c r="BE290" i="12"/>
  <c r="BE293" i="12"/>
  <c r="J123" i="10"/>
  <c r="J98" i="10"/>
  <c r="BE123" i="11"/>
  <c r="F115" i="11"/>
  <c r="E85" i="11"/>
  <c r="J92" i="11"/>
  <c r="BE122" i="11"/>
  <c r="J89" i="11"/>
  <c r="BE121" i="11"/>
  <c r="F118" i="10"/>
  <c r="BE145" i="10"/>
  <c r="BE154" i="10"/>
  <c r="BE144" i="10"/>
  <c r="BE188" i="10"/>
  <c r="BE136" i="10"/>
  <c r="BE166" i="10"/>
  <c r="BE175" i="10"/>
  <c r="BE193" i="10"/>
  <c r="J89" i="10"/>
  <c r="J118" i="10"/>
  <c r="BE134" i="10"/>
  <c r="BE159" i="10"/>
  <c r="BE168" i="10"/>
  <c r="BE183" i="10"/>
  <c r="BE198" i="10"/>
  <c r="BE127" i="10"/>
  <c r="BE203" i="10"/>
  <c r="BE126" i="10"/>
  <c r="BE138" i="10"/>
  <c r="BE180" i="10"/>
  <c r="BE186" i="10"/>
  <c r="BE196" i="10"/>
  <c r="BE200" i="10"/>
  <c r="E85" i="10"/>
  <c r="BE209" i="10"/>
  <c r="BE152" i="10"/>
  <c r="BE178" i="10"/>
  <c r="BE205" i="10"/>
  <c r="BE206" i="10"/>
  <c r="BE194" i="10"/>
  <c r="BE204" i="10"/>
  <c r="BE125" i="10"/>
  <c r="BE157" i="10"/>
  <c r="BE197" i="10"/>
  <c r="BE201" i="10"/>
  <c r="BE207" i="10"/>
  <c r="BE185" i="10"/>
  <c r="BE191" i="10"/>
  <c r="BE195" i="10"/>
  <c r="BE124" i="10"/>
  <c r="BE156" i="10"/>
  <c r="BE164" i="10"/>
  <c r="BE199" i="10"/>
  <c r="BE170" i="10"/>
  <c r="BE189" i="10"/>
  <c r="BE202" i="10"/>
  <c r="BE303" i="9"/>
  <c r="BE328" i="9"/>
  <c r="BE339" i="9"/>
  <c r="BE367" i="9"/>
  <c r="BE418" i="9"/>
  <c r="BE422" i="9"/>
  <c r="BE428" i="9"/>
  <c r="BE131" i="9"/>
  <c r="BE174" i="9"/>
  <c r="BE225" i="9"/>
  <c r="BE227" i="9"/>
  <c r="BE308" i="9"/>
  <c r="BE322" i="9"/>
  <c r="BE436" i="9"/>
  <c r="F92" i="9"/>
  <c r="BE200" i="9"/>
  <c r="BE226" i="9"/>
  <c r="BE296" i="9"/>
  <c r="BE354" i="9"/>
  <c r="BE384" i="9"/>
  <c r="BE390" i="9"/>
  <c r="BE420" i="9"/>
  <c r="BE138" i="9"/>
  <c r="BE198" i="9"/>
  <c r="BE212" i="9"/>
  <c r="BE237" i="9"/>
  <c r="BE326" i="9"/>
  <c r="BE347" i="9"/>
  <c r="BE406" i="9"/>
  <c r="BE409" i="9"/>
  <c r="BE412" i="9"/>
  <c r="BE442" i="9"/>
  <c r="BE444" i="9"/>
  <c r="E85" i="9"/>
  <c r="BE385" i="9"/>
  <c r="BE399" i="9"/>
  <c r="BE414" i="9"/>
  <c r="BE424" i="9"/>
  <c r="BE429" i="9"/>
  <c r="BE455" i="9"/>
  <c r="J352" i="8"/>
  <c r="J111" i="8"/>
  <c r="BE251" i="9"/>
  <c r="BE255" i="9"/>
  <c r="BE395" i="9"/>
  <c r="BE413" i="9"/>
  <c r="BE450" i="9"/>
  <c r="BE156" i="9"/>
  <c r="BE194" i="9"/>
  <c r="BE196" i="9"/>
  <c r="BE202" i="9"/>
  <c r="BE222" i="9"/>
  <c r="BE259" i="9"/>
  <c r="BE299" i="9"/>
  <c r="BE324" i="9"/>
  <c r="BE379" i="9"/>
  <c r="BE401" i="9"/>
  <c r="BE446" i="9"/>
  <c r="BE448" i="9"/>
  <c r="J89" i="9"/>
  <c r="BE129" i="9"/>
  <c r="BE192" i="9"/>
  <c r="BE325" i="9"/>
  <c r="BE342" i="9"/>
  <c r="BE352" i="9"/>
  <c r="BE357" i="9"/>
  <c r="BE389" i="9"/>
  <c r="BE403" i="9"/>
  <c r="BE405" i="9"/>
  <c r="BE416" i="9"/>
  <c r="BE419" i="9"/>
  <c r="BE452" i="9"/>
  <c r="BE453" i="9"/>
  <c r="BE181" i="9"/>
  <c r="BE332" i="9"/>
  <c r="BE336" i="9"/>
  <c r="BE371" i="9"/>
  <c r="BE373" i="9"/>
  <c r="BE388" i="9"/>
  <c r="BE393" i="9"/>
  <c r="BE128" i="9"/>
  <c r="BE150" i="9"/>
  <c r="BE154" i="9"/>
  <c r="BE241" i="9"/>
  <c r="BE305" i="9"/>
  <c r="BE323" i="9"/>
  <c r="BE346" i="9"/>
  <c r="BE370" i="9"/>
  <c r="BE398" i="9"/>
  <c r="BE415" i="9"/>
  <c r="BE426" i="9"/>
  <c r="BE280" i="9"/>
  <c r="BE301" i="9"/>
  <c r="BE306" i="9"/>
  <c r="BE349" i="9"/>
  <c r="BE368" i="9"/>
  <c r="BE381" i="9"/>
  <c r="BE394" i="9"/>
  <c r="BE407" i="9"/>
  <c r="BE411" i="9"/>
  <c r="BE158" i="9"/>
  <c r="BE223" i="9"/>
  <c r="BE239" i="9"/>
  <c r="BE341" i="9"/>
  <c r="BE351" i="9"/>
  <c r="BE359" i="9"/>
  <c r="BE376" i="9"/>
  <c r="BE380" i="9"/>
  <c r="BE392" i="9"/>
  <c r="BE402" i="9"/>
  <c r="BE427" i="9"/>
  <c r="BE454" i="9"/>
  <c r="BE457" i="9"/>
  <c r="BE459" i="9"/>
  <c r="BE144" i="9"/>
  <c r="BE282" i="9"/>
  <c r="BE320" i="9"/>
  <c r="BE327" i="9"/>
  <c r="BE364" i="9"/>
  <c r="BE374" i="9"/>
  <c r="BE383" i="9"/>
  <c r="BE397" i="9"/>
  <c r="BE400" i="9"/>
  <c r="BE408" i="9"/>
  <c r="BE410" i="9"/>
  <c r="J92" i="9"/>
  <c r="BE302" i="9"/>
  <c r="BE334" i="9"/>
  <c r="BE356" i="9"/>
  <c r="BE365" i="9"/>
  <c r="BE386" i="9"/>
  <c r="BE391" i="9"/>
  <c r="BE404" i="9"/>
  <c r="BE130" i="9"/>
  <c r="BE147" i="9"/>
  <c r="BE152" i="9"/>
  <c r="BE243" i="9"/>
  <c r="BE228" i="9"/>
  <c r="BE245" i="9"/>
  <c r="BE253" i="9"/>
  <c r="BE344" i="9"/>
  <c r="BE372" i="9"/>
  <c r="BE377" i="9"/>
  <c r="BE396" i="9"/>
  <c r="E121" i="8"/>
  <c r="BE134" i="8"/>
  <c r="BE155" i="8"/>
  <c r="BE185" i="8"/>
  <c r="BE199" i="8"/>
  <c r="BE238" i="8"/>
  <c r="BE248" i="8"/>
  <c r="BE271" i="8"/>
  <c r="BE281" i="8"/>
  <c r="BE295" i="8"/>
  <c r="BE203" i="8"/>
  <c r="BE262" i="8"/>
  <c r="BE315" i="8"/>
  <c r="BE158" i="8"/>
  <c r="BE168" i="8"/>
  <c r="BE209" i="8"/>
  <c r="BE216" i="8"/>
  <c r="BE267" i="8"/>
  <c r="BE274" i="8"/>
  <c r="BE277" i="8"/>
  <c r="BE308" i="8"/>
  <c r="BE346" i="8"/>
  <c r="BE214" i="8"/>
  <c r="BE236" i="8"/>
  <c r="BE264" i="8"/>
  <c r="BE266" i="8"/>
  <c r="BE307" i="8"/>
  <c r="BE314" i="8"/>
  <c r="BE139" i="8"/>
  <c r="BE242" i="8"/>
  <c r="BE246" i="8"/>
  <c r="BE290" i="8"/>
  <c r="BE300" i="8"/>
  <c r="BE353" i="8"/>
  <c r="J125" i="8"/>
  <c r="BE143" i="8"/>
  <c r="BE184" i="8"/>
  <c r="BE268" i="8"/>
  <c r="BE319" i="8"/>
  <c r="BE344" i="8"/>
  <c r="BE349" i="8"/>
  <c r="J92" i="8"/>
  <c r="BE142" i="8"/>
  <c r="BE145" i="8"/>
  <c r="BE175" i="8"/>
  <c r="BE252" i="8"/>
  <c r="BE256" i="8"/>
  <c r="BE291" i="8"/>
  <c r="BE294" i="8"/>
  <c r="BE337" i="8"/>
  <c r="BE188" i="8"/>
  <c r="BE191" i="8"/>
  <c r="BE275" i="8"/>
  <c r="BE282" i="8"/>
  <c r="BE292" i="8"/>
  <c r="BE305" i="8"/>
  <c r="BE317" i="8"/>
  <c r="BE324" i="8"/>
  <c r="BE354" i="8"/>
  <c r="BE356" i="8"/>
  <c r="F92" i="8"/>
  <c r="BE140" i="8"/>
  <c r="BE166" i="8"/>
  <c r="BE182" i="8"/>
  <c r="BE205" i="8"/>
  <c r="BE219" i="8"/>
  <c r="BE244" i="8"/>
  <c r="BE259" i="8"/>
  <c r="BE322" i="8"/>
  <c r="BE326" i="8"/>
  <c r="BE333" i="8"/>
  <c r="BE357" i="8"/>
  <c r="BE153" i="8"/>
  <c r="BE156" i="8"/>
  <c r="BE162" i="8"/>
  <c r="BE193" i="8"/>
  <c r="BE207" i="8"/>
  <c r="BE212" i="8"/>
  <c r="BE222" i="8"/>
  <c r="BE231" i="8"/>
  <c r="BE265" i="8"/>
  <c r="BE297" i="8"/>
  <c r="BE312" i="8"/>
  <c r="BE341" i="8"/>
  <c r="BE149" i="8"/>
  <c r="BE160" i="8"/>
  <c r="BE186" i="8"/>
  <c r="BE272" i="8"/>
  <c r="BE279" i="8"/>
  <c r="BE288" i="8"/>
  <c r="BE339" i="8"/>
  <c r="BE151" i="8"/>
  <c r="BE269" i="8"/>
  <c r="BE301" i="8"/>
  <c r="BE304" i="8"/>
  <c r="BE316" i="8"/>
  <c r="BE342" i="8"/>
  <c r="BE183" i="8"/>
  <c r="BE217" i="8"/>
  <c r="BE225" i="8"/>
  <c r="BE240" i="8"/>
  <c r="BE250" i="8"/>
  <c r="BE254" i="8"/>
  <c r="BE302" i="8"/>
  <c r="BE223" i="8"/>
  <c r="BE258" i="8"/>
  <c r="BE270" i="8"/>
  <c r="BE286" i="8"/>
  <c r="BE299" i="8"/>
  <c r="BE320" i="8"/>
  <c r="BE173" i="8"/>
  <c r="BE195" i="8"/>
  <c r="BE303" i="8"/>
  <c r="BE331" i="8"/>
  <c r="BE164" i="8"/>
  <c r="BE190" i="8"/>
  <c r="BE197" i="8"/>
  <c r="BE273" i="8"/>
  <c r="BE284" i="8"/>
  <c r="BE306" i="8"/>
  <c r="BE310" i="8"/>
  <c r="BE335" i="8"/>
  <c r="J94" i="7"/>
  <c r="F94" i="7"/>
  <c r="BK123" i="6"/>
  <c r="J123" i="6"/>
  <c r="J99" i="6"/>
  <c r="BE125" i="7"/>
  <c r="BE128" i="7"/>
  <c r="BE129" i="7"/>
  <c r="E85" i="7"/>
  <c r="BE126" i="7"/>
  <c r="J116" i="7"/>
  <c r="BE127" i="7"/>
  <c r="J124" i="5"/>
  <c r="J100" i="5"/>
  <c r="E110" i="6"/>
  <c r="J123" i="5"/>
  <c r="J99" i="5"/>
  <c r="F119" i="6"/>
  <c r="J94" i="6"/>
  <c r="BE125" i="6"/>
  <c r="J116" i="6"/>
  <c r="BE128" i="6"/>
  <c r="BE127" i="6"/>
  <c r="BE126" i="6"/>
  <c r="BE129" i="6"/>
  <c r="J147" i="4"/>
  <c r="J103" i="4"/>
  <c r="J134" i="4"/>
  <c r="J99" i="4"/>
  <c r="J135" i="4"/>
  <c r="J100" i="4" s="1"/>
  <c r="BE126" i="5"/>
  <c r="F94" i="5"/>
  <c r="BE125" i="5"/>
  <c r="J91" i="5"/>
  <c r="J119" i="5"/>
  <c r="E85" i="5"/>
  <c r="BE144" i="4"/>
  <c r="BE190" i="4"/>
  <c r="BE202" i="4"/>
  <c r="BE283" i="4"/>
  <c r="BE333" i="4"/>
  <c r="BE354" i="4"/>
  <c r="BE182" i="4"/>
  <c r="BE194" i="4"/>
  <c r="BE284" i="4"/>
  <c r="BE304" i="4"/>
  <c r="BE329" i="4"/>
  <c r="BE338" i="4"/>
  <c r="BE352" i="4"/>
  <c r="E85" i="4"/>
  <c r="BE186" i="4"/>
  <c r="BE189" i="4"/>
  <c r="BE216" i="4"/>
  <c r="BE269" i="4"/>
  <c r="BE278" i="4"/>
  <c r="BE294" i="4"/>
  <c r="BE327" i="4"/>
  <c r="BE332" i="4"/>
  <c r="BE334" i="4"/>
  <c r="BE335" i="4"/>
  <c r="BE341" i="4"/>
  <c r="BE367" i="4"/>
  <c r="BE368" i="4"/>
  <c r="BE371" i="4"/>
  <c r="BE374" i="4"/>
  <c r="BE376" i="4"/>
  <c r="J91" i="4"/>
  <c r="BE137" i="4"/>
  <c r="BE215" i="4"/>
  <c r="BE217" i="4"/>
  <c r="BE219" i="4"/>
  <c r="BE237" i="4"/>
  <c r="BE248" i="4"/>
  <c r="BE267" i="4"/>
  <c r="BE279" i="4"/>
  <c r="BE308" i="4"/>
  <c r="BE316" i="4"/>
  <c r="BE321" i="4"/>
  <c r="BE336" i="4"/>
  <c r="BE363" i="4"/>
  <c r="BE365" i="4"/>
  <c r="BE382" i="4"/>
  <c r="J94" i="4"/>
  <c r="BE145" i="4"/>
  <c r="BE156" i="4"/>
  <c r="BE193" i="4"/>
  <c r="BE234" i="4"/>
  <c r="BE241" i="4"/>
  <c r="BE254" i="4"/>
  <c r="BE259" i="4"/>
  <c r="BE295" i="4"/>
  <c r="BE348" i="4"/>
  <c r="BE369" i="4"/>
  <c r="BE142" i="4"/>
  <c r="BE150" i="4"/>
  <c r="BE175" i="4"/>
  <c r="BE180" i="4"/>
  <c r="BE205" i="4"/>
  <c r="BE213" i="4"/>
  <c r="BE233" i="4"/>
  <c r="BE240" i="4"/>
  <c r="BE285" i="4"/>
  <c r="BE293" i="4"/>
  <c r="BE301" i="4"/>
  <c r="BE313" i="4"/>
  <c r="BE362" i="4"/>
  <c r="BE140" i="4"/>
  <c r="BE143" i="4"/>
  <c r="BE148" i="4"/>
  <c r="BE168" i="4"/>
  <c r="BE179" i="4"/>
  <c r="BE212" i="4"/>
  <c r="BE218" i="4"/>
  <c r="BE226" i="4"/>
  <c r="BE256" i="4"/>
  <c r="BE258" i="4"/>
  <c r="BE273" i="4"/>
  <c r="BE303" i="4"/>
  <c r="BE318" i="4"/>
  <c r="BE342" i="4"/>
  <c r="BE360" i="4"/>
  <c r="BE375" i="4"/>
  <c r="BE384" i="4"/>
  <c r="BE158" i="4"/>
  <c r="BE166" i="4"/>
  <c r="BE184" i="4"/>
  <c r="BE187" i="4"/>
  <c r="BE199" i="4"/>
  <c r="BE206" i="4"/>
  <c r="BE242" i="4"/>
  <c r="BE260" i="4"/>
  <c r="BE275" i="4"/>
  <c r="BE286" i="4"/>
  <c r="BE298" i="4"/>
  <c r="BE307" i="4"/>
  <c r="BE311" i="4"/>
  <c r="BE356" i="4"/>
  <c r="BE358" i="4"/>
  <c r="BE366" i="4"/>
  <c r="BE378" i="4"/>
  <c r="BE379" i="4"/>
  <c r="F130" i="4"/>
  <c r="BE154" i="4"/>
  <c r="BE170" i="4"/>
  <c r="BE204" i="4"/>
  <c r="BE232" i="4"/>
  <c r="BE244" i="4"/>
  <c r="BE261" i="4"/>
  <c r="BE271" i="4"/>
  <c r="BE287" i="4"/>
  <c r="BE312" i="4"/>
  <c r="BE314" i="4"/>
  <c r="BE330" i="4"/>
  <c r="BE347" i="4"/>
  <c r="BE349" i="4"/>
  <c r="BE152" i="4"/>
  <c r="BE188" i="4"/>
  <c r="BE265" i="4"/>
  <c r="BE277" i="4"/>
  <c r="BE288" i="4"/>
  <c r="BE300" i="4"/>
  <c r="BE323" i="4"/>
  <c r="BE345" i="4"/>
  <c r="BE160" i="4"/>
  <c r="BE164" i="4"/>
  <c r="BE177" i="4"/>
  <c r="BE185" i="4"/>
  <c r="BE192" i="4"/>
  <c r="BE252" i="4"/>
  <c r="BE281" i="4"/>
  <c r="BE296" i="4"/>
  <c r="BE302" i="4"/>
  <c r="BE305" i="4"/>
  <c r="BE380" i="4"/>
  <c r="BE381" i="4"/>
  <c r="BE383" i="4"/>
  <c r="BE385" i="4"/>
  <c r="BE289" i="4"/>
  <c r="BE299" i="4"/>
  <c r="BE306" i="4"/>
  <c r="BE340" i="4"/>
  <c r="BE346" i="4"/>
  <c r="BE198" i="4"/>
  <c r="BE211" i="4"/>
  <c r="BE220" i="4"/>
  <c r="BE246" i="4"/>
  <c r="BE263" i="4"/>
  <c r="BE344" i="4"/>
  <c r="BE350" i="4"/>
  <c r="BE353" i="4"/>
  <c r="BE174" i="4"/>
  <c r="BE196" i="4"/>
  <c r="BE200" i="4"/>
  <c r="BE203" i="4"/>
  <c r="BE207" i="4"/>
  <c r="BE214" i="4"/>
  <c r="BE292" i="4"/>
  <c r="BE319" i="4"/>
  <c r="BE326" i="4"/>
  <c r="BE337" i="4"/>
  <c r="BE343" i="4"/>
  <c r="BE138" i="4"/>
  <c r="BE178" i="4"/>
  <c r="BE201" i="4"/>
  <c r="BE208" i="4"/>
  <c r="BE235" i="4"/>
  <c r="BE257" i="4"/>
  <c r="BE262" i="4"/>
  <c r="BE280" i="4"/>
  <c r="BE291" i="4"/>
  <c r="BE309" i="4"/>
  <c r="BE315" i="4"/>
  <c r="BE325" i="4"/>
  <c r="BE328" i="4"/>
  <c r="BE339" i="4"/>
  <c r="BE351" i="4"/>
  <c r="BE136" i="4"/>
  <c r="BE162" i="4"/>
  <c r="BE172" i="4"/>
  <c r="BE191" i="4"/>
  <c r="BE195" i="4"/>
  <c r="BE197" i="4"/>
  <c r="BE210" i="4"/>
  <c r="BE250" i="4"/>
  <c r="BE310" i="4"/>
  <c r="J123" i="3"/>
  <c r="BE181" i="3"/>
  <c r="BE261" i="3"/>
  <c r="BE287" i="3"/>
  <c r="BE363" i="3"/>
  <c r="BE370" i="3"/>
  <c r="BE376" i="3"/>
  <c r="BE391" i="3"/>
  <c r="BE249" i="3"/>
  <c r="BE267" i="3"/>
  <c r="BE294" i="3"/>
  <c r="BE371" i="3"/>
  <c r="BK5562" i="2"/>
  <c r="J5562" i="2"/>
  <c r="J127" i="2" s="1"/>
  <c r="BE293" i="3"/>
  <c r="BE337" i="3"/>
  <c r="BE373" i="3"/>
  <c r="BE403" i="3"/>
  <c r="BE412" i="3"/>
  <c r="BE417" i="3"/>
  <c r="J94" i="3"/>
  <c r="BE156" i="3"/>
  <c r="BE298" i="3"/>
  <c r="BE349" i="3"/>
  <c r="BE367" i="3"/>
  <c r="BE440" i="3"/>
  <c r="BE132" i="3"/>
  <c r="BE210" i="3"/>
  <c r="BE245" i="3"/>
  <c r="BE255" i="3"/>
  <c r="BE259" i="3"/>
  <c r="BE269" i="3"/>
  <c r="BE282" i="3"/>
  <c r="BE343" i="3"/>
  <c r="BE359" i="3"/>
  <c r="BE378" i="3"/>
  <c r="BE387" i="3"/>
  <c r="BE453" i="3"/>
  <c r="BE459" i="3"/>
  <c r="BE191" i="3"/>
  <c r="BE322" i="3"/>
  <c r="BE327" i="3"/>
  <c r="BE393" i="3"/>
  <c r="BE461" i="3"/>
  <c r="BE477" i="3"/>
  <c r="E117" i="3"/>
  <c r="BE243" i="3"/>
  <c r="BE265" i="3"/>
  <c r="BE289" i="3"/>
  <c r="BE306" i="3"/>
  <c r="BE310" i="3"/>
  <c r="BE386" i="3"/>
  <c r="BE388" i="3"/>
  <c r="BE433" i="3"/>
  <c r="BE447" i="3"/>
  <c r="BE472" i="3"/>
  <c r="F94" i="3"/>
  <c r="BE196" i="3"/>
  <c r="BE220" i="3"/>
  <c r="BE276" i="3"/>
  <c r="BE291" i="3"/>
  <c r="BE333" i="3"/>
  <c r="BE398" i="3"/>
  <c r="BE418" i="3"/>
  <c r="BE434" i="3"/>
  <c r="BE443" i="3"/>
  <c r="BE166" i="3"/>
  <c r="BE247" i="3"/>
  <c r="BE253" i="3"/>
  <c r="BE315" i="3"/>
  <c r="BE329" i="3"/>
  <c r="BE339" i="3"/>
  <c r="BE345" i="3"/>
  <c r="BE354" i="3"/>
  <c r="BE368" i="3"/>
  <c r="BE390" i="3"/>
  <c r="BE395" i="3"/>
  <c r="BE410" i="3"/>
  <c r="BE425" i="3"/>
  <c r="BE428" i="3"/>
  <c r="BE462" i="3"/>
  <c r="BE471" i="3"/>
  <c r="BE479" i="3"/>
  <c r="BE481" i="3"/>
  <c r="BE271" i="3"/>
  <c r="BE292" i="3"/>
  <c r="BE296" i="3"/>
  <c r="BE321" i="3"/>
  <c r="BE352" i="3"/>
  <c r="BE361" i="3"/>
  <c r="BE385" i="3"/>
  <c r="BE308" i="3"/>
  <c r="BE351" i="3"/>
  <c r="BE415" i="3"/>
  <c r="BE257" i="3"/>
  <c r="BE304" i="3"/>
  <c r="BE358" i="3"/>
  <c r="BE413" i="3"/>
  <c r="BE449" i="3"/>
  <c r="BE138" i="3"/>
  <c r="BE231" i="3"/>
  <c r="BE300" i="3"/>
  <c r="BE311" i="3"/>
  <c r="BE319" i="3"/>
  <c r="BE325" i="3"/>
  <c r="BE341" i="3"/>
  <c r="BE365" i="3"/>
  <c r="BE375" i="3"/>
  <c r="BE399" i="3"/>
  <c r="BE426" i="3"/>
  <c r="BE457" i="3"/>
  <c r="BE466" i="3"/>
  <c r="BE347" i="3"/>
  <c r="BE356" i="3"/>
  <c r="BE383" i="3"/>
  <c r="BE396" i="3"/>
  <c r="BE401" i="3"/>
  <c r="BE429" i="3"/>
  <c r="BE438" i="3"/>
  <c r="BE441" i="3"/>
  <c r="BE302" i="3"/>
  <c r="BE313" i="3"/>
  <c r="BE409" i="3"/>
  <c r="BE455" i="3"/>
  <c r="BE251" i="3"/>
  <c r="BE263" i="3"/>
  <c r="BE309" i="3"/>
  <c r="BE317" i="3"/>
  <c r="BE331" i="3"/>
  <c r="BE335" i="3"/>
  <c r="BE405" i="3"/>
  <c r="BE416" i="3"/>
  <c r="BE732" i="2"/>
  <c r="BE2068" i="2"/>
  <c r="BE2076" i="2"/>
  <c r="BE2084" i="2"/>
  <c r="BE2157" i="2"/>
  <c r="BE2239" i="2"/>
  <c r="BE2753" i="2"/>
  <c r="BE3145" i="2"/>
  <c r="BE3155" i="2"/>
  <c r="BE3186" i="2"/>
  <c r="BE3312" i="2"/>
  <c r="BE3368" i="2"/>
  <c r="BE3573" i="2"/>
  <c r="BE3725" i="2"/>
  <c r="BE3845" i="2"/>
  <c r="BE3893" i="2"/>
  <c r="BE4033" i="2"/>
  <c r="BE4148" i="2"/>
  <c r="BE4303" i="2"/>
  <c r="BE4413" i="2"/>
  <c r="BE4458" i="2"/>
  <c r="BE4484" i="2"/>
  <c r="BE4492" i="2"/>
  <c r="BE4554" i="2"/>
  <c r="BE4562" i="2"/>
  <c r="BE4568" i="2"/>
  <c r="BE4692" i="2"/>
  <c r="BE4729" i="2"/>
  <c r="BE5280" i="2"/>
  <c r="BE286" i="2"/>
  <c r="BE328" i="2"/>
  <c r="BE393" i="2"/>
  <c r="BE1183" i="2"/>
  <c r="BE1483" i="2"/>
  <c r="BE1503" i="2"/>
  <c r="BE1512" i="2"/>
  <c r="BE2053" i="2"/>
  <c r="BE2283" i="2"/>
  <c r="BE2289" i="2"/>
  <c r="BE2489" i="2"/>
  <c r="BE2629" i="2"/>
  <c r="BE2644" i="2"/>
  <c r="BE2774" i="2"/>
  <c r="BE2798" i="2"/>
  <c r="BE2806" i="2"/>
  <c r="BE2850" i="2"/>
  <c r="BE3135" i="2"/>
  <c r="BE3156" i="2"/>
  <c r="BE3205" i="2"/>
  <c r="BE3287" i="2"/>
  <c r="BE3301" i="2"/>
  <c r="BE3341" i="2"/>
  <c r="BE3481" i="2"/>
  <c r="BE3715" i="2"/>
  <c r="BE3854" i="2"/>
  <c r="BE4250" i="2"/>
  <c r="BE4318" i="2"/>
  <c r="BE4388" i="2"/>
  <c r="BE4400" i="2"/>
  <c r="BE4407" i="2"/>
  <c r="BE4417" i="2"/>
  <c r="BE4444" i="2"/>
  <c r="BE4496" i="2"/>
  <c r="BE4551" i="2"/>
  <c r="BE4623" i="2"/>
  <c r="BE4629" i="2"/>
  <c r="BE4652" i="2"/>
  <c r="BE4789" i="2"/>
  <c r="BE4796" i="2"/>
  <c r="BE4834" i="2"/>
  <c r="BE4858" i="2"/>
  <c r="BE4995" i="2"/>
  <c r="BE5027" i="2"/>
  <c r="BE259" i="2"/>
  <c r="BE381" i="2"/>
  <c r="BE574" i="2"/>
  <c r="BE705" i="2"/>
  <c r="BE1015" i="2"/>
  <c r="BE1359" i="2"/>
  <c r="BE1605" i="2"/>
  <c r="BE1632" i="2"/>
  <c r="BE1834" i="2"/>
  <c r="BE2082" i="2"/>
  <c r="BE2298" i="2"/>
  <c r="BE2726" i="2"/>
  <c r="BE2812" i="2"/>
  <c r="BE2846" i="2"/>
  <c r="BE2883" i="2"/>
  <c r="BE3146" i="2"/>
  <c r="BE3202" i="2"/>
  <c r="BE3210" i="2"/>
  <c r="BE3244" i="2"/>
  <c r="BE3347" i="2"/>
  <c r="BE3352" i="2"/>
  <c r="BE3354" i="2"/>
  <c r="BE3650" i="2"/>
  <c r="BE3682" i="2"/>
  <c r="BE3728" i="2"/>
  <c r="BE3800" i="2"/>
  <c r="BE4014" i="2"/>
  <c r="BE4019" i="2"/>
  <c r="BE4020" i="2"/>
  <c r="BE4117" i="2"/>
  <c r="BE4189" i="2"/>
  <c r="BE4383" i="2"/>
  <c r="BE4449" i="2"/>
  <c r="BE4488" i="2"/>
  <c r="BE4502" i="2"/>
  <c r="BE4571" i="2"/>
  <c r="BE4639" i="2"/>
  <c r="BE4772" i="2"/>
  <c r="BE5389" i="2"/>
  <c r="J145" i="2"/>
  <c r="BE398" i="2"/>
  <c r="BE565" i="2"/>
  <c r="BE1173" i="2"/>
  <c r="BE1220" i="2"/>
  <c r="BE1694" i="2"/>
  <c r="BE2045" i="2"/>
  <c r="BE2063" i="2"/>
  <c r="BE2263" i="2"/>
  <c r="BE2271" i="2"/>
  <c r="BE2719" i="2"/>
  <c r="BE2782" i="2"/>
  <c r="BE2789" i="2"/>
  <c r="BE2816" i="2"/>
  <c r="BE3173" i="2"/>
  <c r="BE3193" i="2"/>
  <c r="BE3229" i="2"/>
  <c r="BE3623" i="2"/>
  <c r="BE3632" i="2"/>
  <c r="BE3719" i="2"/>
  <c r="BE3936" i="2"/>
  <c r="BE4259" i="2"/>
  <c r="BE4271" i="2"/>
  <c r="BE4283" i="2"/>
  <c r="BE4288" i="2"/>
  <c r="BE4422" i="2"/>
  <c r="BE4428" i="2"/>
  <c r="BE4438" i="2"/>
  <c r="BE4443" i="2"/>
  <c r="BE4464" i="2"/>
  <c r="BE4534" i="2"/>
  <c r="BE4582" i="2"/>
  <c r="BE4642" i="2"/>
  <c r="BE4684" i="2"/>
  <c r="BE4687" i="2"/>
  <c r="BE4844" i="2"/>
  <c r="BE4853" i="2"/>
  <c r="BE4895" i="2"/>
  <c r="BE5081" i="2"/>
  <c r="E139" i="2"/>
  <c r="BE774" i="2"/>
  <c r="BE791" i="2"/>
  <c r="BE1149" i="2"/>
  <c r="BE1307" i="2"/>
  <c r="BE1351" i="2"/>
  <c r="BE1413" i="2"/>
  <c r="BE1563" i="2"/>
  <c r="BE1652" i="2"/>
  <c r="BE2254" i="2"/>
  <c r="BE2320" i="2"/>
  <c r="BE2802" i="2"/>
  <c r="BE2845" i="2"/>
  <c r="BE3139" i="2"/>
  <c r="BE3157" i="2"/>
  <c r="BE3161" i="2"/>
  <c r="BE3201" i="2"/>
  <c r="BE3333" i="2"/>
  <c r="BE3351" i="2"/>
  <c r="BE3699" i="2"/>
  <c r="BE3759" i="2"/>
  <c r="BE3978" i="2"/>
  <c r="BE4022" i="2"/>
  <c r="BE4157" i="2"/>
  <c r="BE4174" i="2"/>
  <c r="BE4278" i="2"/>
  <c r="BE4340" i="2"/>
  <c r="BE4390" i="2"/>
  <c r="BE4423" i="2"/>
  <c r="BE4469" i="2"/>
  <c r="BE4605" i="2"/>
  <c r="BE4630" i="2"/>
  <c r="BE4645" i="2"/>
  <c r="BE4686" i="2"/>
  <c r="BE4700" i="2"/>
  <c r="BE4727" i="2"/>
  <c r="BE4785" i="2"/>
  <c r="BE4819" i="2"/>
  <c r="BE4833" i="2"/>
  <c r="BE4918" i="2"/>
  <c r="BE4956" i="2"/>
  <c r="BE4958" i="2"/>
  <c r="BE4993" i="2"/>
  <c r="BE5046" i="2"/>
  <c r="BE5176" i="2"/>
  <c r="BE5480" i="2"/>
  <c r="BE5595" i="2"/>
  <c r="BE160" i="2"/>
  <c r="BE309" i="2"/>
  <c r="BE1403" i="2"/>
  <c r="BE1660" i="2"/>
  <c r="BE1690" i="2"/>
  <c r="BE1907" i="2"/>
  <c r="BE1954" i="2"/>
  <c r="BE2562" i="2"/>
  <c r="BE2823" i="2"/>
  <c r="BE3203" i="2"/>
  <c r="BE3260" i="2"/>
  <c r="BE3272" i="2"/>
  <c r="BE3423" i="2"/>
  <c r="BE3499" i="2"/>
  <c r="BE3542" i="2"/>
  <c r="BE3603" i="2"/>
  <c r="BE3659" i="2"/>
  <c r="BE3668" i="2"/>
  <c r="BE4003" i="2"/>
  <c r="BE4007" i="2"/>
  <c r="BE4028" i="2"/>
  <c r="BE4176" i="2"/>
  <c r="BE4305" i="2"/>
  <c r="BE4344" i="2"/>
  <c r="BE4477" i="2"/>
  <c r="BE4579" i="2"/>
  <c r="BE4600" i="2"/>
  <c r="BE4664" i="2"/>
  <c r="BE4680" i="2"/>
  <c r="BE4757" i="2"/>
  <c r="BE5062" i="2"/>
  <c r="BE5564" i="2"/>
  <c r="BE318" i="2"/>
  <c r="BE341" i="2"/>
  <c r="BE779" i="2"/>
  <c r="BE1385" i="2"/>
  <c r="BE2028" i="2"/>
  <c r="BE2034" i="2"/>
  <c r="BE2745" i="2"/>
  <c r="BE2762" i="2"/>
  <c r="BE2958" i="2"/>
  <c r="BE3127" i="2"/>
  <c r="BE3131" i="2"/>
  <c r="BE3177" i="2"/>
  <c r="BE3521" i="2"/>
  <c r="BE3553" i="2"/>
  <c r="BE3641" i="2"/>
  <c r="BE3726" i="2"/>
  <c r="BE3769" i="2"/>
  <c r="BE3811" i="2"/>
  <c r="BE4120" i="2"/>
  <c r="BE4264" i="2"/>
  <c r="BE4296" i="2"/>
  <c r="BE4448" i="2"/>
  <c r="BE4457" i="2"/>
  <c r="BE4463" i="2"/>
  <c r="BE4468" i="2"/>
  <c r="BE4473" i="2"/>
  <c r="BE4498" i="2"/>
  <c r="BE4506" i="2"/>
  <c r="BE4624" i="2"/>
  <c r="BE4631" i="2"/>
  <c r="BE4691" i="2"/>
  <c r="BE4711" i="2"/>
  <c r="BE4874" i="2"/>
  <c r="BE4977" i="2"/>
  <c r="BE5332" i="2"/>
  <c r="BE5554" i="2"/>
  <c r="BE5576" i="2"/>
  <c r="F94" i="2"/>
  <c r="BE154" i="2"/>
  <c r="BE709" i="2"/>
  <c r="BE1373" i="2"/>
  <c r="BE1437" i="2"/>
  <c r="BE2394" i="2"/>
  <c r="BE2462" i="2"/>
  <c r="BE2476" i="2"/>
  <c r="BE2736" i="2"/>
  <c r="BE2838" i="2"/>
  <c r="BE2887" i="2"/>
  <c r="BE3165" i="2"/>
  <c r="BE3169" i="2"/>
  <c r="BE3199" i="2"/>
  <c r="BE3207" i="2"/>
  <c r="BE3594" i="2"/>
  <c r="BE3673" i="2"/>
  <c r="BE3674" i="2"/>
  <c r="BE3691" i="2"/>
  <c r="BE3778" i="2"/>
  <c r="BE3862" i="2"/>
  <c r="BE3914" i="2"/>
  <c r="BE3998" i="2"/>
  <c r="BE4039" i="2"/>
  <c r="BE4108" i="2"/>
  <c r="BE4140" i="2"/>
  <c r="BE4165" i="2"/>
  <c r="BE4227" i="2"/>
  <c r="BE4233" i="2"/>
  <c r="BE4404" i="2"/>
  <c r="BE4427" i="2"/>
  <c r="BE4437" i="2"/>
  <c r="BE4510" i="2"/>
  <c r="BE4515" i="2"/>
  <c r="BE4586" i="2"/>
  <c r="BE4663" i="2"/>
  <c r="BE4678" i="2"/>
  <c r="BE4743" i="2"/>
  <c r="BE4805" i="2"/>
  <c r="BE4812" i="2"/>
  <c r="BE4919" i="2"/>
  <c r="BE4943" i="2"/>
  <c r="BE5011" i="2"/>
  <c r="BE5174" i="2"/>
  <c r="BE5229" i="2"/>
  <c r="BE5546" i="2"/>
  <c r="BE5572" i="2"/>
  <c r="BE5581" i="2"/>
  <c r="BE469" i="2"/>
  <c r="BE752" i="2"/>
  <c r="BE1191" i="2"/>
  <c r="BE1463" i="2"/>
  <c r="BE1763" i="2"/>
  <c r="BE2248" i="2"/>
  <c r="BE2728" i="2"/>
  <c r="BE2830" i="2"/>
  <c r="BE3140" i="2"/>
  <c r="BE3324" i="2"/>
  <c r="BE3383" i="2"/>
  <c r="BE3437" i="2"/>
  <c r="BE3707" i="2"/>
  <c r="BE3879" i="2"/>
  <c r="BE3958" i="2"/>
  <c r="BE4009" i="2"/>
  <c r="BE4026" i="2"/>
  <c r="BE4041" i="2"/>
  <c r="BE4110" i="2"/>
  <c r="BE4118" i="2"/>
  <c r="BE4206" i="2"/>
  <c r="BE4418" i="2"/>
  <c r="BE4480" i="2"/>
  <c r="BE4576" i="2"/>
  <c r="BE4601" i="2"/>
  <c r="BE4610" i="2"/>
  <c r="BE4649" i="2"/>
  <c r="BE4802" i="2"/>
  <c r="BE4843" i="2"/>
  <c r="BE4857" i="2"/>
  <c r="BE4947" i="2"/>
  <c r="BE5157" i="2"/>
  <c r="BE5517" i="2"/>
  <c r="BE5537" i="2"/>
  <c r="BE5561" i="2"/>
  <c r="BE5591" i="2"/>
  <c r="BE386" i="2"/>
  <c r="BE526" i="2"/>
  <c r="BE209" i="2"/>
  <c r="BE353" i="2"/>
  <c r="BE663" i="2"/>
  <c r="BE743" i="2"/>
  <c r="BE764" i="2"/>
  <c r="BE277" i="2"/>
  <c r="BE1027" i="2"/>
  <c r="BE166" i="2"/>
  <c r="BE230" i="2"/>
  <c r="BE376" i="2"/>
  <c r="BE448" i="2"/>
  <c r="BE548" i="2"/>
  <c r="BE238" i="2"/>
  <c r="BE423" i="2"/>
  <c r="BE617" i="2"/>
  <c r="BE713" i="2"/>
  <c r="BE295" i="2"/>
  <c r="BE496" i="2"/>
  <c r="BE969" i="2"/>
  <c r="BE190" i="2"/>
  <c r="F37" i="3"/>
  <c r="BB97" i="1"/>
  <c r="F36" i="9"/>
  <c r="BC103" i="1"/>
  <c r="F35" i="14"/>
  <c r="BB108" i="1"/>
  <c r="F39" i="4"/>
  <c r="BD98" i="1" s="1"/>
  <c r="F35" i="8"/>
  <c r="BB102" i="1"/>
  <c r="F35" i="10"/>
  <c r="BB104" i="1"/>
  <c r="F34" i="13"/>
  <c r="BA107" i="1"/>
  <c r="J33" i="13"/>
  <c r="AV107" i="1"/>
  <c r="AT107" i="1"/>
  <c r="F37" i="14"/>
  <c r="BD108" i="1" s="1"/>
  <c r="F38" i="2"/>
  <c r="BC96" i="1" s="1"/>
  <c r="J36" i="2"/>
  <c r="AW96" i="1"/>
  <c r="AS94" i="1"/>
  <c r="F39" i="5"/>
  <c r="BD99" i="1"/>
  <c r="F36" i="5"/>
  <c r="BA99" i="1"/>
  <c r="F38" i="5"/>
  <c r="BC99" i="1"/>
  <c r="F37" i="5"/>
  <c r="BB99" i="1" s="1"/>
  <c r="J36" i="5"/>
  <c r="AW99" i="1"/>
  <c r="F36" i="6"/>
  <c r="BA100" i="1"/>
  <c r="J36" i="6"/>
  <c r="AW100" i="1"/>
  <c r="F38" i="6"/>
  <c r="BC100" i="1"/>
  <c r="F39" i="6"/>
  <c r="BD100" i="1"/>
  <c r="F37" i="6"/>
  <c r="BB100" i="1" s="1"/>
  <c r="J36" i="7"/>
  <c r="AW101" i="1"/>
  <c r="F36" i="7"/>
  <c r="BA101" i="1"/>
  <c r="F39" i="7"/>
  <c r="BD101" i="1"/>
  <c r="F38" i="7"/>
  <c r="BC101" i="1"/>
  <c r="F37" i="7"/>
  <c r="BB101" i="1" s="1"/>
  <c r="F34" i="8"/>
  <c r="BA102" i="1" s="1"/>
  <c r="J34" i="10"/>
  <c r="AW104" i="1"/>
  <c r="F35" i="11"/>
  <c r="BB105" i="1"/>
  <c r="F37" i="11"/>
  <c r="BD105" i="1"/>
  <c r="F37" i="12"/>
  <c r="BD106" i="1"/>
  <c r="F39" i="2"/>
  <c r="BD96" i="1" s="1"/>
  <c r="J36" i="3"/>
  <c r="AW97" i="1" s="1"/>
  <c r="F36" i="8"/>
  <c r="BC102" i="1"/>
  <c r="J34" i="11"/>
  <c r="AW105" i="1"/>
  <c r="F36" i="12"/>
  <c r="BC106" i="1"/>
  <c r="F38" i="4"/>
  <c r="BC98" i="1"/>
  <c r="F34" i="9"/>
  <c r="BA103" i="1" s="1"/>
  <c r="F34" i="14"/>
  <c r="BA108" i="1" s="1"/>
  <c r="J36" i="4"/>
  <c r="AW98" i="1"/>
  <c r="J34" i="9"/>
  <c r="AW103" i="1"/>
  <c r="F38" i="3"/>
  <c r="BC97" i="1"/>
  <c r="F37" i="9"/>
  <c r="BD103" i="1"/>
  <c r="F36" i="14"/>
  <c r="BC108" i="1" s="1"/>
  <c r="F36" i="2"/>
  <c r="BA96" i="1"/>
  <c r="F36" i="4"/>
  <c r="BA98" i="1"/>
  <c r="F34" i="10"/>
  <c r="BA104" i="1"/>
  <c r="F36" i="10"/>
  <c r="BC104" i="1"/>
  <c r="F34" i="11"/>
  <c r="BA105" i="1"/>
  <c r="F36" i="11"/>
  <c r="BC105" i="1" s="1"/>
  <c r="F34" i="12"/>
  <c r="BA106" i="1"/>
  <c r="F37" i="2"/>
  <c r="BB96" i="1"/>
  <c r="F36" i="3"/>
  <c r="BA97" i="1"/>
  <c r="F37" i="8"/>
  <c r="BD102" i="1"/>
  <c r="J34" i="12"/>
  <c r="AW106" i="1"/>
  <c r="F37" i="4"/>
  <c r="BB98" i="1" s="1"/>
  <c r="F35" i="9"/>
  <c r="BB103" i="1"/>
  <c r="J34" i="14"/>
  <c r="AW108" i="1"/>
  <c r="F39" i="3"/>
  <c r="BD97" i="1"/>
  <c r="J34" i="8"/>
  <c r="AW102" i="1"/>
  <c r="F37" i="10"/>
  <c r="BD104" i="1"/>
  <c r="F35" i="12"/>
  <c r="BB106" i="1" s="1"/>
  <c r="BK132" i="8" l="1"/>
  <c r="BK131" i="8" s="1"/>
  <c r="J131" i="8" s="1"/>
  <c r="J96" i="8" s="1"/>
  <c r="BK152" i="2"/>
  <c r="BK151" i="2" s="1"/>
  <c r="J151" i="2" s="1"/>
  <c r="J32" i="2" s="1"/>
  <c r="AG96" i="1" s="1"/>
  <c r="AN96" i="1" s="1"/>
  <c r="P241" i="3"/>
  <c r="P129" i="3"/>
  <c r="AU97" i="1"/>
  <c r="R126" i="9"/>
  <c r="R125" i="9"/>
  <c r="R122" i="10"/>
  <c r="R121" i="10"/>
  <c r="P120" i="14"/>
  <c r="P119" i="14"/>
  <c r="AU108" i="1"/>
  <c r="P146" i="4"/>
  <c r="P133" i="4"/>
  <c r="AU98" i="1" s="1"/>
  <c r="P3208" i="2"/>
  <c r="T241" i="3"/>
  <c r="T129" i="3"/>
  <c r="R125" i="12"/>
  <c r="R124" i="12"/>
  <c r="BK146" i="4"/>
  <c r="BK133" i="4" s="1"/>
  <c r="J133" i="4" s="1"/>
  <c r="J98" i="4" s="1"/>
  <c r="J146" i="4"/>
  <c r="J102" i="4"/>
  <c r="R132" i="8"/>
  <c r="R131" i="8" s="1"/>
  <c r="T132" i="8"/>
  <c r="T131" i="8" s="1"/>
  <c r="P126" i="9"/>
  <c r="P125" i="9"/>
  <c r="AU103" i="1"/>
  <c r="BK122" i="10"/>
  <c r="J122" i="10"/>
  <c r="J97" i="10"/>
  <c r="T125" i="12"/>
  <c r="T124" i="12"/>
  <c r="R146" i="4"/>
  <c r="R133" i="4" s="1"/>
  <c r="T120" i="14"/>
  <c r="T119" i="14" s="1"/>
  <c r="P125" i="12"/>
  <c r="P124" i="12"/>
  <c r="AU106" i="1"/>
  <c r="P132" i="8"/>
  <c r="P131" i="8"/>
  <c r="AU102" i="1"/>
  <c r="T122" i="10"/>
  <c r="T121" i="10"/>
  <c r="P122" i="10"/>
  <c r="P121" i="10"/>
  <c r="AU104" i="1"/>
  <c r="R120" i="14"/>
  <c r="R119" i="14"/>
  <c r="R3208" i="2"/>
  <c r="T126" i="9"/>
  <c r="T125" i="9"/>
  <c r="T152" i="2"/>
  <c r="T146" i="4"/>
  <c r="T133" i="4" s="1"/>
  <c r="R129" i="3"/>
  <c r="T3208" i="2"/>
  <c r="P152" i="2"/>
  <c r="P151" i="2"/>
  <c r="AU96" i="1"/>
  <c r="R152" i="2"/>
  <c r="R151" i="2"/>
  <c r="BK126" i="9"/>
  <c r="J126" i="9" s="1"/>
  <c r="J97" i="9" s="1"/>
  <c r="BK125" i="9"/>
  <c r="J125" i="9"/>
  <c r="J30" i="9" s="1"/>
  <c r="AG103" i="1" s="1"/>
  <c r="J96" i="9"/>
  <c r="BK119" i="13"/>
  <c r="J119" i="13"/>
  <c r="J97" i="13" s="1"/>
  <c r="BK120" i="14"/>
  <c r="BK119" i="14"/>
  <c r="J119" i="14"/>
  <c r="J96" i="14"/>
  <c r="BK124" i="12"/>
  <c r="J124" i="12"/>
  <c r="BK118" i="11"/>
  <c r="J118" i="11"/>
  <c r="J96" i="11"/>
  <c r="BK122" i="7"/>
  <c r="J122" i="7"/>
  <c r="J98" i="7"/>
  <c r="BK122" i="6"/>
  <c r="J122" i="6"/>
  <c r="AG99" i="1"/>
  <c r="AN99" i="1" s="1"/>
  <c r="BK129" i="3"/>
  <c r="J129" i="3"/>
  <c r="J32" i="3" s="1"/>
  <c r="AG97" i="1" s="1"/>
  <c r="J152" i="2"/>
  <c r="J99" i="2" s="1"/>
  <c r="F35" i="6"/>
  <c r="AZ100" i="1"/>
  <c r="J32" i="6"/>
  <c r="AG100" i="1"/>
  <c r="F35" i="7"/>
  <c r="AZ101" i="1"/>
  <c r="BB95" i="1"/>
  <c r="AX95" i="1"/>
  <c r="J33" i="8"/>
  <c r="AV102" i="1"/>
  <c r="AT102" i="1"/>
  <c r="F35" i="3"/>
  <c r="AZ97" i="1"/>
  <c r="F35" i="5"/>
  <c r="AZ99" i="1"/>
  <c r="BA95" i="1"/>
  <c r="F33" i="8"/>
  <c r="AZ102" i="1"/>
  <c r="F35" i="2"/>
  <c r="AZ96" i="1"/>
  <c r="J35" i="5"/>
  <c r="AV99" i="1"/>
  <c r="AT99" i="1"/>
  <c r="BD95" i="1"/>
  <c r="J33" i="10"/>
  <c r="AV104" i="1"/>
  <c r="AT104" i="1"/>
  <c r="F33" i="14"/>
  <c r="AZ108" i="1"/>
  <c r="J35" i="3"/>
  <c r="AV97" i="1"/>
  <c r="AT97" i="1"/>
  <c r="J35" i="2"/>
  <c r="AV96" i="1"/>
  <c r="AT96" i="1"/>
  <c r="J35" i="4"/>
  <c r="AV98" i="1"/>
  <c r="AT98" i="1"/>
  <c r="J35" i="6"/>
  <c r="AV100" i="1"/>
  <c r="AT100" i="1"/>
  <c r="BC95" i="1"/>
  <c r="AY95" i="1"/>
  <c r="F33" i="10"/>
  <c r="AZ104" i="1"/>
  <c r="J30" i="12"/>
  <c r="AG106" i="1"/>
  <c r="J33" i="14"/>
  <c r="AV108" i="1"/>
  <c r="AT108" i="1"/>
  <c r="F35" i="4"/>
  <c r="AZ98" i="1"/>
  <c r="J35" i="7"/>
  <c r="AV101" i="1"/>
  <c r="AT101" i="1"/>
  <c r="F33" i="9"/>
  <c r="AZ103" i="1"/>
  <c r="J33" i="9"/>
  <c r="AV103" i="1"/>
  <c r="AT103" i="1"/>
  <c r="J33" i="11"/>
  <c r="AV105" i="1"/>
  <c r="AT105" i="1" s="1"/>
  <c r="F33" i="12"/>
  <c r="AZ106" i="1"/>
  <c r="F33" i="11"/>
  <c r="AZ105" i="1"/>
  <c r="F33" i="13"/>
  <c r="AZ107" i="1"/>
  <c r="J33" i="12"/>
  <c r="AV106" i="1"/>
  <c r="AT106" i="1"/>
  <c r="J30" i="8" l="1"/>
  <c r="AG102" i="1" s="1"/>
  <c r="AN102" i="1" s="1"/>
  <c r="J98" i="2"/>
  <c r="J132" i="8"/>
  <c r="J97" i="8" s="1"/>
  <c r="T151" i="2"/>
  <c r="BK121" i="10"/>
  <c r="J121" i="10"/>
  <c r="J96" i="10"/>
  <c r="BK118" i="13"/>
  <c r="J118" i="13"/>
  <c r="J30" i="13" s="1"/>
  <c r="AG107" i="1" s="1"/>
  <c r="J120" i="14"/>
  <c r="J97" i="14"/>
  <c r="AN106" i="1"/>
  <c r="J96" i="12"/>
  <c r="J39" i="12"/>
  <c r="AN103" i="1"/>
  <c r="J39" i="9"/>
  <c r="AN100" i="1"/>
  <c r="J98" i="6"/>
  <c r="J41" i="6"/>
  <c r="J41" i="5"/>
  <c r="AN97" i="1"/>
  <c r="J98" i="3"/>
  <c r="J41" i="3"/>
  <c r="J41" i="2"/>
  <c r="BA94" i="1"/>
  <c r="W30" i="1"/>
  <c r="J32" i="7"/>
  <c r="AG101" i="1"/>
  <c r="AN101" i="1"/>
  <c r="BB94" i="1"/>
  <c r="W31" i="1"/>
  <c r="AU95" i="1"/>
  <c r="AU94" i="1"/>
  <c r="J32" i="4"/>
  <c r="AG98" i="1"/>
  <c r="AW95" i="1"/>
  <c r="BC94" i="1"/>
  <c r="W32" i="1"/>
  <c r="BD94" i="1"/>
  <c r="W33" i="1"/>
  <c r="J30" i="14"/>
  <c r="AG108" i="1"/>
  <c r="J30" i="11"/>
  <c r="AG105" i="1"/>
  <c r="AN105" i="1"/>
  <c r="AZ95" i="1"/>
  <c r="AV95" i="1" s="1"/>
  <c r="J39" i="8" l="1"/>
  <c r="J39" i="14"/>
  <c r="J41" i="4"/>
  <c r="J39" i="13"/>
  <c r="J96" i="13"/>
  <c r="J39" i="11"/>
  <c r="J41" i="7"/>
  <c r="AN107" i="1"/>
  <c r="AN98" i="1"/>
  <c r="AN108" i="1"/>
  <c r="AW94" i="1"/>
  <c r="AK30" i="1"/>
  <c r="J30" i="10"/>
  <c r="AG104" i="1"/>
  <c r="AN104" i="1" s="1"/>
  <c r="AT95" i="1"/>
  <c r="AG95" i="1"/>
  <c r="AZ94" i="1"/>
  <c r="W29" i="1"/>
  <c r="AY94" i="1"/>
  <c r="AX94" i="1"/>
  <c r="J39" i="10" l="1"/>
  <c r="AN95" i="1"/>
  <c r="AG94" i="1"/>
  <c r="AK26" i="1"/>
  <c r="AV94" i="1"/>
  <c r="AK29" i="1"/>
  <c r="AK35" i="1"/>
  <c r="AT94" i="1" l="1"/>
  <c r="AN94" i="1"/>
</calcChain>
</file>

<file path=xl/sharedStrings.xml><?xml version="1.0" encoding="utf-8"?>
<sst xmlns="http://schemas.openxmlformats.org/spreadsheetml/2006/main" count="57939" uniqueCount="5848">
  <si>
    <t>Export Komplet</t>
  </si>
  <si>
    <t/>
  </si>
  <si>
    <t>2.0</t>
  </si>
  <si>
    <t>ZAMOK</t>
  </si>
  <si>
    <t>False</t>
  </si>
  <si>
    <t>{651aa6ad-c052-46cb-976c-dbb5c6896f9d}</t>
  </si>
  <si>
    <t>0,01</t>
  </si>
  <si>
    <t>21</t>
  </si>
  <si>
    <t>12</t>
  </si>
  <si>
    <t>REKAPITULACE STAVBY</t>
  </si>
  <si>
    <t>v ---  níže se nacházejí doplnkové a pomocné údaje k sestavám  --- v</t>
  </si>
  <si>
    <t>Návod na vyplnění</t>
  </si>
  <si>
    <t>0,001</t>
  </si>
  <si>
    <t>Kód:</t>
  </si>
  <si>
    <t>671224</t>
  </si>
  <si>
    <t>Měnit lze pouze buňky se žlutým podbarvením!_x000D_
_x000D_
1) na prvním listu Rekapitulace stavby vyplňte v sestavě_x000D_
_x000D_
    a) Souhrnný list_x000D_
       - údaje o Uchazeči_x000D_
         (přenesou se do ostatních sestav i v jiných listech)_x000D_
_x000D_
    b) Rekapitulace objektů_x000D_
       - potřebné Ostatní náklady_x000D_
_x000D_
2) na vybraných listech vyplňte v sestavě_x000D_
_x000D_
    a) Krycí list_x000D_
       - údaje o Uchazeči, pokud se liší od údajů o Uchazeči na Souhrnném listu_x000D_
         (údaje se přenesou do ostatních sestav v daném listu)_x000D_
_x000D_
    b) Rekapitulace rozpočtu_x000D_
       - potřebné Ostatní náklady_x000D_
_x000D_
    c) Celkové náklady za stavbu_x000D_
       - ceny u položek_x000D_
       - množství, pokud má žluté podbarvení_x000D_
       - a v případě potřeby poznámku (ta je ve skrytém sloupci)</t>
  </si>
  <si>
    <t>Stavba:</t>
  </si>
  <si>
    <t>Administrativní budova TELMAX Vysoké Mýto</t>
  </si>
  <si>
    <t>KSO:</t>
  </si>
  <si>
    <t>CC-CZ:</t>
  </si>
  <si>
    <t>Místo:</t>
  </si>
  <si>
    <t>k.ú.Vysoké Mýto 2547, 2546/2, 2546/3, 2545/1</t>
  </si>
  <si>
    <t>Datum:</t>
  </si>
  <si>
    <t>23. 9. 2024</t>
  </si>
  <si>
    <t>Zadavatel:</t>
  </si>
  <si>
    <t>IČ:</t>
  </si>
  <si>
    <t>27481166</t>
  </si>
  <si>
    <t>TELMAX s.r.o. Jiráskova 154 566 01 Vysoké Mýto</t>
  </si>
  <si>
    <t>DIČ:</t>
  </si>
  <si>
    <t>CZ27481166</t>
  </si>
  <si>
    <t>Uchazeč:</t>
  </si>
  <si>
    <t>Vyplň údaj</t>
  </si>
  <si>
    <t>Projektant:</t>
  </si>
  <si>
    <t>15028909</t>
  </si>
  <si>
    <t>BKN spol.s r.o., Vladislavova 29, 56601Vysoké Mýto</t>
  </si>
  <si>
    <t>CZ15028909</t>
  </si>
  <si>
    <t>True</t>
  </si>
  <si>
    <t>Zpracovatel:</t>
  </si>
  <si>
    <t xml:space="preserve"> </t>
  </si>
  <si>
    <t>Poznámka:</t>
  </si>
  <si>
    <t>Cena bez DPH</t>
  </si>
  <si>
    <t>Sazba daně</t>
  </si>
  <si>
    <t>Základ daně</t>
  </si>
  <si>
    <t>Výše daně</t>
  </si>
  <si>
    <t>DPH</t>
  </si>
  <si>
    <t>základní</t>
  </si>
  <si>
    <t>snížená</t>
  </si>
  <si>
    <t>zákl. přenesená</t>
  </si>
  <si>
    <t>sníž. přenesená</t>
  </si>
  <si>
    <t>nulová</t>
  </si>
  <si>
    <t>Cena s DPH</t>
  </si>
  <si>
    <t>v</t>
  </si>
  <si>
    <t>CZK</t>
  </si>
  <si>
    <t>Projektant</t>
  </si>
  <si>
    <t>Zpracovatel</t>
  </si>
  <si>
    <t>Datum a podpis:</t>
  </si>
  <si>
    <t>Razítko</t>
  </si>
  <si>
    <t>Objednavatel</t>
  </si>
  <si>
    <t>Uchazeč</t>
  </si>
  <si>
    <t>REKAPITULACE OBJEKTŮ STAVBY A SOUPISŮ PRACÍ</t>
  </si>
  <si>
    <t>Informatívní údaje z listů zakázek</t>
  </si>
  <si>
    <t>Kód</t>
  </si>
  <si>
    <t>Popis</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</si>
  <si>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</si>
  <si>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</si>
  <si>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</si>
  <si>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</si>
  <si>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</si>
  <si>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</si>
  <si>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</si>
  <si>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</si>
  <si>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</si>
  <si>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</si>
  <si>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</si>
  <si>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</si>
  <si>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</si>
  <si>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</si>
  <si>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</si>
  <si>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z rozpočtů</t>
  </si>
  <si>
    <t>D</t>
  </si>
  <si>
    <t>0</t>
  </si>
  <si>
    <t>###NOIMPORT###</t>
  </si>
  <si>
    <t>IMPORT</t>
  </si>
  <si>
    <t>{00000000-0000-0000-0000-000000000000}</t>
  </si>
  <si>
    <t>SO 01</t>
  </si>
  <si>
    <t>Administrativní budova</t>
  </si>
  <si>
    <t>STA</t>
  </si>
  <si>
    <t>1</t>
  </si>
  <si>
    <t>{46e0da80-74a3-4edc-b332-72e410e0d38a}</t>
  </si>
  <si>
    <t>801 61 31</t>
  </si>
  <si>
    <t>2</t>
  </si>
  <si>
    <t>/</t>
  </si>
  <si>
    <t>D.1.1.1</t>
  </si>
  <si>
    <t>Architektonicko stavební řešení</t>
  </si>
  <si>
    <t>Soupis</t>
  </si>
  <si>
    <t>{fdc6818f-cbd5-4a45-9393-2c9b32efdc97}</t>
  </si>
  <si>
    <t>D.1.1.4.1</t>
  </si>
  <si>
    <t>Zdravotně technické instalace</t>
  </si>
  <si>
    <t>{75a32c88-29ee-4343-b8c3-87c92b92c176}</t>
  </si>
  <si>
    <t>D.1.1.4.2</t>
  </si>
  <si>
    <t>Vytápění</t>
  </si>
  <si>
    <t>{b6eea44a-9a18-4ca5-a9f3-b7234bf2ab9a}</t>
  </si>
  <si>
    <t>D.1.1.4.3</t>
  </si>
  <si>
    <t>Vzduchotechnika</t>
  </si>
  <si>
    <t>{075daa7d-ca7e-4c21-bd9c-936f45466d6e}</t>
  </si>
  <si>
    <t>D.1.1.4.4</t>
  </si>
  <si>
    <t>Silnoproudé rozvody, bleskosvod</t>
  </si>
  <si>
    <t>{9ff81da3-3e15-4201-ac0a-4379b6f1b456}</t>
  </si>
  <si>
    <t>D.1.1.4.5</t>
  </si>
  <si>
    <t>Slaboproudé rozvody</t>
  </si>
  <si>
    <t>{873215b4-5c0c-48d2-ab39-6238a5c0dd27}</t>
  </si>
  <si>
    <t>IO 01</t>
  </si>
  <si>
    <t>Zpevněné plochy a komunikace</t>
  </si>
  <si>
    <t>{aec36230-8ba1-4252-8701-2af8f3ecd4f0}</t>
  </si>
  <si>
    <t>822 29 76</t>
  </si>
  <si>
    <t>IO 02</t>
  </si>
  <si>
    <t>Areálová kanalizace</t>
  </si>
  <si>
    <t>ING</t>
  </si>
  <si>
    <t>{4b9ca44d-e08e-47e9-b111-90ce80951dfb}</t>
  </si>
  <si>
    <t>827 29 11</t>
  </si>
  <si>
    <t>IO 03</t>
  </si>
  <si>
    <t>Vodovodní přípojka</t>
  </si>
  <si>
    <t>{03143c2f-6015-4b35-a2f2-b96f2a55b0de}</t>
  </si>
  <si>
    <t>827 19 11</t>
  </si>
  <si>
    <t>IO 04</t>
  </si>
  <si>
    <t>Areálové rozvody NN a venkovní osvětlení</t>
  </si>
  <si>
    <t>{1484f997-c6b9-4998-86ed-164eb277232a}</t>
  </si>
  <si>
    <t>828 75 11</t>
  </si>
  <si>
    <t>IO 05</t>
  </si>
  <si>
    <t>Oplocení areálu, sadové úpravy</t>
  </si>
  <si>
    <t>{36d4bff0-2a84-4be2-a677-aefcbfc27952}</t>
  </si>
  <si>
    <t>815 22 71</t>
  </si>
  <si>
    <t>PS 01</t>
  </si>
  <si>
    <t>Osobní výtah</t>
  </si>
  <si>
    <t>PRO</t>
  </si>
  <si>
    <t>{b5e48cc6-f6b0-49a7-96d6-7ffe3760dbd1}</t>
  </si>
  <si>
    <t>VON</t>
  </si>
  <si>
    <t>Vedlejší a ostatní náklady</t>
  </si>
  <si>
    <t>{74804072-9e79-4120-838d-ad258cfe2f52}</t>
  </si>
  <si>
    <t>atika1</t>
  </si>
  <si>
    <t>63,5</t>
  </si>
  <si>
    <t>bm01</t>
  </si>
  <si>
    <t>58,534</t>
  </si>
  <si>
    <t>KRYCÍ LIST SOUPISU PRACÍ</t>
  </si>
  <si>
    <t>bmspara</t>
  </si>
  <si>
    <t>585,335</t>
  </si>
  <si>
    <t>d01</t>
  </si>
  <si>
    <t>2,75</t>
  </si>
  <si>
    <t>atika2</t>
  </si>
  <si>
    <t>82</t>
  </si>
  <si>
    <t>atika3</t>
  </si>
  <si>
    <t>35,35</t>
  </si>
  <si>
    <t>Objekt:</t>
  </si>
  <si>
    <t>f1p</t>
  </si>
  <si>
    <t>119,806</t>
  </si>
  <si>
    <t>SO 01 - Administrativní budova</t>
  </si>
  <si>
    <t>feps300p</t>
  </si>
  <si>
    <t>112</t>
  </si>
  <si>
    <t>Soupis:</t>
  </si>
  <si>
    <t>xx34a</t>
  </si>
  <si>
    <t>517,813</t>
  </si>
  <si>
    <t>D.1.1.1 - Architektonicko stavební řešení</t>
  </si>
  <si>
    <t>xx34</t>
  </si>
  <si>
    <t>62,138</t>
  </si>
  <si>
    <t>xx34b</t>
  </si>
  <si>
    <t>462,331</t>
  </si>
  <si>
    <t>xx34bk</t>
  </si>
  <si>
    <t>55,482</t>
  </si>
  <si>
    <t>xx43b</t>
  </si>
  <si>
    <t>22,104</t>
  </si>
  <si>
    <t>sdk2</t>
  </si>
  <si>
    <t>114,018</t>
  </si>
  <si>
    <t>m2</t>
  </si>
  <si>
    <t>261,017</t>
  </si>
  <si>
    <t>S3</t>
  </si>
  <si>
    <t>40,67</t>
  </si>
  <si>
    <t>drenaz</t>
  </si>
  <si>
    <t>120,743</t>
  </si>
  <si>
    <t>fl1</t>
  </si>
  <si>
    <t>26,02</t>
  </si>
  <si>
    <t>i10</t>
  </si>
  <si>
    <t>481,94</t>
  </si>
  <si>
    <t>i100</t>
  </si>
  <si>
    <t>216,316</t>
  </si>
  <si>
    <t>i20</t>
  </si>
  <si>
    <t>557,56</t>
  </si>
  <si>
    <t>i30</t>
  </si>
  <si>
    <t>357,53</t>
  </si>
  <si>
    <t>i31</t>
  </si>
  <si>
    <t>12,16</t>
  </si>
  <si>
    <t>i36</t>
  </si>
  <si>
    <t>108,51</t>
  </si>
  <si>
    <t>Ing. Alena Zahradníková</t>
  </si>
  <si>
    <t>krytina</t>
  </si>
  <si>
    <t>573,41</t>
  </si>
  <si>
    <t>l1</t>
  </si>
  <si>
    <t>998,434</t>
  </si>
  <si>
    <t>m1</t>
  </si>
  <si>
    <t>1211,752</t>
  </si>
  <si>
    <t>omstuste</t>
  </si>
  <si>
    <t>987,24</t>
  </si>
  <si>
    <t>P1</t>
  </si>
  <si>
    <t>P2</t>
  </si>
  <si>
    <t>445,7</t>
  </si>
  <si>
    <t>P3</t>
  </si>
  <si>
    <t>P4</t>
  </si>
  <si>
    <t>355,28</t>
  </si>
  <si>
    <t>par1</t>
  </si>
  <si>
    <t>158,6</t>
  </si>
  <si>
    <t>paska</t>
  </si>
  <si>
    <t>562,16</t>
  </si>
  <si>
    <t>sterka</t>
  </si>
  <si>
    <t>1170,67</t>
  </si>
  <si>
    <t>sdk100</t>
  </si>
  <si>
    <t>88,67</t>
  </si>
  <si>
    <t>sdk20r</t>
  </si>
  <si>
    <t>22,23</t>
  </si>
  <si>
    <t>sdk20i</t>
  </si>
  <si>
    <t>66,44</t>
  </si>
  <si>
    <t>sdk50</t>
  </si>
  <si>
    <t>S2a</t>
  </si>
  <si>
    <t>58,77</t>
  </si>
  <si>
    <t>sumaS1</t>
  </si>
  <si>
    <t>457,86</t>
  </si>
  <si>
    <t>sumaS2</t>
  </si>
  <si>
    <t>363,96</t>
  </si>
  <si>
    <t>vv0</t>
  </si>
  <si>
    <t>2,8</t>
  </si>
  <si>
    <t>vv1</t>
  </si>
  <si>
    <t>2,6</t>
  </si>
  <si>
    <t>vv2</t>
  </si>
  <si>
    <t>x1</t>
  </si>
  <si>
    <t>612,85</t>
  </si>
  <si>
    <t>x2</t>
  </si>
  <si>
    <t>445,4</t>
  </si>
  <si>
    <t>xx1</t>
  </si>
  <si>
    <t>608,494</t>
  </si>
  <si>
    <t>xx20a</t>
  </si>
  <si>
    <t>xx20b</t>
  </si>
  <si>
    <t>39,489</t>
  </si>
  <si>
    <t>xx21</t>
  </si>
  <si>
    <t>2,349</t>
  </si>
  <si>
    <t>xx30a</t>
  </si>
  <si>
    <t>133,195</t>
  </si>
  <si>
    <t>xx41</t>
  </si>
  <si>
    <t>63,389</t>
  </si>
  <si>
    <t>xx41b</t>
  </si>
  <si>
    <t>495,055</t>
  </si>
  <si>
    <t>xx43</t>
  </si>
  <si>
    <t>4,032</t>
  </si>
  <si>
    <t>xxsch</t>
  </si>
  <si>
    <t>58,1</t>
  </si>
  <si>
    <t>xxschb</t>
  </si>
  <si>
    <t>11,62</t>
  </si>
  <si>
    <t>z1</t>
  </si>
  <si>
    <t>626,75</t>
  </si>
  <si>
    <t>z2</t>
  </si>
  <si>
    <t>438,725</t>
  </si>
  <si>
    <t>sumaS0</t>
  </si>
  <si>
    <t>sterkasch</t>
  </si>
  <si>
    <t>24,814</t>
  </si>
  <si>
    <t>obvod1</t>
  </si>
  <si>
    <t>93,07</t>
  </si>
  <si>
    <t>obvod0</t>
  </si>
  <si>
    <t>91,88</t>
  </si>
  <si>
    <t>obvod01</t>
  </si>
  <si>
    <t>92,11</t>
  </si>
  <si>
    <t>deska</t>
  </si>
  <si>
    <t>vp601</t>
  </si>
  <si>
    <t>63</t>
  </si>
  <si>
    <t>vp1301</t>
  </si>
  <si>
    <t>15</t>
  </si>
  <si>
    <t>xx29</t>
  </si>
  <si>
    <t>146,666</t>
  </si>
  <si>
    <t>xx30</t>
  </si>
  <si>
    <t>29,535</t>
  </si>
  <si>
    <t>xx32</t>
  </si>
  <si>
    <t>34,741</t>
  </si>
  <si>
    <t>xx31a</t>
  </si>
  <si>
    <t>427,742</t>
  </si>
  <si>
    <t>xx31</t>
  </si>
  <si>
    <t>85,548</t>
  </si>
  <si>
    <t>xx33a</t>
  </si>
  <si>
    <t>8,784</t>
  </si>
  <si>
    <t>xx30bk</t>
  </si>
  <si>
    <t>36,722</t>
  </si>
  <si>
    <t>xx30b</t>
  </si>
  <si>
    <t>1458,236</t>
  </si>
  <si>
    <t>xx400</t>
  </si>
  <si>
    <t>492,5</t>
  </si>
  <si>
    <t>xx401</t>
  </si>
  <si>
    <t>499,1</t>
  </si>
  <si>
    <t>xx402</t>
  </si>
  <si>
    <t>381</t>
  </si>
  <si>
    <t>xx40</t>
  </si>
  <si>
    <t>402,705</t>
  </si>
  <si>
    <t>xx40pk</t>
  </si>
  <si>
    <t>1372,6</t>
  </si>
  <si>
    <t>REKAPITULACE ČLENĚNÍ SOUPISU PRACÍ</t>
  </si>
  <si>
    <t>xx40b</t>
  </si>
  <si>
    <t>1477,804</t>
  </si>
  <si>
    <t>vp602</t>
  </si>
  <si>
    <t>141</t>
  </si>
  <si>
    <t>vp603</t>
  </si>
  <si>
    <t>11</t>
  </si>
  <si>
    <t>vp1302</t>
  </si>
  <si>
    <t>45,5</t>
  </si>
  <si>
    <t>obvod2</t>
  </si>
  <si>
    <t>81,09</t>
  </si>
  <si>
    <t>xx20</t>
  </si>
  <si>
    <t>129,772</t>
  </si>
  <si>
    <t>xx32a</t>
  </si>
  <si>
    <t>173,706</t>
  </si>
  <si>
    <t>xx33</t>
  </si>
  <si>
    <t>1,757</t>
  </si>
  <si>
    <t>S1a</t>
  </si>
  <si>
    <t>313,44</t>
  </si>
  <si>
    <t>sdk1</t>
  </si>
  <si>
    <t>21,824</t>
  </si>
  <si>
    <t>sdk</t>
  </si>
  <si>
    <t>135,842</t>
  </si>
  <si>
    <t>fasada</t>
  </si>
  <si>
    <t>728</t>
  </si>
  <si>
    <t>Kód dílu - Popis</t>
  </si>
  <si>
    <t>Cena celkem [CZK]</t>
  </si>
  <si>
    <t>Náklady ze soupisu prací</t>
  </si>
  <si>
    <t>-1</t>
  </si>
  <si>
    <t>HSV - Práce a dodávky HSV</t>
  </si>
  <si>
    <t xml:space="preserve">    1 - Zemní práce</t>
  </si>
  <si>
    <t xml:space="preserve">    2 - Zakládání</t>
  </si>
  <si>
    <t xml:space="preserve">    3 - Svislé a kompletní konstrukce</t>
  </si>
  <si>
    <t xml:space="preserve">    4 - Vodorovné konstrukce</t>
  </si>
  <si>
    <t xml:space="preserve">    6 - Úpravy povrchů, podlahy a osazování výplní</t>
  </si>
  <si>
    <t xml:space="preserve">    8 - Trubní vedení</t>
  </si>
  <si>
    <t xml:space="preserve">    9 - Ostatní konstrukce a práce-bourání</t>
  </si>
  <si>
    <t xml:space="preserve">    997 - Přesun sutě</t>
  </si>
  <si>
    <t xml:space="preserve">    998 - Přesun hmot</t>
  </si>
  <si>
    <t>PSV - PSV</t>
  </si>
  <si>
    <t xml:space="preserve">    711 - Izolace proti vodě, vlhkosti a plynům</t>
  </si>
  <si>
    <t xml:space="preserve">    712 - Povlakové krytiny</t>
  </si>
  <si>
    <t xml:space="preserve">    713 - Izolace tepelné</t>
  </si>
  <si>
    <t xml:space="preserve">    721 - Zdravotechnika - vnitřní kanalizace</t>
  </si>
  <si>
    <t xml:space="preserve">    722 - Zdravotechnika - vnitřní vodovod</t>
  </si>
  <si>
    <t xml:space="preserve">    725 - Zdravotechnika - zařizovací předměty</t>
  </si>
  <si>
    <t xml:space="preserve">    736 - Ústřední vytápění - plošné vytápění a chlazení</t>
  </si>
  <si>
    <t xml:space="preserve">    742 - Elektroinstalace - slaboproud</t>
  </si>
  <si>
    <t xml:space="preserve">    762 - Konstrukce tesařské</t>
  </si>
  <si>
    <t xml:space="preserve">    763 - Konstrukce suché výstavby</t>
  </si>
  <si>
    <t xml:space="preserve">    764 - Konstrukce klempířské</t>
  </si>
  <si>
    <t xml:space="preserve">    766 - Konstrukce truhlářské</t>
  </si>
  <si>
    <t xml:space="preserve">    767 - Konstrukce zámečnické vč. povrchové úpravy</t>
  </si>
  <si>
    <t xml:space="preserve">    776 - Podlahy povlakové</t>
  </si>
  <si>
    <t xml:space="preserve">    777 - Podlahy lité</t>
  </si>
  <si>
    <t xml:space="preserve">    784 - Dokončovací práce - malby</t>
  </si>
  <si>
    <t xml:space="preserve">    786 - Dokončovací práce - čalounické úpravy</t>
  </si>
  <si>
    <t>M - Práce a dodávky M</t>
  </si>
  <si>
    <t xml:space="preserve">    43-M - Montáž ocelových konstrukcí</t>
  </si>
  <si>
    <t>HZS - Hodinové zúčtovací sazby</t>
  </si>
  <si>
    <t>SOUPIS PRACÍ</t>
  </si>
  <si>
    <t>PČ</t>
  </si>
  <si>
    <t>MJ</t>
  </si>
  <si>
    <t>Množství</t>
  </si>
  <si>
    <t>J.cena [CZK]</t>
  </si>
  <si>
    <t>Cenová soustava</t>
  </si>
  <si>
    <t>J. Nh [h]</t>
  </si>
  <si>
    <t>Nh celkem [h]</t>
  </si>
  <si>
    <t>J. hmotnost [t]</t>
  </si>
  <si>
    <t>Hmotnost celkem [t]</t>
  </si>
  <si>
    <t>J. suť [t]</t>
  </si>
  <si>
    <t>Suť Celkem [t]</t>
  </si>
  <si>
    <t>Náklady soupisu celkem</t>
  </si>
  <si>
    <t>HSV</t>
  </si>
  <si>
    <t>Práce a dodávky HSV</t>
  </si>
  <si>
    <t>ROZPOCET</t>
  </si>
  <si>
    <t>Zemní práce</t>
  </si>
  <si>
    <t>K</t>
  </si>
  <si>
    <t>115101201</t>
  </si>
  <si>
    <t>Čerpání vody na dopravní výšku do 10 m s uvažovaným průměrným přítokem do 500 l/min</t>
  </si>
  <si>
    <t>hod</t>
  </si>
  <si>
    <t>4</t>
  </si>
  <si>
    <t>424118082</t>
  </si>
  <si>
    <t>VV</t>
  </si>
  <si>
    <t>"D. 1.1.1.1 Technická zpráva"</t>
  </si>
  <si>
    <t>"D.1.1.1.2 Půdorys výkopů a vyrovnání HTÚ"</t>
  </si>
  <si>
    <t>"předpoklad trvání zemních prací 40 dnů"</t>
  </si>
  <si>
    <t>24*40</t>
  </si>
  <si>
    <t>Součet</t>
  </si>
  <si>
    <t>115101301</t>
  </si>
  <si>
    <t>Pohotovost záložní čerpací soupravy pro dopravní výšku do 10 m s uvažovaným průměrným přítokem do 500 l/min</t>
  </si>
  <si>
    <t>den</t>
  </si>
  <si>
    <t>-1368253895</t>
  </si>
  <si>
    <t>40</t>
  </si>
  <si>
    <t>3</t>
  </si>
  <si>
    <t>131251105</t>
  </si>
  <si>
    <t>Hloubení nezapažených jam a zářezů strojně s urovnáním dna do předepsaného profilu a spádu v hornině třídy těžitelnosti I skupiny 3 přes 500 do 1 000 m3</t>
  </si>
  <si>
    <t>m3</t>
  </si>
  <si>
    <t>-148082039</t>
  </si>
  <si>
    <t>"D.1.1.1.2 Výkopy"</t>
  </si>
  <si>
    <t>"měřeno digitálním grafickým programem"</t>
  </si>
  <si>
    <t>"plocha na úrovni RT"</t>
  </si>
  <si>
    <t>"plocha na úrovni HTÚ"</t>
  </si>
  <si>
    <t>"kubatura výkopu"</t>
  </si>
  <si>
    <t>(0,6+1,7)/2*(x1+x2)/2</t>
  </si>
  <si>
    <t>FIG</t>
  </si>
  <si>
    <t>Rozpad figury: deska</t>
  </si>
  <si>
    <t>"plocha základové desky"</t>
  </si>
  <si>
    <t>Mezisoučet</t>
  </si>
  <si>
    <t>Rozpad figury: x1</t>
  </si>
  <si>
    <t>Rozpad figury: x2</t>
  </si>
  <si>
    <t>162351103</t>
  </si>
  <si>
    <t>Vodorovné přemístění výkopku nebo sypaniny po suchu na obvyklém dopravním prostředku, bez naložení výkopku, avšak se složením bez rozhrnutí z horniny třídy těžitelnosti I skupiny 1 až 3 na vzdálenost přes 50 do 500 m</t>
  </si>
  <si>
    <t>1636896238</t>
  </si>
  <si>
    <t>"na mezideponii"</t>
  </si>
  <si>
    <t>"z mezideponie,na zásypy"</t>
  </si>
  <si>
    <t>Rozpad figury: xx1</t>
  </si>
  <si>
    <t>Rozpad figury: z1</t>
  </si>
  <si>
    <t>"vytěženou zeminou"</t>
  </si>
  <si>
    <t>359,08</t>
  </si>
  <si>
    <t>"podsyp ve výkopu"</t>
  </si>
  <si>
    <t>32,27</t>
  </si>
  <si>
    <t>"kubatura zásypů nad úroveň HTÚ po HH základu"</t>
  </si>
  <si>
    <t>235,4</t>
  </si>
  <si>
    <t>5</t>
  </si>
  <si>
    <t>167151111</t>
  </si>
  <si>
    <t>Nakládání, skládání a překládání neulehlého výkopku nebo sypaniny strojně nakládání, množství přes 100 m3, z hornin třídy těžitelnosti I, skupiny 1 až 3</t>
  </si>
  <si>
    <t>-2093781793</t>
  </si>
  <si>
    <t>"zásypy z mezideponie"</t>
  </si>
  <si>
    <t>Rozpad figury: z2</t>
  </si>
  <si>
    <t>"uvnitř objektu,70 % zásypů"</t>
  </si>
  <si>
    <t>z1*0,7</t>
  </si>
  <si>
    <t>6</t>
  </si>
  <si>
    <t>171152501</t>
  </si>
  <si>
    <t>Zhutnění podloží pod násypy z rostlé horniny třídy těžitelnosti I a II, skupiny 1 až 4 z hornin soudružných a nesoudržných</t>
  </si>
  <si>
    <t>1191769055</t>
  </si>
  <si>
    <t>"D.1.1.1.3 Základové konstrukce"</t>
  </si>
  <si>
    <t>"pod základy"</t>
  </si>
  <si>
    <t>xx20a*1,2</t>
  </si>
  <si>
    <t>Rozpad figury: xx20a</t>
  </si>
  <si>
    <t>7</t>
  </si>
  <si>
    <t>174151101</t>
  </si>
  <si>
    <t>Zásyp sypaninou z jakékoliv horniny strojně s uložením výkopku ve vrstvách se zhutněním jam, šachet, rýh nebo kolem objektů v těchto vykopávkách</t>
  </si>
  <si>
    <t>-1798844293</t>
  </si>
  <si>
    <t>"kolem objektu,30 % zásypů (=-70 %)"</t>
  </si>
  <si>
    <t>-z1*0,7</t>
  </si>
  <si>
    <t>8</t>
  </si>
  <si>
    <t>174151102</t>
  </si>
  <si>
    <t>Zásyp sypaninou z jakékoliv horniny strojně s uložením výkopku ve vrstvách se zhutněním v prostorách s omezeným pohybem stroje s urovnáním povrchu zásypu</t>
  </si>
  <si>
    <t>-1418662348</t>
  </si>
  <si>
    <t>Zakládání</t>
  </si>
  <si>
    <t>9</t>
  </si>
  <si>
    <t>212312111</t>
  </si>
  <si>
    <t>Lože pro trativody z betonu prostého</t>
  </si>
  <si>
    <t>-1710874570</t>
  </si>
  <si>
    <t>0,03*drenaz*0,2</t>
  </si>
  <si>
    <t>Rozpad figury: drenaz</t>
  </si>
  <si>
    <t>obvod01*1,3</t>
  </si>
  <si>
    <t>"D.1.1.1.20 Výpis ostatních výrobků"</t>
  </si>
  <si>
    <t>"X24"   1,0</t>
  </si>
  <si>
    <t>10</t>
  </si>
  <si>
    <t>212532111</t>
  </si>
  <si>
    <t>Lože pro trativody z kameniva hrubého drceného</t>
  </si>
  <si>
    <t>-235614121</t>
  </si>
  <si>
    <t>0,3*drenaz*1,0</t>
  </si>
  <si>
    <t>212755214</t>
  </si>
  <si>
    <t>Trativody bez lože z drenážních trubek plastových flexibilních D 100 mm</t>
  </si>
  <si>
    <t>m</t>
  </si>
  <si>
    <t>217921679</t>
  </si>
  <si>
    <t>Rozpad figury: obvod01</t>
  </si>
  <si>
    <t>"obvod objektu v úrovni základové desky"</t>
  </si>
  <si>
    <t>18,98+2,3+21,62+3,82+11,77+17,34+16,28</t>
  </si>
  <si>
    <t>212972112</t>
  </si>
  <si>
    <t>Opláštění drenážních trub filtrační textilií DN 100</t>
  </si>
  <si>
    <t>1317780305</t>
  </si>
  <si>
    <t>13</t>
  </si>
  <si>
    <t>213141111</t>
  </si>
  <si>
    <t>Zřízení vrstvy z geotextilie filtrační, separační, odvodňovací, ochranné, výztužné nebo protierozní v rovině nebo ve sklonu do 1:5, šířky do 3 m</t>
  </si>
  <si>
    <t>-1744855153</t>
  </si>
  <si>
    <t>drenaz*1,5</t>
  </si>
  <si>
    <t>14</t>
  </si>
  <si>
    <t>M</t>
  </si>
  <si>
    <t>69311081</t>
  </si>
  <si>
    <t>geotextilie netkaná separační, ochranná, filtrační, drenážní PES 300g/m2</t>
  </si>
  <si>
    <t>-1789209979</t>
  </si>
  <si>
    <t>"X21"   drenaz*1,5</t>
  </si>
  <si>
    <t>181,115*1,1845 'Přepočtené koeficientem množství</t>
  </si>
  <si>
    <t>213221101</t>
  </si>
  <si>
    <t>Ochranná vrstva na základové spáře tl. do 150 mm z prostého betonu bez zvláštních nároků na prostředí tř. C 12/15</t>
  </si>
  <si>
    <t>513619568</t>
  </si>
  <si>
    <t>"obvodové"</t>
  </si>
  <si>
    <t>0,1*(42,0)*1,0</t>
  </si>
  <si>
    <t>0,1*(13,85*2+6,0*2+9,0*2+28,85)*0,8</t>
  </si>
  <si>
    <t>"vnitřní"</t>
  </si>
  <si>
    <t>0,1*(2,45+5,225+3,05+1,65)*2*0,8</t>
  </si>
  <si>
    <t>0,1*(2,8+2,475*2+2,575)*0,9</t>
  </si>
  <si>
    <t>0,1*(12,475)*1,1</t>
  </si>
  <si>
    <t>0,1*(13,1+8,15)*0,8</t>
  </si>
  <si>
    <t>0,1*(13,1+8,3)*0,8</t>
  </si>
  <si>
    <t>16</t>
  </si>
  <si>
    <t>213311113</t>
  </si>
  <si>
    <t>Polštáře zhutněné pod základy z kameniva hrubého drceného, frakce 16 - 63 mm</t>
  </si>
  <si>
    <t>-1559848236</t>
  </si>
  <si>
    <t>"D.1.1.1.3 Půdorys základů"</t>
  </si>
  <si>
    <t>"pod podkladní beton mezi pasy,tl. 200 mm"</t>
  </si>
  <si>
    <t>"dle podkladní desky"</t>
  </si>
  <si>
    <t>0,2*deska</t>
  </si>
  <si>
    <t>"do výkopu rýhy vedle (oboustranně) podkladního betonu"</t>
  </si>
  <si>
    <t>0,1*(42,0)*0,25*2</t>
  </si>
  <si>
    <t>0,1*(13,85*2+6,0*2+9,0*2+28,85)*0,25*2</t>
  </si>
  <si>
    <t>0,1*(2,45+5,225+3,05+1,65)*2*0,25*2</t>
  </si>
  <si>
    <t>0,1*(2,8+2,475*2+2,575)*0,25*2</t>
  </si>
  <si>
    <t>0,1*(12,475)*0,25*2</t>
  </si>
  <si>
    <t>0,1*(13,1+8,15)*0,25*2</t>
  </si>
  <si>
    <t>0,1*(13,1+8,3)*0,25*2</t>
  </si>
  <si>
    <t>17</t>
  </si>
  <si>
    <t>218111113</t>
  </si>
  <si>
    <t>Odvětrání radonu vodorovné kladené do štěrkového podsypu drenážní z plastových perforovaných trubek, vnitřní průměr přes 80 do 100 mm</t>
  </si>
  <si>
    <t>-31624008</t>
  </si>
  <si>
    <t>"perforované ohebné PVC potrubí DN 100 mm"</t>
  </si>
  <si>
    <t>77,0</t>
  </si>
  <si>
    <t>18</t>
  </si>
  <si>
    <t>218111122</t>
  </si>
  <si>
    <t>Odvětrání radonu vodorovné kladené do štěrkového podsypu sběrné z plastových trubek, vnitřní průměr přes 110 do 125 mm</t>
  </si>
  <si>
    <t>797727403</t>
  </si>
  <si>
    <t>"perforované ohebné PVC potrubí DN 125 mm"</t>
  </si>
  <si>
    <t>43,0</t>
  </si>
  <si>
    <t>19</t>
  </si>
  <si>
    <t>218121111</t>
  </si>
  <si>
    <t>Odvětrání radonu svislé z plastových trubek, vnitřní průměr přes 80 do 110 mm</t>
  </si>
  <si>
    <t>-1210779872</t>
  </si>
  <si>
    <t>"X24"   1,2</t>
  </si>
  <si>
    <t>20</t>
  </si>
  <si>
    <t>218121113</t>
  </si>
  <si>
    <t>Odvětrání radonu svislé z plastových trubek, vnitřní průměr přes 125 do 160 mm</t>
  </si>
  <si>
    <t>-846418580</t>
  </si>
  <si>
    <t>"PVC těsné potrubí DN 150 mm + koleno 90°</t>
  </si>
  <si>
    <t>12,0</t>
  </si>
  <si>
    <t>226212112</t>
  </si>
  <si>
    <t>Velkoprofilové vrty náběrovým vrtáním svislé zapažené ocelovými pažnicemi průměru přes 550 do 650 mm, v hl od 0 do 5 m v hornině tř. II</t>
  </si>
  <si>
    <t>407341393</t>
  </si>
  <si>
    <t>"dodávka pilot vč. geotechnického dozoru"</t>
  </si>
  <si>
    <t>"P1.1"   4,0*2</t>
  </si>
  <si>
    <t>"P1.4"   5,0*5</t>
  </si>
  <si>
    <t>"P1.5"   2,0*1</t>
  </si>
  <si>
    <t>"P1.8"   9,0*2</t>
  </si>
  <si>
    <t>"P1.9"   10,0*1</t>
  </si>
  <si>
    <t>Rozpad figury: P1</t>
  </si>
  <si>
    <t>"1.PP"</t>
  </si>
  <si>
    <t>"P1 - dekorativní PE stěrka (podlahové vytápění)"</t>
  </si>
  <si>
    <t>"001"   38,6</t>
  </si>
  <si>
    <t>"002"   7,5</t>
  </si>
  <si>
    <t>"003"   58,2</t>
  </si>
  <si>
    <t>"004"   18,83</t>
  </si>
  <si>
    <t>"005"   24,43</t>
  </si>
  <si>
    <t>"006"   12,48</t>
  </si>
  <si>
    <t>"007"   135,82</t>
  </si>
  <si>
    <t>"008"   4,91*0</t>
  </si>
  <si>
    <t>"009"  31,58</t>
  </si>
  <si>
    <t>"010"   16,24</t>
  </si>
  <si>
    <t>"011"   1,74</t>
  </si>
  <si>
    <t>"012"   12,11</t>
  </si>
  <si>
    <t>22</t>
  </si>
  <si>
    <t>226212212</t>
  </si>
  <si>
    <t>Velkoprofilové vrty náběrovým vrtáním svislé zapažené ocelovými pažnicemi průměru přes 550 do 650 mm, v hl od 0 do 10 m v hornině tř. II</t>
  </si>
  <si>
    <t>1642616986</t>
  </si>
  <si>
    <t>"P1.2"   6,0*9</t>
  </si>
  <si>
    <t>"P1.3"   7,0*5</t>
  </si>
  <si>
    <t>"P1.6"   8,0*3</t>
  </si>
  <si>
    <t>23</t>
  </si>
  <si>
    <t>226212312</t>
  </si>
  <si>
    <t>Velkoprofilové vrty náběrovým vrtáním svislé zapažené ocelovými pažnicemi průměru přes 550 do 650 mm, v hl od 0 do 20 m v hornině tř. II</t>
  </si>
  <si>
    <t>1876416278</t>
  </si>
  <si>
    <t>"P1.7"   11,0*1</t>
  </si>
  <si>
    <t>24</t>
  </si>
  <si>
    <t>226214112</t>
  </si>
  <si>
    <t>Velkoprofilové vrty náběrovým vrtáním svislé zapažené ocelovými pažnicemi průměru přes 1250 do 1500 mm, v hl od 0 do 5 m v hornině tř. II</t>
  </si>
  <si>
    <t>1740473197</t>
  </si>
  <si>
    <t>"P2.2"   5,0*3</t>
  </si>
  <si>
    <t>Rozpad figury: P2</t>
  </si>
  <si>
    <t>"1.NP"</t>
  </si>
  <si>
    <t>"P2 - dekorativní PE stěrka (podlahové vytápění)"</t>
  </si>
  <si>
    <t>"101"   91,14</t>
  </si>
  <si>
    <t>"103"   11,49</t>
  </si>
  <si>
    <t>"104"   37,39</t>
  </si>
  <si>
    <t>"105"   29,42</t>
  </si>
  <si>
    <t>"106"   4,26</t>
  </si>
  <si>
    <t>"107"   9,29</t>
  </si>
  <si>
    <t>"108"  13,55</t>
  </si>
  <si>
    <t>"109"   2,12</t>
  </si>
  <si>
    <t>"110"   2,42</t>
  </si>
  <si>
    <t>"112"   24,5</t>
  </si>
  <si>
    <t>"113"   9,89</t>
  </si>
  <si>
    <t>"114"   47,99</t>
  </si>
  <si>
    <t>"115"   39,96</t>
  </si>
  <si>
    <t>"116"   40,11</t>
  </si>
  <si>
    <t>"117"   22,03</t>
  </si>
  <si>
    <t>"118"   23,37</t>
  </si>
  <si>
    <t>"119"   15,48</t>
  </si>
  <si>
    <t>"120"   21,29</t>
  </si>
  <si>
    <t>25</t>
  </si>
  <si>
    <t>226214212</t>
  </si>
  <si>
    <t>Velkoprofilové vrty náběrovým vrtáním svislé zapažené ocelovými pažnicemi průměru přes 1250 do 1500 mm, v hl od 0 do 10 m v hornině tř. II</t>
  </si>
  <si>
    <t>1844896684</t>
  </si>
  <si>
    <t>"P2.1"   10,0*2</t>
  </si>
  <si>
    <t>"P2.3"   6,0*2</t>
  </si>
  <si>
    <t>"P2.4"   6,5*1</t>
  </si>
  <si>
    <t>"P2.5"   7,0*1</t>
  </si>
  <si>
    <t>26</t>
  </si>
  <si>
    <t>231212113</t>
  </si>
  <si>
    <t>Zřízení výplně pilot zapažených s vytažením pažnic z vrtu svislých z betonu železového, v hl od 0 do 10 m, při průměru piloty přes 650 do 1250 mm</t>
  </si>
  <si>
    <t>-724448717</t>
  </si>
  <si>
    <t>"přebetonování o 0,30 m"</t>
  </si>
  <si>
    <t>0,3*28</t>
  </si>
  <si>
    <t>Rozpad figury: vp601</t>
  </si>
  <si>
    <t>Rozpad figury: vp602</t>
  </si>
  <si>
    <t>27</t>
  </si>
  <si>
    <t>231212114</t>
  </si>
  <si>
    <t>Zřízení výplně pilot zapažených s vytažením pažnic z vrtu svislých z betonu železového, v hl od 0 do 10 m, při průměru piloty přes 1250 do 1500 mm</t>
  </si>
  <si>
    <t>2117012554</t>
  </si>
  <si>
    <t>0,3*8</t>
  </si>
  <si>
    <t>Rozpad figury: vp1301</t>
  </si>
  <si>
    <t>Rozpad figury: vp1302</t>
  </si>
  <si>
    <t>28</t>
  </si>
  <si>
    <t>231212212</t>
  </si>
  <si>
    <t>Zřízení výplně pilot zapažených s vytažením pažnic z vrtu svislých z betonu železového, v hl od 0 do 20 m, při průměru piloty přes 450 do 650 mm</t>
  </si>
  <si>
    <t>-128650810</t>
  </si>
  <si>
    <t>0,3*1</t>
  </si>
  <si>
    <t>Rozpad figury: vp603</t>
  </si>
  <si>
    <t>29</t>
  </si>
  <si>
    <t>58933330</t>
  </si>
  <si>
    <t>beton C 30/37 X0,XC1-4,XD1-2,XA1-2,XF1 kamenivo frakce 0/22</t>
  </si>
  <si>
    <t>-1961430867</t>
  </si>
  <si>
    <t>3,14*(0,3)^2*vp601</t>
  </si>
  <si>
    <t>3,14*(0,3)^2*vp602</t>
  </si>
  <si>
    <t>3,14*(0,3)^2*vp603</t>
  </si>
  <si>
    <t>3,14*(0,3)^2*0,3*29</t>
  </si>
  <si>
    <t>3,14*(0,65)^2*vp1301</t>
  </si>
  <si>
    <t>3,14*(0,65)^2*vp1302</t>
  </si>
  <si>
    <t>3,14*(0,65)^2*0,3*8</t>
  </si>
  <si>
    <t>30</t>
  </si>
  <si>
    <t>2312122909R01</t>
  </si>
  <si>
    <t>Příplatek za krystalizační přísadu do betonu</t>
  </si>
  <si>
    <t>1811739577</t>
  </si>
  <si>
    <t>"spotřeba 2,5 kg/m3 betonu"</t>
  </si>
  <si>
    <t>Rozpad figury: xx29</t>
  </si>
  <si>
    <t>31</t>
  </si>
  <si>
    <t>231611114</t>
  </si>
  <si>
    <t>Výztuž pilot betonovaných do země z oceli 10 505 (R)</t>
  </si>
  <si>
    <t>t</t>
  </si>
  <si>
    <t>-411381166</t>
  </si>
  <si>
    <t>"dle údajů statiky"</t>
  </si>
  <si>
    <t>"Množství oceli v železobetonech :"</t>
  </si>
  <si>
    <t>"-piloty d=0,60 m - 170 kg/m3"</t>
  </si>
  <si>
    <t>3,14*(0,6)^2*vp601*170,0*0,001</t>
  </si>
  <si>
    <t>3,14*(0,6)^2*vp602*170,0*0,001</t>
  </si>
  <si>
    <t>3,14*(0,6)^2*vp603*170,0*0,001</t>
  </si>
  <si>
    <t>"-piloty d=1,30 m - 125 kg/m3"</t>
  </si>
  <si>
    <t>3,14*(0,65)^2*vp1301*125,0*0,001</t>
  </si>
  <si>
    <t>3,14*(0,65)^2*vp1302*125,0*0,001</t>
  </si>
  <si>
    <t>32</t>
  </si>
  <si>
    <t>239111112</t>
  </si>
  <si>
    <t>Odbourání vrchní znehodnocené části výplně betonových pilot při průměru piloty přes 450 do 650 mm</t>
  </si>
  <si>
    <t>1458270880</t>
  </si>
  <si>
    <t>0,3*29</t>
  </si>
  <si>
    <t>33</t>
  </si>
  <si>
    <t>239111114</t>
  </si>
  <si>
    <t>Odbourání vrchní znehodnocené části výplně betonových pilot při průměru piloty přes 1250 do 2450 mm</t>
  </si>
  <si>
    <t>-162558015</t>
  </si>
  <si>
    <t>34</t>
  </si>
  <si>
    <t>273322611</t>
  </si>
  <si>
    <t>Základy z betonu železového (bez výztuže) desky z betonu se zvýšenými nároky na prostředí tř. C 30/37</t>
  </si>
  <si>
    <t>-719476856</t>
  </si>
  <si>
    <t>"tl.250 mm"</t>
  </si>
  <si>
    <t>0,25*deska</t>
  </si>
  <si>
    <t>"rozšíření pod obvodovými zdmi"</t>
  </si>
  <si>
    <t>obvod01*0,2</t>
  </si>
  <si>
    <t>35</t>
  </si>
  <si>
    <t>273351121</t>
  </si>
  <si>
    <t>Bednění základů desek zřízení</t>
  </si>
  <si>
    <t>1645328983</t>
  </si>
  <si>
    <t>0,4*obvod01</t>
  </si>
  <si>
    <t>"výtahová šachta"</t>
  </si>
  <si>
    <t>0,25*(2,3*2+3,1+2,88)</t>
  </si>
  <si>
    <t>36</t>
  </si>
  <si>
    <t>273351122</t>
  </si>
  <si>
    <t>Bednění základů desek odstranění</t>
  </si>
  <si>
    <t>1522900707</t>
  </si>
  <si>
    <t>Rozpad figury: xx20b</t>
  </si>
  <si>
    <t>37</t>
  </si>
  <si>
    <t>273361821</t>
  </si>
  <si>
    <t>Výztuž základů desek z betonářské oceli 10 505 (R) nebo BSt 500</t>
  </si>
  <si>
    <t>2105274967</t>
  </si>
  <si>
    <t>"-základová deska  -350 kg/m3"</t>
  </si>
  <si>
    <t>xx20*350,0*0,001</t>
  </si>
  <si>
    <t>Rozpad figury: xx20</t>
  </si>
  <si>
    <t>38</t>
  </si>
  <si>
    <t>273362021</t>
  </si>
  <si>
    <t>Výztuž základů desek ze svařovaných sítí z drátů typu KARI</t>
  </si>
  <si>
    <t>2092846931</t>
  </si>
  <si>
    <t>"6/150x6/150 mm +25 % na přesahy"</t>
  </si>
  <si>
    <t>deska*3,03*0,001*1,25</t>
  </si>
  <si>
    <t>39</t>
  </si>
  <si>
    <t>274321611</t>
  </si>
  <si>
    <t>Základy z betonu železového (bez výztuže) pasy z betonu bez zvláštních nároků na prostředí tř. C 30/37</t>
  </si>
  <si>
    <t>-1437265750</t>
  </si>
  <si>
    <t>"D.1.2.c)28 ŽB VENKOVNÍ SCHODIŠTĚ"</t>
  </si>
  <si>
    <t>0,9*(4,35)*0,6</t>
  </si>
  <si>
    <t>274361821</t>
  </si>
  <si>
    <t>Výztuž základů pasů z betonářské oceli 10 505 (R) nebo BSt 500</t>
  </si>
  <si>
    <t>2105542041</t>
  </si>
  <si>
    <t>"-základové pasy - 50 kg/m3"</t>
  </si>
  <si>
    <t>xx21*50,0*0,001</t>
  </si>
  <si>
    <t>Rozpad figury: xx21</t>
  </si>
  <si>
    <t>Svislé a kompletní konstrukce</t>
  </si>
  <si>
    <t>41</t>
  </si>
  <si>
    <t>311321611</t>
  </si>
  <si>
    <t>Nadzákladové zdi z betonu železového (bez výztuže) nosné bez zvláštních nároků na vliv prostředí tř. C 30/37</t>
  </si>
  <si>
    <t>1870465554</t>
  </si>
  <si>
    <t>"obvodové stěny"</t>
  </si>
  <si>
    <t>"plocha"</t>
  </si>
  <si>
    <t>"ŽS0.1"</t>
  </si>
  <si>
    <t>(0,25+vv0)*5,67</t>
  </si>
  <si>
    <t>-1,1*2,5*1</t>
  </si>
  <si>
    <t>"ŽS0.4a"</t>
  </si>
  <si>
    <t>(0,25+vv0)*3,61</t>
  </si>
  <si>
    <t>"ŽS0.4b"</t>
  </si>
  <si>
    <t>(0,25+vv0)*4,8</t>
  </si>
  <si>
    <t>"ŽS1.1"</t>
  </si>
  <si>
    <t>(0,1+vv1+0,4)*1,0*17</t>
  </si>
  <si>
    <t>"2.NP"</t>
  </si>
  <si>
    <t>"ŽS2.1-ŽS2.3"</t>
  </si>
  <si>
    <t>(0,1+vv2+0,4)*1,0*13</t>
  </si>
  <si>
    <t>"vnitřní  stěny"</t>
  </si>
  <si>
    <t>"ŽS0.2"</t>
  </si>
  <si>
    <t>(0,25+vv0)*11,77</t>
  </si>
  <si>
    <t>-0,9*2,02*1</t>
  </si>
  <si>
    <t>"ŽS0.3"</t>
  </si>
  <si>
    <t>(0,25+vv0)*6,14</t>
  </si>
  <si>
    <t>"ŽS0.5"</t>
  </si>
  <si>
    <t>(0,25+vv0)*11,91</t>
  </si>
  <si>
    <t>-0,9*2,02*3</t>
  </si>
  <si>
    <t>"ŽS0.6"</t>
  </si>
  <si>
    <t>(0,25+vv0)*2,6</t>
  </si>
  <si>
    <t>"ŽS0.7"</t>
  </si>
  <si>
    <t>(0,25+vv0)*3,38</t>
  </si>
  <si>
    <t>-1,0*2,02*1</t>
  </si>
  <si>
    <t>"ŽS1.2"</t>
  </si>
  <si>
    <t>(0,1+vv1+0,4)*3,96</t>
  </si>
  <si>
    <t>"ŽS1.3"</t>
  </si>
  <si>
    <t>(0,1+vv1+0,4)*6,05</t>
  </si>
  <si>
    <t>"ŽS1.4"</t>
  </si>
  <si>
    <t>(0,1+vv1+0,4)*(1,05+2,9)</t>
  </si>
  <si>
    <t>"ŽS1.5"</t>
  </si>
  <si>
    <t>(0,1+vv1+0,4)*6,28</t>
  </si>
  <si>
    <t>"ŽS1.6"</t>
  </si>
  <si>
    <t>(0,1+vv1+0,4)*4,94</t>
  </si>
  <si>
    <t>"ŽS1.7"</t>
  </si>
  <si>
    <t>(0,1+vv1+0,4)*(1,36+2,85)</t>
  </si>
  <si>
    <t>"ŽS1.8"</t>
  </si>
  <si>
    <t>(0,1+vv1+0,4)*3,97</t>
  </si>
  <si>
    <t>"ŽS1.9"</t>
  </si>
  <si>
    <t>"ŽS1.10"</t>
  </si>
  <si>
    <t>"ŽS1.11"</t>
  </si>
  <si>
    <t>(0,1+vv1+0,4)*2,6</t>
  </si>
  <si>
    <t>"ŽS2.4"</t>
  </si>
  <si>
    <t>(0,1+vv2+0,4)*6,38</t>
  </si>
  <si>
    <t>-0,8*2,02*1</t>
  </si>
  <si>
    <t>"ŽS2.5"</t>
  </si>
  <si>
    <t>(0,1+vv2+0,4)*6,28</t>
  </si>
  <si>
    <t>"ŽS2.6"</t>
  </si>
  <si>
    <t>(0,1+vv2+0,4)*3,97</t>
  </si>
  <si>
    <t>"ŽS2.7"</t>
  </si>
  <si>
    <t>(0,1+vv2+0,4)*6,05</t>
  </si>
  <si>
    <t>"ŽS2.8"</t>
  </si>
  <si>
    <t>"ŽS2.9"</t>
  </si>
  <si>
    <t>(0,1+vv2+0,4)*2,6</t>
  </si>
  <si>
    <t>"výtahová šachta""</t>
  </si>
  <si>
    <t>(0,25+vv0+0,1+vv1+0,4+0,1+vv2+0,4)*(2,3*2+2,68+2,48)</t>
  </si>
  <si>
    <t>"odpočet otvorů"</t>
  </si>
  <si>
    <t>-1,1*2,1*3</t>
  </si>
  <si>
    <t>"atika"</t>
  </si>
  <si>
    <t>"obsažena v položce Průvláků"</t>
  </si>
  <si>
    <t>"tl.200 mm"</t>
  </si>
  <si>
    <t>xx30a*0,2</t>
  </si>
  <si>
    <t>"přípočet"</t>
  </si>
  <si>
    <t>"tl.250 + 350 mm"</t>
  </si>
  <si>
    <t>(0,1+vv1+0,4)*(1,05*0,15+2,9*0,05)</t>
  </si>
  <si>
    <t>(0,1+vv1+0,4)*(1,36+2,85)*0,15</t>
  </si>
  <si>
    <t>xx31a*0,2</t>
  </si>
  <si>
    <t>Rozpad figury: vv0</t>
  </si>
  <si>
    <t>"světlá výška  - 1.PP"</t>
  </si>
  <si>
    <t>Rozpad figury: vv1</t>
  </si>
  <si>
    <t>"světlá výška - 1.NP"</t>
  </si>
  <si>
    <t>Rozpad figury: vv2</t>
  </si>
  <si>
    <t>"světlá výška - 2.NP"</t>
  </si>
  <si>
    <t>Rozpad figury: xx30a</t>
  </si>
  <si>
    <t>Rozpad figury: xx31a</t>
  </si>
  <si>
    <t>42</t>
  </si>
  <si>
    <t>311322611</t>
  </si>
  <si>
    <t>Nadzákladové zdi z betonu železového (bez výztuže) nosné odolného proti agresivnímu prostředí tř. C 30/37</t>
  </si>
  <si>
    <t>-280490225</t>
  </si>
  <si>
    <t>(0,25+vv0)*(18,92+2,66+4,3)</t>
  </si>
  <si>
    <t>-3,3*0,7*1</t>
  </si>
  <si>
    <t>"ŽS0.9"</t>
  </si>
  <si>
    <t>(0,25+vv0)*(17,25)</t>
  </si>
  <si>
    <t>"ŽS0.8"</t>
  </si>
  <si>
    <t>(0,25+vv0)*(3,36+11,22)</t>
  </si>
  <si>
    <t>(0,25+0,65)*(2,3*2+2,68+2,48)</t>
  </si>
  <si>
    <t>xx32a*0,2</t>
  </si>
  <si>
    <t>xx33a*0,2</t>
  </si>
  <si>
    <t>Rozpad figury: xx32a</t>
  </si>
  <si>
    <t>Rozpad figury: xx33a</t>
  </si>
  <si>
    <t>43</t>
  </si>
  <si>
    <t>3113226909R01</t>
  </si>
  <si>
    <t>-2030892554</t>
  </si>
  <si>
    <t>Rozpad figury: xx32</t>
  </si>
  <si>
    <t>Rozpad figury: xx33</t>
  </si>
  <si>
    <t>44</t>
  </si>
  <si>
    <t>311351121</t>
  </si>
  <si>
    <t>Bednění nadzákladových zdí nosných rovné oboustranné za každou stranu zřízení</t>
  </si>
  <si>
    <t>776673855</t>
  </si>
  <si>
    <t>xx30a*2</t>
  </si>
  <si>
    <t>xx31a*2</t>
  </si>
  <si>
    <t>xx32a*2</t>
  </si>
  <si>
    <t>xx33a*2</t>
  </si>
  <si>
    <t>"otvory"</t>
  </si>
  <si>
    <t>(1,1*2+2,5)*0,2*1</t>
  </si>
  <si>
    <t>(0,9*2+2,02)*0,2*1</t>
  </si>
  <si>
    <t>(0,9*2+2,02)*0,2*3</t>
  </si>
  <si>
    <t>(1,0*2+2,02)*0,2*1</t>
  </si>
  <si>
    <t>(0,8*2+2,02)*0,2*1</t>
  </si>
  <si>
    <t>(1,1*2+2,1)*0,2*3</t>
  </si>
  <si>
    <t>"odpočet kruhového bednění"</t>
  </si>
  <si>
    <t>-xx30bk</t>
  </si>
  <si>
    <t>Rozpad figury: xx30bk</t>
  </si>
  <si>
    <t>"zaoblená stěna"</t>
  </si>
  <si>
    <t>(0,25+vv0)*(2,66+3,36)*2</t>
  </si>
  <si>
    <t>45</t>
  </si>
  <si>
    <t>311351122</t>
  </si>
  <si>
    <t>Bednění nadzákladových zdí nosných rovné oboustranné za každou stranu odstranění</t>
  </si>
  <si>
    <t>-10604954</t>
  </si>
  <si>
    <t>Rozpad figury: xx30b</t>
  </si>
  <si>
    <t>46</t>
  </si>
  <si>
    <t>311351511</t>
  </si>
  <si>
    <t>Bednění nadzákladových zdí nosných kruhové nebo obloukové oboustranné za každou stranu poloměru přes 2,5 do 4 m zřízení</t>
  </si>
  <si>
    <t>-137571896</t>
  </si>
  <si>
    <t>47</t>
  </si>
  <si>
    <t>311351612</t>
  </si>
  <si>
    <t>Bednění nadzákladových zdí nosných kruhové nebo obloukové oboustranné za každou stranu poloměru přes 4 m odstranění</t>
  </si>
  <si>
    <t>985200801</t>
  </si>
  <si>
    <t>48</t>
  </si>
  <si>
    <t>311361821</t>
  </si>
  <si>
    <t>Výztuž nadzákladových zdí nosných svislých nebo odkloněných od svislice, rovných nebo oblých z betonářské oceli 10 505 (R) nebo BSt 500</t>
  </si>
  <si>
    <t>-608250194</t>
  </si>
  <si>
    <t>"stěny  -250 kg/m3"</t>
  </si>
  <si>
    <t>xx30*250,0*0,001</t>
  </si>
  <si>
    <t>xx31*250,0*0,001</t>
  </si>
  <si>
    <t>xx32*250,0*0,001</t>
  </si>
  <si>
    <t>xx33*250,0*0,001</t>
  </si>
  <si>
    <t>Rozpad figury: xx30</t>
  </si>
  <si>
    <t>Rozpad figury: xx31</t>
  </si>
  <si>
    <t>49</t>
  </si>
  <si>
    <t>3133421139R01</t>
  </si>
  <si>
    <t>Nadzákladové zdi z lehkého betonu obkladové z betonu LC 1,6</t>
  </si>
  <si>
    <t>1489036096</t>
  </si>
  <si>
    <t>"čela stropních desek"</t>
  </si>
  <si>
    <t>0,4*obvod0</t>
  </si>
  <si>
    <t>1,0*obvod1</t>
  </si>
  <si>
    <t>1,0*obvod2</t>
  </si>
  <si>
    <t>"tl.120 mm"</t>
  </si>
  <si>
    <t>xx34a*0,12</t>
  </si>
  <si>
    <t>Rozpad figury: obvod0</t>
  </si>
  <si>
    <t>"obvod objektu v úrovni 1.PP"</t>
  </si>
  <si>
    <t>18,98+2,18+21,6+3,52+11,57+17,54+16,49</t>
  </si>
  <si>
    <t>Rozpad figury: obvod1</t>
  </si>
  <si>
    <t>"obvod objektu v úrovni 1.NP"</t>
  </si>
  <si>
    <t>18,98+2,18+21,6+3,52+15,34+2,95+18,45+10,05</t>
  </si>
  <si>
    <t>Rozpad figury: obvod2</t>
  </si>
  <si>
    <t>"obvod objektu v úrovni 2.NP"</t>
  </si>
  <si>
    <t>15,28+18,94+3,36+15,34+2,56+25,61</t>
  </si>
  <si>
    <t>Rozpad figury: xx34a</t>
  </si>
  <si>
    <t>50</t>
  </si>
  <si>
    <t>313351121</t>
  </si>
  <si>
    <t>Bednění nadzákladových zdí obkladových rovné oboustranné za každou stranu zřízení</t>
  </si>
  <si>
    <t>1025964201</t>
  </si>
  <si>
    <t>-xx34bk</t>
  </si>
  <si>
    <t>Rozpad figury: xx34bk</t>
  </si>
  <si>
    <t>1,0*(2,66+3,36+3,36)</t>
  </si>
  <si>
    <t>51</t>
  </si>
  <si>
    <t>313351122</t>
  </si>
  <si>
    <t>Bednění nadzákladových zdí obkladových rovné oboustranné za každou stranu odstranění</t>
  </si>
  <si>
    <t>-1954167229</t>
  </si>
  <si>
    <t>Rozpad figury: xx34b</t>
  </si>
  <si>
    <t>52</t>
  </si>
  <si>
    <t>313351511</t>
  </si>
  <si>
    <t>Bednění nadzákladových zdí obkladových kruhové nebo obloukové oboustranné za každou stranu poloměru přes 2,5 do 4 m zřízení</t>
  </si>
  <si>
    <t>1758647656</t>
  </si>
  <si>
    <t>53</t>
  </si>
  <si>
    <t>313351512</t>
  </si>
  <si>
    <t>Bednění nadzákladových zdí obkladových kruhové nebo obloukové oboustranné za každou stranu poloměru přes 2,5 do 4 m odstranění</t>
  </si>
  <si>
    <t>67052940</t>
  </si>
  <si>
    <t>54</t>
  </si>
  <si>
    <t>313351911</t>
  </si>
  <si>
    <t>Bednění nadzákladových zdí obkladových Příplatek k cenám za pohledový beton</t>
  </si>
  <si>
    <t>1043692794</t>
  </si>
  <si>
    <t>55</t>
  </si>
  <si>
    <t>313361821</t>
  </si>
  <si>
    <t>Výztuž nadzákladových zdí obkladových svislých nebo odkloněných od svislice, rovných nebo oblých z betonářské oceli 10 505 (R) nebo BSt 500</t>
  </si>
  <si>
    <t>2103037385</t>
  </si>
  <si>
    <t>"stěny  -180 kg/m3"</t>
  </si>
  <si>
    <t>xx34*180,0*0,001</t>
  </si>
  <si>
    <t>Rozpad figury: xx34</t>
  </si>
  <si>
    <t>56</t>
  </si>
  <si>
    <t>317168052</t>
  </si>
  <si>
    <t>Překlady keramické vysoké osazené do maltového lože, šířky překladu 70 mm výšky 238 mm, délky 1250 mm</t>
  </si>
  <si>
    <t>kus</t>
  </si>
  <si>
    <t>-1418841949</t>
  </si>
  <si>
    <t>"D.1.1.1.4 Půdorys 1.PP"</t>
  </si>
  <si>
    <t>"KP1"   4</t>
  </si>
  <si>
    <t>"D.1.1.1.5 Půdorys 1.NP"</t>
  </si>
  <si>
    <t>"D.1.1.1.7 Půdorys 2.NP"</t>
  </si>
  <si>
    <t>57</t>
  </si>
  <si>
    <t>342244201</t>
  </si>
  <si>
    <t>Příčky jednoduché z cihel děrovaných broušených, na tenkovrstvou maltu, pevnost cihel do P15, tl. příčky 80 mm</t>
  </si>
  <si>
    <t>453121770</t>
  </si>
  <si>
    <t>(0,25+vv0)*(8,64+5,66+2,1+0,35+5,04+0,9+0,4+1,7+1,4+6,76)</t>
  </si>
  <si>
    <t>-0,9*2,02*2</t>
  </si>
  <si>
    <t>-0,8*2,02*2</t>
  </si>
  <si>
    <t>(0,1+vv1+0,4)*(3,01+3,62+2,1+0,35+2,04+0,9+0,4+1,4+1,4+1,74+2,1)</t>
  </si>
  <si>
    <t>-0,8*2,02*3</t>
  </si>
  <si>
    <t>(0,1+vv2+0,4)*(3,07+2,1+0,35+2,04+0,9+0,4+1,4+1,4+1,74+1,57+1,99)</t>
  </si>
  <si>
    <t>58</t>
  </si>
  <si>
    <t>342244211</t>
  </si>
  <si>
    <t>Příčky jednoduché z cihel děrovaných broušených, na tenkovrstvou maltu, pevnost cihel do P15, tl. příčky 115 mm</t>
  </si>
  <si>
    <t>956979210</t>
  </si>
  <si>
    <t>(0,25+vv0)*(1,4)</t>
  </si>
  <si>
    <t>(0,1+vv1+0,4)*(1,4)</t>
  </si>
  <si>
    <t>(0,1+vv2+0,4)*(1,4)</t>
  </si>
  <si>
    <t>59</t>
  </si>
  <si>
    <t>342291131</t>
  </si>
  <si>
    <t>Ukotvení příček plochými kotvami, do konstrukce betonové</t>
  </si>
  <si>
    <t>940426738</t>
  </si>
  <si>
    <t>(0,25+vv0)*9</t>
  </si>
  <si>
    <t>(0,1+vv1+0,4)*8</t>
  </si>
  <si>
    <t>(0,1+vv2+0,4)*7</t>
  </si>
  <si>
    <t>60</t>
  </si>
  <si>
    <t>346971121</t>
  </si>
  <si>
    <t>Izolace proti šíření zvuku prováděná současně při zdění z lepenky asfaltové hadrové pod příčky jednoduchá, složená z 10 mm tl. vrstvy malty MC 5, lepenky nepískované a 10 mm vrstvy téže malty, v pruzích š. do 100 mm</t>
  </si>
  <si>
    <t>1618057818</t>
  </si>
  <si>
    <t>(14,2+11,6+7,2)</t>
  </si>
  <si>
    <t>(3,45+2,8+6,1+7,3+8,3)</t>
  </si>
  <si>
    <t>(1,45+2,9+1,75+3,25+4,13+3,8)</t>
  </si>
  <si>
    <t>Vodorovné konstrukce</t>
  </si>
  <si>
    <t>61</t>
  </si>
  <si>
    <t>411321616</t>
  </si>
  <si>
    <t>Stropy z betonu železového (bez výztuže) stropů deskových, plochých střech, desek balkonových, desek hřibových stropů včetně hlavic hřibových sloupů tř. C 30/37</t>
  </si>
  <si>
    <t>1938490207</t>
  </si>
  <si>
    <t>"plochy stropů"</t>
  </si>
  <si>
    <t>381,0</t>
  </si>
  <si>
    <t>"tl.300 mm"</t>
  </si>
  <si>
    <t>"D0.1"</t>
  </si>
  <si>
    <t>0,3*xx400</t>
  </si>
  <si>
    <t>"odpočet prostupů"</t>
  </si>
  <si>
    <t>-0,3*6,25*1,2</t>
  </si>
  <si>
    <t>-0,3*1,9*(2,68+2,48)/2</t>
  </si>
  <si>
    <t>-0,3*2,0*0,35</t>
  </si>
  <si>
    <t>-0,3*1,7*0,35</t>
  </si>
  <si>
    <t>"D1.1"</t>
  </si>
  <si>
    <t>0,3*xx401</t>
  </si>
  <si>
    <t>"D2.1"</t>
  </si>
  <si>
    <t>0,3*xx402</t>
  </si>
  <si>
    <t>-0,3*(0,9+0,4)*0,3</t>
  </si>
  <si>
    <t>-0,3*0,7*1,3</t>
  </si>
  <si>
    <t>-0,3*0,5*0,25*2</t>
  </si>
  <si>
    <t>-0,3*0,57*0,57*4</t>
  </si>
  <si>
    <t>Rozpad figury: xx400</t>
  </si>
  <si>
    <t>Rozpad figury: xx401</t>
  </si>
  <si>
    <t>Rozpad figury: xx402</t>
  </si>
  <si>
    <t>62</t>
  </si>
  <si>
    <t>411351021</t>
  </si>
  <si>
    <t>Bednění stropních konstrukcí - bez podpěrné konstrukce desek tloušťky stropní desky přes 25 do 50 cm zřízení</t>
  </si>
  <si>
    <t>-1943834429</t>
  </si>
  <si>
    <t>"vodorovné dle podpěrné kce"</t>
  </si>
  <si>
    <t>"svislé"</t>
  </si>
  <si>
    <t>0,3*obvod0</t>
  </si>
  <si>
    <t>0,3*obvod1</t>
  </si>
  <si>
    <t>0,3*obvod2</t>
  </si>
  <si>
    <t>"prostupy"</t>
  </si>
  <si>
    <t>0,3*(6,25+1,2)*2</t>
  </si>
  <si>
    <t>0,3*(1,9+(2,68+2,48)/2)*2</t>
  </si>
  <si>
    <t>0,3*(2,0+0,35)*2</t>
  </si>
  <si>
    <t>0,3*(1,7+0,35)*2</t>
  </si>
  <si>
    <t>0,3*((0,9+0,4)+0,3)*2</t>
  </si>
  <si>
    <t>0,3*(0,7+1,3)*2</t>
  </si>
  <si>
    <t>0,3*(0,5+0,25)*2*2</t>
  </si>
  <si>
    <t>0,3*(0,57+0,57)*2*4</t>
  </si>
  <si>
    <t>Rozpad figury: xx40pk</t>
  </si>
  <si>
    <t>411351022</t>
  </si>
  <si>
    <t>Bednění stropních konstrukcí - bez podpěrné konstrukce desek tloušťky stropní desky přes 25 do 50 cm odstranění</t>
  </si>
  <si>
    <t>2026095737</t>
  </si>
  <si>
    <t>Rozpad figury: xx40b</t>
  </si>
  <si>
    <t>64</t>
  </si>
  <si>
    <t>411354315</t>
  </si>
  <si>
    <t>Podpěrná konstrukce stropů - desek, kleneb a skořepin výška podepření do 4 m tloušťka stropu přes 25 do 35 cm zřízení</t>
  </si>
  <si>
    <t>-980956739</t>
  </si>
  <si>
    <t>65</t>
  </si>
  <si>
    <t>411354316</t>
  </si>
  <si>
    <t>Podpěrná konstrukce stropů - desek, kleneb a skořepin výška podepření do 4 m tloušťka stropu přes 25 do 35 cm odstranění</t>
  </si>
  <si>
    <t>1088973217</t>
  </si>
  <si>
    <t>66</t>
  </si>
  <si>
    <t>411361821</t>
  </si>
  <si>
    <t>Výztuž stropů prostě uložených, vetknutých, spojitých, deskových, trámových (žebrových, kazetových), s keramickými a jinými vložkami, konsolových nebo balkonových, hřibových včetně hlavic hřibových sloupů, plochých střech a pro zavěšení železobetonových podhledů z betonářské oceli 10 505 (R) nebo BSt 500</t>
  </si>
  <si>
    <t>1277143305</t>
  </si>
  <si>
    <t>"-stropní desky -350 kg/m3"</t>
  </si>
  <si>
    <t>xx40*350,0*0,001</t>
  </si>
  <si>
    <t>Rozpad figury: xx40</t>
  </si>
  <si>
    <t>67</t>
  </si>
  <si>
    <t>411388531</t>
  </si>
  <si>
    <t>Zabetonování otvorů ve stropech nebo v klenbách včetně lešení, bednění, odbednění a výztuže (materiál v ceně) ve stropech železobetonových, tvárnicových a prefabrikovaných</t>
  </si>
  <si>
    <t>-1909854636</t>
  </si>
  <si>
    <t>"samostatně nespecifikované"</t>
  </si>
  <si>
    <t>15,0</t>
  </si>
  <si>
    <t>68</t>
  </si>
  <si>
    <t>413321616</t>
  </si>
  <si>
    <t>Nosníky z betonu železového (bez výztuže) včetně stěnových i jeřábových drah, volných trámů, průvlaků, rámových příčlí, ztužidel, konzol, vodorovných táhel apod., tyčových konstrukcí tř. C 30/37</t>
  </si>
  <si>
    <t>506688891</t>
  </si>
  <si>
    <t>"D.1.2.c)24 ŽB PRŮVLAKY 1.NP - VÝKRES VÝZTUŽE"</t>
  </si>
  <si>
    <t>"ŽBP1.1a"</t>
  </si>
  <si>
    <t>0,6*(19,08+10,31)*0,25</t>
  </si>
  <si>
    <t>"ŽBP1.1b"</t>
  </si>
  <si>
    <t>0,6*(15,5)*0,25</t>
  </si>
  <si>
    <t>"ŽBP1.1c"</t>
  </si>
  <si>
    <t>0,6*(2,66+21,68+3,36)*0,25</t>
  </si>
  <si>
    <t>"ŽBP1.1d"</t>
  </si>
  <si>
    <t>0,6*(2,56+18,66)*0,25</t>
  </si>
  <si>
    <t>"ŽBP1.2"</t>
  </si>
  <si>
    <t>0,6*(8,95)*0,3</t>
  </si>
  <si>
    <t>"ŽBP1.3a,1,4,1.5,1.6,1.7"</t>
  </si>
  <si>
    <t>0,6*(12,38+5,75+1,37+17,12+8,06+6,26+7,67)*0,3</t>
  </si>
  <si>
    <t>"ŽBP1.8"</t>
  </si>
  <si>
    <t>0,6*(6,0)*0,3</t>
  </si>
  <si>
    <t>"ŽBP1.9"</t>
  </si>
  <si>
    <t>0,6*(15,38)*0,2</t>
  </si>
  <si>
    <t>"ŽBP1.10a"</t>
  </si>
  <si>
    <t>0,6*(1,56)*0,35</t>
  </si>
  <si>
    <t>"ŽBP1.10b"</t>
  </si>
  <si>
    <t>0,6*(7,97)*0,35</t>
  </si>
  <si>
    <t>"ŽBP1.11"</t>
  </si>
  <si>
    <t>0,6*(1,2)*0,2</t>
  </si>
  <si>
    <t>"ŽBP1.12a"</t>
  </si>
  <si>
    <t>0,6*(6,61)*0,2</t>
  </si>
  <si>
    <t>"ŽBP1.12b"</t>
  </si>
  <si>
    <t>0,6*(13,23)*0,2</t>
  </si>
  <si>
    <t>"ŽBP1.13"</t>
  </si>
  <si>
    <t>0,6*(6,53)*0,25</t>
  </si>
  <si>
    <t>"ŽBP1.14a"</t>
  </si>
  <si>
    <t>0,6*(8,16)*0,3</t>
  </si>
  <si>
    <t>"ŽBP1.14b"</t>
  </si>
  <si>
    <t>0,6*(1,92)*0,2</t>
  </si>
  <si>
    <t>"ŽBP1.14c"</t>
  </si>
  <si>
    <t>"ŽBP1.15"</t>
  </si>
  <si>
    <t>0,6*(3,86)*0,35</t>
  </si>
  <si>
    <t>"ŽBP1.16"</t>
  </si>
  <si>
    <t>0,6*(1,07+2,69)*0,2</t>
  </si>
  <si>
    <t>"D.1.2.c)25 ŽB PRŮVLAKY 2.NP - VÝKRES VÝZTUŽE"</t>
  </si>
  <si>
    <t>"ŽBP2.1a"</t>
  </si>
  <si>
    <t>0,6*(15,5)*0,2</t>
  </si>
  <si>
    <t>"ŽBP2.1b"</t>
  </si>
  <si>
    <t>0,6*(2,56+26,8)*0,2</t>
  </si>
  <si>
    <t>"ŽBP2.1c"</t>
  </si>
  <si>
    <t>0,6*(5,5)*0,2</t>
  </si>
  <si>
    <t>"ŽBP2.1d"</t>
  </si>
  <si>
    <t>0,6*(10,65+2,66+17,31+3,36)*0,2</t>
  </si>
  <si>
    <t>"ŽBP2.2,2.3"</t>
  </si>
  <si>
    <t>0,6*(17,92+16,94)*0,3</t>
  </si>
  <si>
    <t>"ŽBP2.4,2.5"</t>
  </si>
  <si>
    <t>0,6*(15,9+14,84)*0,3</t>
  </si>
  <si>
    <t>"ŽBP2.6"</t>
  </si>
  <si>
    <t>0,15*(5,62)*0,3</t>
  </si>
  <si>
    <t>"ŽBP2.7"</t>
  </si>
  <si>
    <t>0,15*(8,02)*0,35</t>
  </si>
  <si>
    <t>"ŽBP2.8"</t>
  </si>
  <si>
    <t>0,4*(8,18)*0,2</t>
  </si>
  <si>
    <t>"ŽBP2.9"</t>
  </si>
  <si>
    <t>0,4*(8,2)*0,2</t>
  </si>
  <si>
    <t>"ŽBP2.10,2.11,2.12"</t>
  </si>
  <si>
    <t>0,15*(7,98+4,29+4,15)*0,3</t>
  </si>
  <si>
    <t>"ŽBP2.13"</t>
  </si>
  <si>
    <t>0,15*(8,43)*0,45</t>
  </si>
  <si>
    <t>"ŽBP2.14"</t>
  </si>
  <si>
    <t>0,2*(2,31+1,58)*2*0,2</t>
  </si>
  <si>
    <t>69</t>
  </si>
  <si>
    <t>413351111</t>
  </si>
  <si>
    <t>Bednění nosníků a průvlaků - bez podpěrné konstrukce výška nosníku po spodní líc stropní desky do 100 cm zřízení</t>
  </si>
  <si>
    <t>1999159804</t>
  </si>
  <si>
    <t>0,6*(19,08+10,31)*2</t>
  </si>
  <si>
    <t>0,6*(15,5)*2</t>
  </si>
  <si>
    <t>0,6*(2,66+21,68+3,36)*2</t>
  </si>
  <si>
    <t>0,6*(2,56+18,66)*2</t>
  </si>
  <si>
    <t>0,6*(8,95)*2</t>
  </si>
  <si>
    <t>0,6*(12,38+5,75+1,37+17,12+8,06+6,26+7,67)*2</t>
  </si>
  <si>
    <t>0,6*(6,0)*2</t>
  </si>
  <si>
    <t>0,6*(15,38)*2</t>
  </si>
  <si>
    <t>0,6*(1,56)*2</t>
  </si>
  <si>
    <t>0,6*(7,97)*2</t>
  </si>
  <si>
    <t>0,6*(1,2)*2</t>
  </si>
  <si>
    <t>0,6*(6,61)*2</t>
  </si>
  <si>
    <t>0,6*(13,23)*2</t>
  </si>
  <si>
    <t>0,6*(6,53)*2</t>
  </si>
  <si>
    <t>0,6*(8,16)*2</t>
  </si>
  <si>
    <t>0,6*(1,92)*2</t>
  </si>
  <si>
    <t>0,6*(3,86)*2</t>
  </si>
  <si>
    <t>0,6*(1,07+2,69)*2</t>
  </si>
  <si>
    <t>0,6*(2,56+26,8)*2</t>
  </si>
  <si>
    <t>0,6*(5,5)*2</t>
  </si>
  <si>
    <t>0,6*(10,65+2,66+17,31+3,36)*2</t>
  </si>
  <si>
    <t>0,6*(17,92+16,94)*2</t>
  </si>
  <si>
    <t>0,6*(15,9+14,84)*2</t>
  </si>
  <si>
    <t>0,15*(5,62)*2</t>
  </si>
  <si>
    <t>0,15*(8,02)*2</t>
  </si>
  <si>
    <t>0,4*(8,18)*2</t>
  </si>
  <si>
    <t>0,4*(8,2)*2</t>
  </si>
  <si>
    <t>0,15*(7,98+4,29+4,15)*2</t>
  </si>
  <si>
    <t>0,15*(8,43)*2</t>
  </si>
  <si>
    <t>0,2*(2,31+1,58)*2*2</t>
  </si>
  <si>
    <t>"vodorovné - součást stropní desky"</t>
  </si>
  <si>
    <t>70</t>
  </si>
  <si>
    <t>413351112</t>
  </si>
  <si>
    <t>Bednění nosníků a průvlaků - bez podpěrné konstrukce výška nosníku po spodní líc stropní desky do 100 cm odstranění</t>
  </si>
  <si>
    <t>-1010211044</t>
  </si>
  <si>
    <t>Rozpad figury: xx41b</t>
  </si>
  <si>
    <t>71</t>
  </si>
  <si>
    <t>413361321</t>
  </si>
  <si>
    <t>Výztuž nosníků včetně stěnových i jeřábových drah, volných trámů, průvlaků, rámových příčlí, ztužidel, konzol, vodorovných táhel apod. tyčových konstrukcí lemujících nebo vyztužujících stropní a podobné střešní konstrukce z betonářské oceli 11 375 (EZ)</t>
  </si>
  <si>
    <t>1281674222</t>
  </si>
  <si>
    <t>"D.1.2.c)29 KOVÁNÍ"</t>
  </si>
  <si>
    <t>"zabudované kování do monolitů"</t>
  </si>
  <si>
    <t>"K1"   13,34*15*0,001</t>
  </si>
  <si>
    <t>"K2"   58,9*2*0,001</t>
  </si>
  <si>
    <t>"K0.1"   25,42*11*0,001</t>
  </si>
  <si>
    <t>"K0.2"   34,46*2*0,001</t>
  </si>
  <si>
    <t>"K0.3"   13,51*4*0,001</t>
  </si>
  <si>
    <t>"K1.1"   13,51*17*0,001</t>
  </si>
  <si>
    <t>"K1.2"   51,48*1*0,001</t>
  </si>
  <si>
    <t>"K1.4"   51,48*1*0,001</t>
  </si>
  <si>
    <t>"K1.6"   51,48*1*0,001</t>
  </si>
  <si>
    <t>"K1.12"   51,48*1*0,001</t>
  </si>
  <si>
    <t>"K1.20"   51,48*1*0,001</t>
  </si>
  <si>
    <t>"K1.22"   51,48*2*0,001</t>
  </si>
  <si>
    <t>"K1.8"   15,75*1*0,001</t>
  </si>
  <si>
    <t>"K1.10"   40,5*1*0,001</t>
  </si>
  <si>
    <t>"K1.14"  9,53*1*0,001</t>
  </si>
  <si>
    <t>"K1.15"  9,53*1*0,001</t>
  </si>
  <si>
    <t>"K1.16"  40,5*1*0,001</t>
  </si>
  <si>
    <t>"K1.13"  40,47*1*0,001</t>
  </si>
  <si>
    <t>"K1.17"  40,47*1*0,001</t>
  </si>
  <si>
    <t>"K1.18"  10,33*1*0,001</t>
  </si>
  <si>
    <t>"K1.19"  10,33*1*0,001</t>
  </si>
  <si>
    <t>"K3"  218,45*1*0,001</t>
  </si>
  <si>
    <t>"K1.41"  218,45*1*0,001</t>
  </si>
  <si>
    <t>"K1.40"  420,3*1*0,001</t>
  </si>
  <si>
    <t>"K2.1"  12,34*2*0,001</t>
  </si>
  <si>
    <t>"K2.2"  12,34*2*0,001</t>
  </si>
  <si>
    <t>"K2.17"   63,47*1*0,001</t>
  </si>
  <si>
    <t>"K2.18"  63,47*1*0,001</t>
  </si>
  <si>
    <t>"K2.21"   63,47*1*0,001</t>
  </si>
  <si>
    <t>"K2.23"   63,47*1*0,001</t>
  </si>
  <si>
    <t>"K2.19"   33,54*1*0,001</t>
  </si>
  <si>
    <t>"K2.20"   33,54*1*0,001</t>
  </si>
  <si>
    <t>"K2.24"   36,07*1*0,001</t>
  </si>
  <si>
    <t>"K2.25"   36,07*1*0,001</t>
  </si>
  <si>
    <t>"K2.26"   36,07*1*0,001</t>
  </si>
  <si>
    <t>"K2.27"   36,07*1*0,001</t>
  </si>
  <si>
    <t>"K2.28"   36,07*1*0,001</t>
  </si>
  <si>
    <t>"K2.29"   36,07*1*0,001</t>
  </si>
  <si>
    <t>"K2.30"   8,68*8*0,001</t>
  </si>
  <si>
    <t>"K2.31"   8,68*8*0,001</t>
  </si>
  <si>
    <t>"K2.32-39"   69,97*8*0,001</t>
  </si>
  <si>
    <t>"K2.42"   219,8*1*0,001</t>
  </si>
  <si>
    <t>"K2.43"   219,8*1*0,001</t>
  </si>
  <si>
    <t>72</t>
  </si>
  <si>
    <t>413361821</t>
  </si>
  <si>
    <t>Výztuž nosníků včetně stěnových i jeřábových drah, volných trámů, průvlaků, rámových příčlí, ztužidel, konzol, vodorovných táhel apod. tyčových konstrukcí lemujících nebo vyztužujících stropní a podobné střešní konstrukce z betonářské oceli 10 505 (R) nebo BSt 500</t>
  </si>
  <si>
    <t>817357652</t>
  </si>
  <si>
    <t>"-průvlaky -380 kg/m3"</t>
  </si>
  <si>
    <t>xx41*380,0*0,001</t>
  </si>
  <si>
    <t>Rozpad figury: xx41</t>
  </si>
  <si>
    <t>73</t>
  </si>
  <si>
    <t>430321616</t>
  </si>
  <si>
    <t>Schodišťové konstrukce a rampy z betonu železového (bez výztuže) stupně, schodnice, ramena, podesty s nosníky tř. C 30/37</t>
  </si>
  <si>
    <t>-1921260175</t>
  </si>
  <si>
    <t>"rameno + podesta"</t>
  </si>
  <si>
    <t>0,2*(0,961+Sqrt((2,12)^2+(3,27)^2))*4,15</t>
  </si>
  <si>
    <t>74</t>
  </si>
  <si>
    <t>430361821</t>
  </si>
  <si>
    <t>Výztuž schodišťových konstrukcí a ramp stupňů, schodnic, ramen, podest s nosníky z betonářské oceli 10 505 (R) nebo BSt 500</t>
  </si>
  <si>
    <t>-1207649059</t>
  </si>
  <si>
    <t>"-schodiště - 250 kg/m3"</t>
  </si>
  <si>
    <t>xx43*250,0*0,001</t>
  </si>
  <si>
    <t>Rozpad figury: xx43</t>
  </si>
  <si>
    <t>75</t>
  </si>
  <si>
    <t>431351121</t>
  </si>
  <si>
    <t>Bednění podest, podstupňových desek a ramp včetně podpěrné konstrukce výšky do 4 m půdorysně přímočarých zřízení</t>
  </si>
  <si>
    <t>-949944898</t>
  </si>
  <si>
    <t>(0,961+Sqrt((2,12)^2+(3,27)^2))*4,15</t>
  </si>
  <si>
    <t>"rameno + podesta - boky"</t>
  </si>
  <si>
    <t>0,2*(0,961+Sqrt((2,12)^2+(3,27)^2))*2</t>
  </si>
  <si>
    <t>76</t>
  </si>
  <si>
    <t>431351122</t>
  </si>
  <si>
    <t>Bednění podest, podstupňových desek a ramp včetně podpěrné konstrukce výšky do 4 m půdorysně přímočarých odstranění</t>
  </si>
  <si>
    <t>-1596145504</t>
  </si>
  <si>
    <t>Rozpad figury: xx43b</t>
  </si>
  <si>
    <t>77</t>
  </si>
  <si>
    <t>434311115</t>
  </si>
  <si>
    <t>Stupně dusané z betonu prostého nebo prokládaného kamenem na terén nebo na desku bez potěru, se zahlazením povrchu tř. C 20/25</t>
  </si>
  <si>
    <t>1550427695</t>
  </si>
  <si>
    <t>4,15*14</t>
  </si>
  <si>
    <t>78</t>
  </si>
  <si>
    <t>434351141</t>
  </si>
  <si>
    <t>Bednění stupňů betonovaných na podstupňové desce nebo na terénu půdorysně přímočarých zřízení</t>
  </si>
  <si>
    <t>1643676964</t>
  </si>
  <si>
    <t>0,2*xxsch</t>
  </si>
  <si>
    <t>Rozpad figury: xxsch</t>
  </si>
  <si>
    <t>79</t>
  </si>
  <si>
    <t>434351142</t>
  </si>
  <si>
    <t>Bednění stupňů betonovaných na podstupňové desce nebo na terénu půdorysně přímočarých odstranění</t>
  </si>
  <si>
    <t>1680631275</t>
  </si>
  <si>
    <t>Rozpad figury: xxschb</t>
  </si>
  <si>
    <t>80</t>
  </si>
  <si>
    <t>4359010999R01</t>
  </si>
  <si>
    <t>Vnitřní schodiště jednoramenné,počet stupňů v rameni 11x145,5x270mm a 12x167x290mm,celkový počet stupňů 46,jednotlivé stupně jsou z monolitického betonu,vetknuté do betonové stěny,tloušťka stupně 110 mm– kompletní dodávka a montáž</t>
  </si>
  <si>
    <t>soubor</t>
  </si>
  <si>
    <t>-753852674</t>
  </si>
  <si>
    <t>Úpravy povrchů, podlahy a osazování výplní</t>
  </si>
  <si>
    <t>81</t>
  </si>
  <si>
    <t>612131321</t>
  </si>
  <si>
    <t>Podkladní a spojovací vrstva vnitřních omítaných ploch penetrace disperzní nanášená strojně stěn</t>
  </si>
  <si>
    <t>294723231</t>
  </si>
  <si>
    <t>Rozpad figury: omstuste</t>
  </si>
  <si>
    <t>vv0*((5,64+5,6+2,9+5,6+0,2+9,16+2,1)*2+13,27+1,76+5,9+3,65+11,84+3,14+3,99)</t>
  </si>
  <si>
    <t>vv0*((3,8+6,12+2,7+6,76+4,8+11,72)*2)</t>
  </si>
  <si>
    <t>-0,2*(4,8+4,65*2)</t>
  </si>
  <si>
    <t>-0,9*2,02*4</t>
  </si>
  <si>
    <t>-1,0*2,02*2</t>
  </si>
  <si>
    <t>(vv1+0,4)*1,0*17</t>
  </si>
  <si>
    <t>(vv2+0,4)*1,0*13</t>
  </si>
  <si>
    <t>(vv1+0,4)*3,96</t>
  </si>
  <si>
    <t>(vv1+0,4)*6,05</t>
  </si>
  <si>
    <t>(vv1+0,4)*(1,05+2,9)</t>
  </si>
  <si>
    <t>(vv1+0,4)*6,28</t>
  </si>
  <si>
    <t>(vv1+0,4)*4,94</t>
  </si>
  <si>
    <t>(vv1+0,4)*(1,36+2,85)</t>
  </si>
  <si>
    <t>(vv1+0,4)*3,97</t>
  </si>
  <si>
    <t>(vv1+0,4)*2,6</t>
  </si>
  <si>
    <t>(vv2+0,4)*6,38</t>
  </si>
  <si>
    <t>(vv2+0,4)*6,28</t>
  </si>
  <si>
    <t>(vv2+0,4)*3,97</t>
  </si>
  <si>
    <t>(vv2+0,4)*6,05</t>
  </si>
  <si>
    <t>(vv2+0,4)*2,6</t>
  </si>
  <si>
    <t>"příčky 100 mm"</t>
  </si>
  <si>
    <t>(vv1+0,4)*(3,01+3,62+2,1+0,35+2,04+0,9+0,4+1,4+1,4+1,74+2,1)*2</t>
  </si>
  <si>
    <t>-0,9*2,02*1*2</t>
  </si>
  <si>
    <t>-0,8*2,02*3*2</t>
  </si>
  <si>
    <t>(vv2+0,4)*(3,07+2,1+0,35+2,04+0,9+0,4+1,4+1,4+1,74+1,57+1,99)*2</t>
  </si>
  <si>
    <t>"příčky 125 mm"</t>
  </si>
  <si>
    <t>612341321</t>
  </si>
  <si>
    <t>Omítka sádrová nebo vápenosádrová vnitřních ploch nanášená strojně jednovrstvá, tloušťky do 10 mm hladká svislých konstrukcí stěn</t>
  </si>
  <si>
    <t>-1097600044</t>
  </si>
  <si>
    <t>83</t>
  </si>
  <si>
    <t>621151031</t>
  </si>
  <si>
    <t>Penetrační nátěr vnějších pastovitých tenkovrstvých omítek silikonový podhledů</t>
  </si>
  <si>
    <t>1868198943</t>
  </si>
  <si>
    <t>Rozpad figury: f1p</t>
  </si>
  <si>
    <t>"probarvená silikono-pryskyřičná omítkovina,samočistící "</t>
  </si>
  <si>
    <t>"s vlákny,přísada proti mikroorganismům"</t>
  </si>
  <si>
    <t>0,3*(18,6+3,66+3,76)</t>
  </si>
  <si>
    <t>84</t>
  </si>
  <si>
    <t>621211061</t>
  </si>
  <si>
    <t>Montáž kontaktního zateplení lepením a mechanickým kotvením z polystyrenových desek (dodávka ve specifikaci) na vnější podhledy, na podklad betonový nebo z lehčeného betonu nebo keramický, tloušťky desek přes 240 mm</t>
  </si>
  <si>
    <t>756622480</t>
  </si>
  <si>
    <t>"převislé části 1.NP"</t>
  </si>
  <si>
    <t>112,0</t>
  </si>
  <si>
    <t>85</t>
  </si>
  <si>
    <t>28375806</t>
  </si>
  <si>
    <t>deska EPS 70 fasádní λ=0,039 tl 300mm</t>
  </si>
  <si>
    <t>-234911289</t>
  </si>
  <si>
    <t>Rozpad figury: feps300p</t>
  </si>
  <si>
    <t>112*1,05 'Přepočtené koeficientem množství</t>
  </si>
  <si>
    <t>86</t>
  </si>
  <si>
    <t>621251101</t>
  </si>
  <si>
    <t>Montáž kontaktního zateplení lepením a mechanickým kotvením Příplatek k cenám za zápustnou montáž kotev s použitím tepelněizolačních zátek na vnější podhledy z polystyrenu</t>
  </si>
  <si>
    <t>-1507400146</t>
  </si>
  <si>
    <t>87</t>
  </si>
  <si>
    <t>621531012</t>
  </si>
  <si>
    <t>Omítka tenkovrstvá silikonová vnějších ploch probarvená bez penetrace zatíraná (škrábaná), zrnitost 1,5 mm podhledů</t>
  </si>
  <si>
    <t>427871883</t>
  </si>
  <si>
    <t>88</t>
  </si>
  <si>
    <t>622252002</t>
  </si>
  <si>
    <t>Montáž profilů kontaktního zateplení ostatních stěnových, dilatačních apod. lepených do tmelu</t>
  </si>
  <si>
    <t>-2000971011</t>
  </si>
  <si>
    <t>"profil rohový"</t>
  </si>
  <si>
    <t>(18,6+3,66+3,76)</t>
  </si>
  <si>
    <t>89</t>
  </si>
  <si>
    <t>63127464</t>
  </si>
  <si>
    <t>profil rohový Al s výztužnou tkaninou š 100/100mm</t>
  </si>
  <si>
    <t>-629923560</t>
  </si>
  <si>
    <t>Rozpad figury: fl1</t>
  </si>
  <si>
    <t>26,02*1,05 'Přepočtené koeficientem množství</t>
  </si>
  <si>
    <t>90</t>
  </si>
  <si>
    <t>629991011</t>
  </si>
  <si>
    <t>Zakrytí vnějších ploch před znečištěním včetně pozdějšího odkrytí výplní otvorů a svislých ploch fólií přilepenou lepící páskou</t>
  </si>
  <si>
    <t>123113797</t>
  </si>
  <si>
    <t>"dle otvorových výplní"</t>
  </si>
  <si>
    <t>"D.1.1.1.13 Hliníkové výplně otvorů - vnější"</t>
  </si>
  <si>
    <t>"H01"   (3,87*3,0)*1</t>
  </si>
  <si>
    <t>"H02"   (9,05*3,0)*1</t>
  </si>
  <si>
    <t>"H03"   (25,26*3,0)*1</t>
  </si>
  <si>
    <t>"H04"   (10,2*3,0)*1</t>
  </si>
  <si>
    <t>"H05"   (1,5*3,0)*21</t>
  </si>
  <si>
    <t>"H06"   (1,67*3,0)*1</t>
  </si>
  <si>
    <t>"H07"   (1,5*3,0)*1</t>
  </si>
  <si>
    <t>"H08"   (1,5*3,0)*3</t>
  </si>
  <si>
    <t>"H09"   (1,57*3,0)*1</t>
  </si>
  <si>
    <t>"H10"   (0,7*3,0)*1</t>
  </si>
  <si>
    <t>"H11"   (11,29*2,5)*1</t>
  </si>
  <si>
    <t>"H12"   (8,3*2,5)*1</t>
  </si>
  <si>
    <t>"H13"   (49,6*3,0)*1</t>
  </si>
  <si>
    <t>"H14"   (1,77*3,0)*1</t>
  </si>
  <si>
    <t>"H15"   (1,1*2,5)*1</t>
  </si>
  <si>
    <t>"H16"   (1,5*3,0)*1</t>
  </si>
  <si>
    <t>"H17"   (2,7*2,5)*1</t>
  </si>
  <si>
    <t>zakryt</t>
  </si>
  <si>
    <t>91</t>
  </si>
  <si>
    <t>631311116</t>
  </si>
  <si>
    <t>Mazanina z betonu prostého bez zvýšených nároků na prostředí tl. přes 50 do 80 mm tř. C 25/30</t>
  </si>
  <si>
    <t>-122323884</t>
  </si>
  <si>
    <t>"skladba P1"</t>
  </si>
  <si>
    <t>P1*0,05</t>
  </si>
  <si>
    <t>"skladba P2"</t>
  </si>
  <si>
    <t>P2*0,05</t>
  </si>
  <si>
    <t>"skladba P3"</t>
  </si>
  <si>
    <t>P3*0,05</t>
  </si>
  <si>
    <t>"skladba P4"</t>
  </si>
  <si>
    <t>P4*0,05</t>
  </si>
  <si>
    <t>Rozpad figury: P3</t>
  </si>
  <si>
    <t>"P3 - dekorativní PE stěrka"</t>
  </si>
  <si>
    <t>"121"   12,16</t>
  </si>
  <si>
    <t>Rozpad figury: P4</t>
  </si>
  <si>
    <t>"P4 - dekorativní PE stěrka (podlahové vytápění)"</t>
  </si>
  <si>
    <t>"201"   53,28</t>
  </si>
  <si>
    <t>"202"   8,68</t>
  </si>
  <si>
    <t>"203"   17,47</t>
  </si>
  <si>
    <t>"204"   55,67</t>
  </si>
  <si>
    <t>"205"   28,85</t>
  </si>
  <si>
    <t>"206"   6,34</t>
  </si>
  <si>
    <t>"207"   2,42</t>
  </si>
  <si>
    <t>"208"   2,8</t>
  </si>
  <si>
    <t>"209"   2,12</t>
  </si>
  <si>
    <t>"210"   13,55</t>
  </si>
  <si>
    <t>"212"   15,02</t>
  </si>
  <si>
    <t>"213"   57,93</t>
  </si>
  <si>
    <t>"214"   22,03</t>
  </si>
  <si>
    <t>"215"   23,26</t>
  </si>
  <si>
    <t>"216"   23,56</t>
  </si>
  <si>
    <t>"217"   22,3</t>
  </si>
  <si>
    <t>92</t>
  </si>
  <si>
    <t>24552540</t>
  </si>
  <si>
    <t>plastifikátor do betonu pro podlahové topení</t>
  </si>
  <si>
    <t>litr</t>
  </si>
  <si>
    <t>171039069</t>
  </si>
  <si>
    <t>"poměr 1 litr/100 kg cementu"</t>
  </si>
  <si>
    <t>"na 1 m3 betonu =300 kg cementu"</t>
  </si>
  <si>
    <t>P1*0,05*1,0*300,0*0,01</t>
  </si>
  <si>
    <t>P2*0,05*1,0*300,0*0,01</t>
  </si>
  <si>
    <t>P4*0,05*1,0*300,0*0,01</t>
  </si>
  <si>
    <t>93</t>
  </si>
  <si>
    <t>631319171</t>
  </si>
  <si>
    <t>Příplatek k cenám mazanin za stržení povrchu spodní vrstvy mazaniny latí před vložením výztuže nebo pletiva pro tl. obou vrstev mazaniny přes 50 do 80 mm</t>
  </si>
  <si>
    <t>-1179717848</t>
  </si>
  <si>
    <t>Rozpad figury: bm01</t>
  </si>
  <si>
    <t>94</t>
  </si>
  <si>
    <t>631319195</t>
  </si>
  <si>
    <t>Příplatek k cenám mazanin za malou plochu do 5 m2 jednotlivě mazanina tl. přes 50 do 80 mm</t>
  </si>
  <si>
    <t>-390093361</t>
  </si>
  <si>
    <t>"008"   4,91</t>
  </si>
  <si>
    <t>95</t>
  </si>
  <si>
    <t>631362021</t>
  </si>
  <si>
    <t>Výztuž mazanin ze svařovaných sítí z drátů typu KARI</t>
  </si>
  <si>
    <t>1212202263</t>
  </si>
  <si>
    <t>"6/100x6/100 mm +25 % na přesahy"</t>
  </si>
  <si>
    <t>P1*4,44*0,001*1,25</t>
  </si>
  <si>
    <t>P2*4,44*0,001*1,25</t>
  </si>
  <si>
    <t>P3*4,44*0,001*1,25</t>
  </si>
  <si>
    <t>P4*4,44*0,001*1,25</t>
  </si>
  <si>
    <t>96</t>
  </si>
  <si>
    <t>634112112</t>
  </si>
  <si>
    <t>Obvodová dilatace mezi stěnou a mazaninou nebo potěrem podlahovým páskem z pěnového PE tl. do 10 mm, výšky 100 mm</t>
  </si>
  <si>
    <t>-1740774584</t>
  </si>
  <si>
    <t>"dle realizovaných akcí 2,3 m/m2 při ploše do 3,0 m2 "</t>
  </si>
  <si>
    <t>"dle realizovaných akcí 1,8 m/m2 při ploše do 5,0 m2 "</t>
  </si>
  <si>
    <t>"dle realizovaných akcí 1,3 m/m2 při ploše do 10,0 m2 "</t>
  </si>
  <si>
    <t>"dle realizovaných akcí 1,0 m/m2 při ploše do 15,0 m2 "</t>
  </si>
  <si>
    <t>"dle realizovaných akcí 0,9 m/m2 při ploše do 20,0 m2 "</t>
  </si>
  <si>
    <t>"dle realizovaných akcí 0,8 m/m2 při ploše do 25,0 m2 "</t>
  </si>
  <si>
    <t>"dle realizovaných akcí 0,7 m/m2 při ploše do 30,0 m2 "</t>
  </si>
  <si>
    <t>"dle realizovaných akcí 0,65 m/m2 při ploše do 40,0 m2 "</t>
  </si>
  <si>
    <t>"dle realizovaných akcí 0,55 m/m2 při ploše do 50,0 m2 "</t>
  </si>
  <si>
    <t>"dle realizovaných akcí 0,45 m/m2 při ploše do 75,0 m2 "</t>
  </si>
  <si>
    <t>"dle realizovaných akcí 0,4 m/m2 při ploše do 100,0 m2 "</t>
  </si>
  <si>
    <t>"001"   38,6*0,65</t>
  </si>
  <si>
    <t>"002"   7,5*1,5</t>
  </si>
  <si>
    <t>"003"   58,2*0,55</t>
  </si>
  <si>
    <t>"004"   18,83*0,9</t>
  </si>
  <si>
    <t>"005"   24,43*0,8</t>
  </si>
  <si>
    <t>"006"   12,48*1,0</t>
  </si>
  <si>
    <t>"007"   135,82*0,4</t>
  </si>
  <si>
    <t>"008"   4,91*1,8</t>
  </si>
  <si>
    <t>"009"  31,58*0,7</t>
  </si>
  <si>
    <t>"010"   16,24*0,9</t>
  </si>
  <si>
    <t>"011"   1,74*2,3</t>
  </si>
  <si>
    <t>"012"   12,11*1,0</t>
  </si>
  <si>
    <t>"101"   91,14*0,4</t>
  </si>
  <si>
    <t>"103"   11,49*1,0</t>
  </si>
  <si>
    <t>"104"   37,39*0,65</t>
  </si>
  <si>
    <t>"105"   29,42*0,7</t>
  </si>
  <si>
    <t>"106"   4,26*1,8</t>
  </si>
  <si>
    <t>"107"   9,29*1,3</t>
  </si>
  <si>
    <t>"108"  13,55*1,0</t>
  </si>
  <si>
    <t>"109"   2,12*2,3</t>
  </si>
  <si>
    <t>"110"   2,42*2,3</t>
  </si>
  <si>
    <t>"112"   24,5*0,8</t>
  </si>
  <si>
    <t>"113"   9,89*1,3</t>
  </si>
  <si>
    <t>"114"   47,99*0,55</t>
  </si>
  <si>
    <t>"115"   39,96*0,65</t>
  </si>
  <si>
    <t>"116"   40,11*0,65</t>
  </si>
  <si>
    <t>"117"   22,03*0,8</t>
  </si>
  <si>
    <t>"118"   23,37*0,8</t>
  </si>
  <si>
    <t>"119"   15,48*1,0</t>
  </si>
  <si>
    <t>"120"   21,29*0,8</t>
  </si>
  <si>
    <t>"121"   12,16*1,0</t>
  </si>
  <si>
    <t>"201"   53,28*0,55</t>
  </si>
  <si>
    <t>"202"   8,68*1,5</t>
  </si>
  <si>
    <t>"203"   17,47*1,0</t>
  </si>
  <si>
    <t>"204"   55,67*0,55</t>
  </si>
  <si>
    <t>"205"   28,85*0,7</t>
  </si>
  <si>
    <t>"206"   6,34*1,5</t>
  </si>
  <si>
    <t>"207"   2,42*2,3</t>
  </si>
  <si>
    <t>"208"   2,8*2,3</t>
  </si>
  <si>
    <t>"209"   2,12*2,3</t>
  </si>
  <si>
    <t>"210"   13,55*1,0</t>
  </si>
  <si>
    <t>"212"   15,02*1,0</t>
  </si>
  <si>
    <t>"213"   57,93*0,55</t>
  </si>
  <si>
    <t>"214"   22,03*0,8</t>
  </si>
  <si>
    <t>"215"   23,26*0,8</t>
  </si>
  <si>
    <t>"216"   23,56*0,8</t>
  </si>
  <si>
    <t>"217"   22,3*0,8</t>
  </si>
  <si>
    <t>97</t>
  </si>
  <si>
    <t>634663111</t>
  </si>
  <si>
    <t>Výplň dilatačních spar mazanin polyuretanovou samonivelační hmotou, šířka spáry do 10 mm</t>
  </si>
  <si>
    <t>-1502164388</t>
  </si>
  <si>
    <t>Rozpad figury: bmspara</t>
  </si>
  <si>
    <t>"0,5m/m2 při 6,0 x 6,0 rastru"</t>
  </si>
  <si>
    <t>P1*0,5</t>
  </si>
  <si>
    <t>P2*0,5</t>
  </si>
  <si>
    <t>P3*0,5</t>
  </si>
  <si>
    <t>P4*0,5</t>
  </si>
  <si>
    <t>98</t>
  </si>
  <si>
    <t>634911123</t>
  </si>
  <si>
    <t>Řezání dilatačních nebo smršťovacích spár v čerstvé betonové mazanině nebo potěru šířky přes 5 do 10 mm, hloubky přes 20 do 50 mm</t>
  </si>
  <si>
    <t>273006865</t>
  </si>
  <si>
    <t>99</t>
  </si>
  <si>
    <t>644941111</t>
  </si>
  <si>
    <t>Montáž průvětrníků nebo mřížek odvětrávacích velikosti do 150 x 200 mm</t>
  </si>
  <si>
    <t>817554366</t>
  </si>
  <si>
    <t>"X24"   1</t>
  </si>
  <si>
    <t>100</t>
  </si>
  <si>
    <t>55341410</t>
  </si>
  <si>
    <t>průvětrník mřížový s klapkami 150x150mm</t>
  </si>
  <si>
    <t>-2127169922</t>
  </si>
  <si>
    <t>Trubní vedení</t>
  </si>
  <si>
    <t>101</t>
  </si>
  <si>
    <t>895270012</t>
  </si>
  <si>
    <t>Proplachovací a kontrolní šachta z PVC-U pro drenáže budov vnějšího průměru 315 mm pro napojení potrubí DN 200 bez lapače písku užitné výšky 650 mm</t>
  </si>
  <si>
    <t>-158526102</t>
  </si>
  <si>
    <t>"D. 1.1.1.2 Výkres základů"</t>
  </si>
  <si>
    <t>"D.1.1.1.15.6 Ostatní výrobky"</t>
  </si>
  <si>
    <t>"X21"   8</t>
  </si>
  <si>
    <t>102</t>
  </si>
  <si>
    <t>895270021</t>
  </si>
  <si>
    <t>Proplachovací a kontrolní šachta z PVC-U pro drenáže budov vnějšího průměru 315 mm šachtové prodloužení světlé hloubky 800 mm</t>
  </si>
  <si>
    <t>-505779161</t>
  </si>
  <si>
    <t xml:space="preserve">"hl. celkem cca 2200 mm,=2x prodloužení" </t>
  </si>
  <si>
    <t>"X21"   8*2</t>
  </si>
  <si>
    <t>103</t>
  </si>
  <si>
    <t>895270031</t>
  </si>
  <si>
    <t>Proplachovací a kontrolní šachta z PVC-U pro drenáže budov vnějšího průměru 315 mm redukce DN 200/100-150</t>
  </si>
  <si>
    <t>550815828</t>
  </si>
  <si>
    <t>104</t>
  </si>
  <si>
    <t>895270051</t>
  </si>
  <si>
    <t>Proplachovací a kontrolní šachta z PVC-U pro drenáže budov vnějšího průměru 315 mm poklop litinový bez ventilace pro třídu zatížení B 125</t>
  </si>
  <si>
    <t>176326675</t>
  </si>
  <si>
    <t>Ostatní konstrukce a práce-bourání</t>
  </si>
  <si>
    <t>105</t>
  </si>
  <si>
    <t>941111122</t>
  </si>
  <si>
    <t>Lešení řadové trubkové lehké pracovní s podlahami s provozním zatížením tř. 3 do 200 kg/m2 šířky tř. W09 od 0,9 do 1,2 m, výšky výšky přes 10 do 25 m montáž</t>
  </si>
  <si>
    <t>2091623812</t>
  </si>
  <si>
    <t>((1,7+2,4)/2+4,0)*(obvod1+1,2*2*5)</t>
  </si>
  <si>
    <t>(4,0)*(obvod2+1,2*2*4)</t>
  </si>
  <si>
    <t>106</t>
  </si>
  <si>
    <t>941111222</t>
  </si>
  <si>
    <t>Lešení řadové trubkové lehké pracovní s podlahami s provozním zatížením tř. 3 do 200 kg/m2 šířky tř. W09 od 0,9 do 1,2 m, výšky výšky přes 10 do 25 m příplatek k ceně za každý den použití</t>
  </si>
  <si>
    <t>-934973469</t>
  </si>
  <si>
    <t>"předpoklad použití lešení 8 měsíců"</t>
  </si>
  <si>
    <t>l1*30*8</t>
  </si>
  <si>
    <t>Rozpad figury: l1</t>
  </si>
  <si>
    <t>107</t>
  </si>
  <si>
    <t>941111822</t>
  </si>
  <si>
    <t>Lešení řadové trubkové lehké pracovní s podlahami s provozním zatížením tř. 3 do 200 kg/m2 šířky tř. W09 od 0,9 do 1,2 m, výšky výšky přes 10 do 25 m demontáž</t>
  </si>
  <si>
    <t>1446566090</t>
  </si>
  <si>
    <t>108</t>
  </si>
  <si>
    <t>953921113</t>
  </si>
  <si>
    <t>Dlaždice betonové na sucho na ploché střechy kladené jednotlivě volně s mezerami např. pro schůdnost po měkké krytině, pro trvalé zatížení krytin, rozměru 400 x 400 mm</t>
  </si>
  <si>
    <t>1348082687</t>
  </si>
  <si>
    <t>"4kusy/m2"</t>
  </si>
  <si>
    <t>S3*4</t>
  </si>
  <si>
    <t>Rozpad figury: S3</t>
  </si>
  <si>
    <t>"skladba S3"</t>
  </si>
  <si>
    <t>"EPS 150"</t>
  </si>
  <si>
    <t>109</t>
  </si>
  <si>
    <t>968072356</t>
  </si>
  <si>
    <t>Vybourání kovových rámů oken s křídly, dveřních zárubní, vrat, stěn, ostění nebo obkladů okenních rámů s křídly zdvojených, plochy do 4 m2</t>
  </si>
  <si>
    <t>-1165382811</t>
  </si>
  <si>
    <t>"D.1.1.1.25 Stavební úpravy stávající budovy - 2.NP"</t>
  </si>
  <si>
    <t>1,5*1,5*1</t>
  </si>
  <si>
    <t>110</t>
  </si>
  <si>
    <t>968072455</t>
  </si>
  <si>
    <t>Vybourání kovových rámů oken s křídly, dveřních zárubní, vrat, stěn, ostění nebo obkladů dveřních zárubní, plochy do 2 m2</t>
  </si>
  <si>
    <t>-1947966863</t>
  </si>
  <si>
    <t>0,9*2,02*1</t>
  </si>
  <si>
    <t>111</t>
  </si>
  <si>
    <t>968072641</t>
  </si>
  <si>
    <t>Vybourání kovových rámů oken s křídly, dveřních zárubní, vrat, stěn, ostění nebo obkladů stěn jakýchkoliv, kromě výkladních jakékoliv plochy</t>
  </si>
  <si>
    <t>1931922683</t>
  </si>
  <si>
    <t>"D.1.1.1.24 Stavební úpravy stávající budovy - 1.NP"</t>
  </si>
  <si>
    <t>2,7*2,55*2</t>
  </si>
  <si>
    <t>1,8*2,4*2</t>
  </si>
  <si>
    <t>971033651</t>
  </si>
  <si>
    <t>Vybourání otvorů ve zdivu základovém nebo nadzákladovém z cihel, tvárnic, příčkovek z cihel pálených na maltu vápennou nebo vápenocementovou plochy do 4 m2, tl. do 600 mm</t>
  </si>
  <si>
    <t>945809706</t>
  </si>
  <si>
    <t>(1,7*2,02-1,5*1,5)*0,375*1</t>
  </si>
  <si>
    <t>113</t>
  </si>
  <si>
    <t>993111111</t>
  </si>
  <si>
    <t>Dovoz a odvoz lešení včetně naložení a složení řadového, na vzdálenost do 10 km</t>
  </si>
  <si>
    <t>1926045977</t>
  </si>
  <si>
    <t>114</t>
  </si>
  <si>
    <t>944511111</t>
  </si>
  <si>
    <t>Síť ochranná zavěšená na konstrukci lešení z textilie z umělých vláken montáž</t>
  </si>
  <si>
    <t>305024723</t>
  </si>
  <si>
    <t>115</t>
  </si>
  <si>
    <t>944511211</t>
  </si>
  <si>
    <t>Síť ochranná zavěšená na konstrukci lešení z textilie z umělých vláken příplatek k ceně za každý den použití</t>
  </si>
  <si>
    <t>558181180</t>
  </si>
  <si>
    <t>"použití 8 měsíců"</t>
  </si>
  <si>
    <t>116</t>
  </si>
  <si>
    <t>944511811</t>
  </si>
  <si>
    <t>Síť ochranná zavěšená na konstrukci lešení z textilie z umělých vláken demontáž</t>
  </si>
  <si>
    <t>-427783162</t>
  </si>
  <si>
    <t>117</t>
  </si>
  <si>
    <t>941111322</t>
  </si>
  <si>
    <t>Odborná prohlídka lešení řadového trubkového lehkého pracovního s podlahami s provozním zatížením tř. 3 do 200 kg/m2 šířky tř. W06 až W12 od 0,6 m do 1,5 m výšky do 25 m, celkové plochy přes 500 do 2 000 m2 zakrytého sítí</t>
  </si>
  <si>
    <t>1040148457</t>
  </si>
  <si>
    <t>118</t>
  </si>
  <si>
    <t>953511119</t>
  </si>
  <si>
    <t>Nosný tepelně-izolační prvek pro přerušení tepelných mostů pro betonové balkónové desky tloušťky 160, 180 nebo 200 mm, délka 1 m volně vyložené, se smykovou výztuží D8, počet prutů 12 x D12</t>
  </si>
  <si>
    <t>628669245</t>
  </si>
  <si>
    <t>"HIT BX 12/12"   4</t>
  </si>
  <si>
    <t>119</t>
  </si>
  <si>
    <t>9539453329R01</t>
  </si>
  <si>
    <t>Kotvení obkladové fasády přes systémové kotvy z nerez oceli - přesný návrh_x000D_
umístění a typy systémových kotev bude proveden v dílenské dokumentaci</t>
  </si>
  <si>
    <t>1729191501</t>
  </si>
  <si>
    <t>"cca 4 ks/m2"</t>
  </si>
  <si>
    <t>xx34a*4</t>
  </si>
  <si>
    <t>120</t>
  </si>
  <si>
    <t>945412112</t>
  </si>
  <si>
    <t>Teleskopická hydraulická montážní plošina na samohybném podvozku, s otočným košem výšky zdvihu do 21 m</t>
  </si>
  <si>
    <t>1560222562</t>
  </si>
  <si>
    <t>"předpoklad doby použití"</t>
  </si>
  <si>
    <t>121</t>
  </si>
  <si>
    <t>949101111</t>
  </si>
  <si>
    <t>Lešení pomocné pracovní pro objekty pozemních staveb pro zatížení do 150 kg/m2, o výšce lešeňové podlahy do 1,9 m</t>
  </si>
  <si>
    <t>-1468992761</t>
  </si>
  <si>
    <t>"pro úpravu stropů"</t>
  </si>
  <si>
    <t>Rozpad figury: sumaS0</t>
  </si>
  <si>
    <t>Rozpad figury: sumaS1</t>
  </si>
  <si>
    <t>Rozpad figury: sumaS2</t>
  </si>
  <si>
    <t xml:space="preserve">"schodiště" </t>
  </si>
  <si>
    <t>122</t>
  </si>
  <si>
    <t>952901111</t>
  </si>
  <si>
    <t>Vyčištění budov nebo objektů před předáním do užívání budov bytové nebo občanské výstavby, světlé výšky podlaží do 4 m</t>
  </si>
  <si>
    <t>1578240063</t>
  </si>
  <si>
    <t>"pomocný výpočet"</t>
  </si>
  <si>
    <t>"délka - levá část"</t>
  </si>
  <si>
    <t>18,98+2,18/2</t>
  </si>
  <si>
    <t>aa1</t>
  </si>
  <si>
    <t>"délka - pravá část"</t>
  </si>
  <si>
    <t>2,18/2+21,6+3,52/2</t>
  </si>
  <si>
    <t>aa2</t>
  </si>
  <si>
    <t>"šířka - levá část"</t>
  </si>
  <si>
    <t>9,5</t>
  </si>
  <si>
    <t>bb1</t>
  </si>
  <si>
    <t>"šířka - pravá část"</t>
  </si>
  <si>
    <t>19,27</t>
  </si>
  <si>
    <t>bb2</t>
  </si>
  <si>
    <t>sumaS</t>
  </si>
  <si>
    <t>123</t>
  </si>
  <si>
    <t>953333118</t>
  </si>
  <si>
    <t>PVC těsnící pás do betonových konstrukcí do pracovních spar vnitřní, pokládaný doprostřed konstrukce mezi výztuž šířky 190 mm</t>
  </si>
  <si>
    <t>-2107135041</t>
  </si>
  <si>
    <t>150,0</t>
  </si>
  <si>
    <t>124</t>
  </si>
  <si>
    <t>953333418</t>
  </si>
  <si>
    <t>PVC těsnící pás do betonových konstrukcí do dilatačních spar vnější, pokládaný na bednění nebo podkladní beton z vnější strany konstrukce šířky 190 mm</t>
  </si>
  <si>
    <t>-525183272</t>
  </si>
  <si>
    <t>125</t>
  </si>
  <si>
    <t>953731311</t>
  </si>
  <si>
    <t>Montáž svislého odvětrání z plastových trub montáž větrací hlavice, vnitřního průměru do 160 mm</t>
  </si>
  <si>
    <t>-760316223</t>
  </si>
  <si>
    <t>126</t>
  </si>
  <si>
    <t>28612265</t>
  </si>
  <si>
    <t>hlavice ventilační plastová PP DN 160</t>
  </si>
  <si>
    <t>1556306950</t>
  </si>
  <si>
    <t>127</t>
  </si>
  <si>
    <t>953943122</t>
  </si>
  <si>
    <t>Osazování drobných kovových předmětů výrobků ostatních jinde neuvedených do betonu se zajištěním polohy k bednění či k výztuži před zabetonováním hmotnosti přes 1 do 5 kg/kus</t>
  </si>
  <si>
    <t>-702182742</t>
  </si>
  <si>
    <t>"vývod pro uzemnění"</t>
  </si>
  <si>
    <t>128</t>
  </si>
  <si>
    <t>35442060</t>
  </si>
  <si>
    <t>deska zemnící s příložkami 1000x500mm</t>
  </si>
  <si>
    <t>982924265</t>
  </si>
  <si>
    <t>129</t>
  </si>
  <si>
    <t>953943211</t>
  </si>
  <si>
    <t>Osazování drobných kovových předmětů kotvených do stěny hasicího přístroje</t>
  </si>
  <si>
    <t>-989834724</t>
  </si>
  <si>
    <t>"D.1.1.3 Požárně bezpečnostní řešení"</t>
  </si>
  <si>
    <t>"X01"</t>
  </si>
  <si>
    <t>"práškové"</t>
  </si>
  <si>
    <t>"PG6"   10</t>
  </si>
  <si>
    <t>"sněhové"</t>
  </si>
  <si>
    <t>"S5"   2</t>
  </si>
  <si>
    <t>130</t>
  </si>
  <si>
    <t>44932114</t>
  </si>
  <si>
    <t>přístroj hasicí ruční práškový PG 6 LE</t>
  </si>
  <si>
    <t>-408679877</t>
  </si>
  <si>
    <t>131</t>
  </si>
  <si>
    <t>44932211</t>
  </si>
  <si>
    <t>přístroj hasicí ruční sněhový KS 5 BG</t>
  </si>
  <si>
    <t>-303516302</t>
  </si>
  <si>
    <t>132</t>
  </si>
  <si>
    <t>953961213</t>
  </si>
  <si>
    <t>Kotva chemická s vyvrtáním otvoru do betonu, železobetonu nebo tvrdého kamene chemická patrona, velikost M 12, hloubka 110 mm</t>
  </si>
  <si>
    <t>1906115493</t>
  </si>
  <si>
    <t>133</t>
  </si>
  <si>
    <t>953962213</t>
  </si>
  <si>
    <t>Kotva chemická s vyvrtáním otvoru do zdiva z děrovaných cihel tmel se síťovým pouzdrem, hloubka 80 mm, velikost M 12</t>
  </si>
  <si>
    <t>-2109694101</t>
  </si>
  <si>
    <t>134</t>
  </si>
  <si>
    <t>953965121</t>
  </si>
  <si>
    <t>Kotva chemická s vyvrtáním otvoru kotevní šrouby pro chemické kotvy, velikost M 12, délka 160 mm</t>
  </si>
  <si>
    <t>146333998</t>
  </si>
  <si>
    <t>135</t>
  </si>
  <si>
    <t>953965122</t>
  </si>
  <si>
    <t>Kotva chemická s vyvrtáním otvoru kotevní šrouby pro chemické kotvy, velikost M 12, délka 220 mm</t>
  </si>
  <si>
    <t>2034505368</t>
  </si>
  <si>
    <t>136</t>
  </si>
  <si>
    <t>9539933909R01</t>
  </si>
  <si>
    <t>Prvky požárně bezpečnostního řešení stavby, prvky vyplývající z přílohy požárně bezpečnostního řešení,informativní systém - kompletní dodávka a montáž</t>
  </si>
  <si>
    <t>2101707859</t>
  </si>
  <si>
    <t>"X09"   1</t>
  </si>
  <si>
    <t>137</t>
  </si>
  <si>
    <t>9539933919R01</t>
  </si>
  <si>
    <t>Orientační systém v objektu - orientační tabule u dveří místností,z lehkých hliníkových slitin,nápisy budou vyměnitelné,rozměr – cca 200/200mm  - kompletní dodávka a montáž</t>
  </si>
  <si>
    <t>-341208608</t>
  </si>
  <si>
    <t>"X10"   42+9</t>
  </si>
  <si>
    <t>138</t>
  </si>
  <si>
    <t>977151116</t>
  </si>
  <si>
    <t>Jádrové vrty diamantovými korunkami do stavebních materiálů (železobetonu, betonu, cihel, obkladů, dlažeb, kamene) průměru přes 70 do 80 mm</t>
  </si>
  <si>
    <t>678871021</t>
  </si>
  <si>
    <t>"v obvodovém zdivu"</t>
  </si>
  <si>
    <t>0,2*50</t>
  </si>
  <si>
    <t>"ve vnitřním zdivu"</t>
  </si>
  <si>
    <t>0,2*30</t>
  </si>
  <si>
    <t>139</t>
  </si>
  <si>
    <t>936001002</t>
  </si>
  <si>
    <t>Montáž prvků městské a zahradní architektury hmotnosti přes 0,1 do 1,5 t</t>
  </si>
  <si>
    <t>-1677561165</t>
  </si>
  <si>
    <t>"srovnatelná položka"</t>
  </si>
  <si>
    <t>"květníky na střeše"</t>
  </si>
  <si>
    <t>"X06"   5</t>
  </si>
  <si>
    <t>140</t>
  </si>
  <si>
    <t>749102299R01</t>
  </si>
  <si>
    <t>květináč betonový 750x750x750 mm,ze silného betonu,vyztužený,s otvory pro odtok přebytečné vody</t>
  </si>
  <si>
    <t>76381287</t>
  </si>
  <si>
    <t>997</t>
  </si>
  <si>
    <t>Přesun sutě</t>
  </si>
  <si>
    <t>997013111</t>
  </si>
  <si>
    <t>Vnitrostaveništní doprava suti a vybouraných hmot vodorovně do 50 m s naložením základní pro budovy a haly výšky do 6 m</t>
  </si>
  <si>
    <t>987406246</t>
  </si>
  <si>
    <t>142</t>
  </si>
  <si>
    <t>997013501</t>
  </si>
  <si>
    <t>Odvoz suti a vybouraných hmot na skládku nebo meziskládku se složením, na vzdálenost do 1 km</t>
  </si>
  <si>
    <t>1437814574</t>
  </si>
  <si>
    <t>143</t>
  </si>
  <si>
    <t>997013509</t>
  </si>
  <si>
    <t>Odvoz suti a vybouraných hmot na skládku nebo meziskládku se složením, na vzdálenost Příplatek k ceně za každý další započatý 1 km přes 1 km</t>
  </si>
  <si>
    <t>78529770</t>
  </si>
  <si>
    <t>22,248*9 'Přepočtené koeficientem množství</t>
  </si>
  <si>
    <t>144</t>
  </si>
  <si>
    <t>997013871</t>
  </si>
  <si>
    <t>Poplatek za uložení stavebního odpadu na recyklační skládce (skládkovné) směsného stavebního a demoličního zatříděného do Katalogu odpadů pod kódem 17 09 04</t>
  </si>
  <si>
    <t>-1613398049</t>
  </si>
  <si>
    <t>998</t>
  </si>
  <si>
    <t>Přesun hmot</t>
  </si>
  <si>
    <t>145</t>
  </si>
  <si>
    <t>998012022</t>
  </si>
  <si>
    <t>Přesun hmot pro budovy občanské výstavby, bydlení, výrobu a služby s nosnou svislou konstrukcí monolitickou betonovou tyčovou nebo plošnou s jakýkoliv obvodovým pláštěm kromě vyzdívaného vodorovná dopravní vzdálenost do 100 m základní pro budovy výšky přes 6 do 12 m</t>
  </si>
  <si>
    <t>821795135</t>
  </si>
  <si>
    <t>PSV</t>
  </si>
  <si>
    <t>711</t>
  </si>
  <si>
    <t>Izolace proti vodě, vlhkosti a plynům</t>
  </si>
  <si>
    <t>146</t>
  </si>
  <si>
    <t>711111001</t>
  </si>
  <si>
    <t>Provedení izolace proti zemní vlhkosti natěradly a tmely za studena na ploše vodorovné V nátěrem penetračním</t>
  </si>
  <si>
    <t>2080626201</t>
  </si>
  <si>
    <t>"na podkladní beton"</t>
  </si>
  <si>
    <t>"na základovou desku - okraj"</t>
  </si>
  <si>
    <t>obvod01*0,45</t>
  </si>
  <si>
    <t>"odpočet výtahové šachty"</t>
  </si>
  <si>
    <t>-4,91</t>
  </si>
  <si>
    <t>147</t>
  </si>
  <si>
    <t>11163150</t>
  </si>
  <si>
    <t>lak penetrační asfaltový</t>
  </si>
  <si>
    <t>-1171985692</t>
  </si>
  <si>
    <t>P</t>
  </si>
  <si>
    <t>Poznámka k položce:_x000D_
Spotřeba 0,3-0,4kg/m2</t>
  </si>
  <si>
    <t>Rozpad figury: i10</t>
  </si>
  <si>
    <t>481,94*0,0003 'Přepočtené koeficientem množství</t>
  </si>
  <si>
    <t>148</t>
  </si>
  <si>
    <t>711112001</t>
  </si>
  <si>
    <t>Provedení izolace proti zemní vlhkosti natěradly a tmely za studena na ploše svislé S nátěrem penetračním</t>
  </si>
  <si>
    <t>-473188041</t>
  </si>
  <si>
    <t>"D.1.1.1.10 Podélné řezy"</t>
  </si>
  <si>
    <t>"na stěny základové desky"</t>
  </si>
  <si>
    <t>"na stěny 1.PP"</t>
  </si>
  <si>
    <t>(0,55+2,3+2,05+0,55+2,02+1,3+0,65+2,3)/6*obvod0</t>
  </si>
  <si>
    <t>149</t>
  </si>
  <si>
    <t>-357809725</t>
  </si>
  <si>
    <t>Rozpad figury: i100</t>
  </si>
  <si>
    <t>216,316*0,00034 'Přepočtené koeficientem množství</t>
  </si>
  <si>
    <t>150</t>
  </si>
  <si>
    <t>711141559</t>
  </si>
  <si>
    <t>Provedení izolace proti zemní vlhkosti pásy přitavením NAIP na ploše vodorovné V</t>
  </si>
  <si>
    <t>-1065054536</t>
  </si>
  <si>
    <t>151</t>
  </si>
  <si>
    <t>DEK.1010151880</t>
  </si>
  <si>
    <t>GLASTEK 40 SPECIAL MINERAL (role/7,5m2)</t>
  </si>
  <si>
    <t>-1341407504</t>
  </si>
  <si>
    <t>481,94*1,1655 'Přepočtené koeficientem množství</t>
  </si>
  <si>
    <t>152</t>
  </si>
  <si>
    <t>711142559</t>
  </si>
  <si>
    <t>Provedení izolace proti zemní vlhkosti pásy přitavením NAIP na ploše svislé S</t>
  </si>
  <si>
    <t>-2019739665</t>
  </si>
  <si>
    <t>153</t>
  </si>
  <si>
    <t>1584237660</t>
  </si>
  <si>
    <t>216,316*1,221 'Přepočtené koeficientem množství</t>
  </si>
  <si>
    <t>154</t>
  </si>
  <si>
    <t>711161215</t>
  </si>
  <si>
    <t>Izolace proti zemní vlhkosti a beztlakové vodě nopovými fóliemi na ploše svislé S vrstva ochranná, odvětrávací a drenážní výška nopku 20,0 mm, tl. fólie do 1,0 mm</t>
  </si>
  <si>
    <t>1556430503</t>
  </si>
  <si>
    <t>"+20 % na přesahy"</t>
  </si>
  <si>
    <t>2,3*obvod0</t>
  </si>
  <si>
    <t>155</t>
  </si>
  <si>
    <t>711161384</t>
  </si>
  <si>
    <t>Izolace proti zemní vlhkosti a beztlakové vodě nopovými fóliemi ostatní ukončení izolace provětrávací lištou</t>
  </si>
  <si>
    <t>2020786746</t>
  </si>
  <si>
    <t>156</t>
  </si>
  <si>
    <t>711413121</t>
  </si>
  <si>
    <t>Izolace proti povrchové a podpovrchové vodě natěradly a tmely za studena na ploše svislé S těsnicí hmotou dvousložkovou bitumenovou</t>
  </si>
  <si>
    <t>-1726086198</t>
  </si>
  <si>
    <t>"D.1.1.1.15.1 Vnější výplně"</t>
  </si>
  <si>
    <t>"bedna z desek OSB pro osazení světlovodu"</t>
  </si>
  <si>
    <t>"O35"   1,0*(0,7+0,7)*2*7</t>
  </si>
  <si>
    <t>157</t>
  </si>
  <si>
    <t>711772111</t>
  </si>
  <si>
    <t>Provedení detailů termoplasty opracování trubních prostupů s dotěsněním tmelem na pevnou a volnou přírubu, průměru do 200 mm</t>
  </si>
  <si>
    <t>1667497925</t>
  </si>
  <si>
    <t>158</t>
  </si>
  <si>
    <t>28342015</t>
  </si>
  <si>
    <t>manžeta těsnící pro prostupy hydroizolací z PVC uzavřená kruhová vnitřní průměr 200</t>
  </si>
  <si>
    <t>40361042</t>
  </si>
  <si>
    <t>159</t>
  </si>
  <si>
    <t>998711102</t>
  </si>
  <si>
    <t>Přesun hmot pro izolace proti vodě, vlhkosti a plynům stanovený z hmotnosti přesunovaného materiálu vodorovná dopravní vzdálenost do 50 m základní v objektech výšky přes 6 do 12 m</t>
  </si>
  <si>
    <t>-1618028104</t>
  </si>
  <si>
    <t>712</t>
  </si>
  <si>
    <t>Povlakové krytiny</t>
  </si>
  <si>
    <t>160</t>
  </si>
  <si>
    <t>712311101</t>
  </si>
  <si>
    <t>Provedení povlakové krytiny střech plochých do 10° natěradly a tmely za studena nátěrem lakem penetračním nebo asfaltovým</t>
  </si>
  <si>
    <t>1368972622</t>
  </si>
  <si>
    <t xml:space="preserve">"pod pás z SBS modifikovaného asfaltu s hliníkovou vložkou a jemnozrnným posypem" </t>
  </si>
  <si>
    <t>Rozpad figury: i20</t>
  </si>
  <si>
    <t>"D.1.1.1.8 Půdorys střechy"</t>
  </si>
  <si>
    <t>"vytažení na atiku svisle+ vodorovně"</t>
  </si>
  <si>
    <t>(0,6+0,2)*atika1</t>
  </si>
  <si>
    <t>(0,6+0,2)*atika2</t>
  </si>
  <si>
    <t>(0,6+0,2)*atika3</t>
  </si>
  <si>
    <t>161</t>
  </si>
  <si>
    <t>287188601</t>
  </si>
  <si>
    <t>557,56*0,00035 'Přepočtené koeficientem množství</t>
  </si>
  <si>
    <t>162</t>
  </si>
  <si>
    <t>712341559</t>
  </si>
  <si>
    <t>Provedení povlakové krytiny střech plochých do 10° pásy přitavením NAIP v plné ploše</t>
  </si>
  <si>
    <t>91395572</t>
  </si>
  <si>
    <t>Rozpad figury: S1a</t>
  </si>
  <si>
    <t>"skladba S1a"</t>
  </si>
  <si>
    <t>Rozpad figury: S2a</t>
  </si>
  <si>
    <t>"skladba S2a"</t>
  </si>
  <si>
    <t>Rozpad figury: atika1</t>
  </si>
  <si>
    <t>"D.1.1.1.18 Výpis klempířských výrobků"</t>
  </si>
  <si>
    <t>"rš 700 mm"</t>
  </si>
  <si>
    <t>"K23"   63,5*1</t>
  </si>
  <si>
    <t>Rozpad figury: atika2</t>
  </si>
  <si>
    <t>"rš 820 mm"</t>
  </si>
  <si>
    <t>"K22"   82,0*1</t>
  </si>
  <si>
    <t>Rozpad figury: atika3</t>
  </si>
  <si>
    <t>"rš 870 mm"</t>
  </si>
  <si>
    <t>"K24"   35,35*1</t>
  </si>
  <si>
    <t>163</t>
  </si>
  <si>
    <t>62856011</t>
  </si>
  <si>
    <t>pás asfaltový natavitelný modifikovaný SBS s vložkou z hliníkové fólie s textilií a spalitelnou PE fólií nebo jemnozrnným minerálním posypem na horním povrchu tl 4,0mm</t>
  </si>
  <si>
    <t>-522364179</t>
  </si>
  <si>
    <t>557,56*1,1655 'Přepočtené koeficientem množství</t>
  </si>
  <si>
    <t>164</t>
  </si>
  <si>
    <t>712361701</t>
  </si>
  <si>
    <t>Provedení povlakové krytiny střech plochých do 10° fólií položenou volně s přilepením spojů</t>
  </si>
  <si>
    <t>2119623494</t>
  </si>
  <si>
    <t>"vytažení na atiku svisle"</t>
  </si>
  <si>
    <t>0,3*atika1</t>
  </si>
  <si>
    <t>0,3*atika2</t>
  </si>
  <si>
    <t>0,3*atika3</t>
  </si>
  <si>
    <t>"vytažení na atiku vodorovně"</t>
  </si>
  <si>
    <t>atika1*0,5</t>
  </si>
  <si>
    <t>atika2*0,62</t>
  </si>
  <si>
    <t>atika3*0,67</t>
  </si>
  <si>
    <t>165</t>
  </si>
  <si>
    <t>28343013</t>
  </si>
  <si>
    <t>fólie hydroizolační střešní mPVC určená ke stabilizaci přitížením k mechanickému kotvení a do vegetačních střech tl 1,8mm</t>
  </si>
  <si>
    <t>-109744262</t>
  </si>
  <si>
    <t>Rozpad figury: krytina</t>
  </si>
  <si>
    <t>573,41*1,1 'Přepočtené koeficientem množství</t>
  </si>
  <si>
    <t>166</t>
  </si>
  <si>
    <t>712363101</t>
  </si>
  <si>
    <t>Provedení povlakové krytiny střech plochých do 10° fólií ostatní činnosti při pokládání hydroizolačních fólií (materiál ve specifikaci) mechanické ukotvení talířovou hmoždinkou do polystyrenu nebo desek z minerální vlny</t>
  </si>
  <si>
    <t>392834797</t>
  </si>
  <si>
    <t>"předpoklad 4 ks/m2"</t>
  </si>
  <si>
    <t>S1a*4</t>
  </si>
  <si>
    <t>S2a*4</t>
  </si>
  <si>
    <t>167</t>
  </si>
  <si>
    <t>59051209</t>
  </si>
  <si>
    <t>hmoždinka ETA univerzální šroubovací fasádní s kovovým trnem pro montáž TI 8x60x115mm</t>
  </si>
  <si>
    <t>1046517484</t>
  </si>
  <si>
    <t>1651,52*1,05 'Přepočtené koeficientem množství</t>
  </si>
  <si>
    <t>168</t>
  </si>
  <si>
    <t>712363384</t>
  </si>
  <si>
    <t>Povlakové krytiny střech plochých do 10° z tvarovaných poplastovaných lišt ostatní atypická výroba profilů o větší rš</t>
  </si>
  <si>
    <t>-508503624</t>
  </si>
  <si>
    <t>"K01"   252,0*1*0,1</t>
  </si>
  <si>
    <t>"K02"   252,0*1*0,15</t>
  </si>
  <si>
    <t>"K19"   9,54*1*0,31</t>
  </si>
  <si>
    <t>"K20"   9,54*1*0,125</t>
  </si>
  <si>
    <t>"K21"   117,0*1*0,12</t>
  </si>
  <si>
    <t>"+5 % na prostřih"</t>
  </si>
  <si>
    <t>81,1*0,05</t>
  </si>
  <si>
    <t>169</t>
  </si>
  <si>
    <t>712391171</t>
  </si>
  <si>
    <t>Provedení povlakové krytiny střech plochých do 10° -ostatní práce provedení vrstvy textilní podkladní</t>
  </si>
  <si>
    <t>120567329</t>
  </si>
  <si>
    <t>S2a*2</t>
  </si>
  <si>
    <t>S3*2</t>
  </si>
  <si>
    <t>170</t>
  </si>
  <si>
    <t>69311068</t>
  </si>
  <si>
    <t>geotextilie netkaná separační, ochranná, filtrační, drenážní PP 300g/m2</t>
  </si>
  <si>
    <t>320161167</t>
  </si>
  <si>
    <t>471,65*1,155 'Přepočtené koeficientem množství</t>
  </si>
  <si>
    <t>171</t>
  </si>
  <si>
    <t>69311060</t>
  </si>
  <si>
    <t>geotextilie netkaná separační, ochranná, filtrační, drenážní PP 200g/m2</t>
  </si>
  <si>
    <t>-1664692053</t>
  </si>
  <si>
    <t>40,67*1,155 'Přepočtené koeficientem množství</t>
  </si>
  <si>
    <t>172</t>
  </si>
  <si>
    <t>712391172</t>
  </si>
  <si>
    <t>Provedení povlakové krytiny střech plochých do 10° -ostatní práce provedení vrstvy textilní ochranné</t>
  </si>
  <si>
    <t>-1532312166</t>
  </si>
  <si>
    <t>173</t>
  </si>
  <si>
    <t>69311082</t>
  </si>
  <si>
    <t>geotextilie netkaná separační, ochranná, filtrační, drenážní PP 500g/m2</t>
  </si>
  <si>
    <t>-874768199</t>
  </si>
  <si>
    <t>313,44*1,155 'Přepočtené koeficientem množství</t>
  </si>
  <si>
    <t>174</t>
  </si>
  <si>
    <t>-278443907</t>
  </si>
  <si>
    <t>58,77*1,155 'Přepočtené koeficientem množství</t>
  </si>
  <si>
    <t>175</t>
  </si>
  <si>
    <t>160255558</t>
  </si>
  <si>
    <t>176</t>
  </si>
  <si>
    <t>712391382</t>
  </si>
  <si>
    <t>Provedení povlakové krytiny střech plochých do 10° -ostatní práce dokončení izolace násypem z hrubého kameniva frakce 16 - 22, tl. 50 mm</t>
  </si>
  <si>
    <t>724895391</t>
  </si>
  <si>
    <t>177</t>
  </si>
  <si>
    <t>58337403</t>
  </si>
  <si>
    <t>kamenivo dekorační (kačírek) frakce 16/32</t>
  </si>
  <si>
    <t>-918156548</t>
  </si>
  <si>
    <t>313,44*0,0825 'Přepočtené koeficientem množství</t>
  </si>
  <si>
    <t>178</t>
  </si>
  <si>
    <t>712771255</t>
  </si>
  <si>
    <t>Provedení drenážní vrstvy vegetační střechy odvodnění osazením kontrolní šachty na střešní vpusť</t>
  </si>
  <si>
    <t>821783421</t>
  </si>
  <si>
    <t>"SV1"   10</t>
  </si>
  <si>
    <t>"SV2"   2</t>
  </si>
  <si>
    <t>179</t>
  </si>
  <si>
    <t>TWT.TWS250X250X100</t>
  </si>
  <si>
    <t>Šachta hliníková TOPWET TWS 250x250x100, 100 mm nad izolaci, určená pro vpusti</t>
  </si>
  <si>
    <t>1379440720</t>
  </si>
  <si>
    <t>180</t>
  </si>
  <si>
    <t>712771333</t>
  </si>
  <si>
    <t>Provedení hydroakumulační vrstvy vegetační střechy z plastových nopových fólií s perforací, kladených volně s přesahem, sklon střechy do 5°</t>
  </si>
  <si>
    <t>-1888110854</t>
  </si>
  <si>
    <t>181</t>
  </si>
  <si>
    <t>69331053</t>
  </si>
  <si>
    <t>kompozit vegetační HDPE nop 40mm, spodní povrch PP textilie 300g/m2, horní povrch PES deska 2000g/m2, tl 63mm</t>
  </si>
  <si>
    <t>-968448320</t>
  </si>
  <si>
    <t>58,77*1,1 'Přepočtené koeficientem množství</t>
  </si>
  <si>
    <t>182</t>
  </si>
  <si>
    <t>712771401</t>
  </si>
  <si>
    <t>Provedení vegetační vrstvy vegetační střechy ze substrátu, tloušťky do 100 mm, sklon střechy do 5°</t>
  </si>
  <si>
    <t>2084398273</t>
  </si>
  <si>
    <t>183</t>
  </si>
  <si>
    <t>10321001</t>
  </si>
  <si>
    <t>substrát vegetačních střech extenzivní suchomilných rostlin</t>
  </si>
  <si>
    <t>-211643035</t>
  </si>
  <si>
    <t>0,1*S2a</t>
  </si>
  <si>
    <t>184</t>
  </si>
  <si>
    <t>712771511</t>
  </si>
  <si>
    <t>Založení vegetace vegetační střechy suchým výsevem řízků, sklon střechy do 5°</t>
  </si>
  <si>
    <t>1788942278</t>
  </si>
  <si>
    <t>185</t>
  </si>
  <si>
    <t>00572621</t>
  </si>
  <si>
    <t>řízky rozchodníků pro vegetační střechy směs druhů</t>
  </si>
  <si>
    <t>kg</t>
  </si>
  <si>
    <t>410660742</t>
  </si>
  <si>
    <t>"9 druhů,po 5 kg"</t>
  </si>
  <si>
    <t>5,0*9</t>
  </si>
  <si>
    <t>186</t>
  </si>
  <si>
    <t>712771613</t>
  </si>
  <si>
    <t>Provedení ochranných pásů vegetační střechy osazení ochranné kačírkové lišty navařením na hydroizolaci</t>
  </si>
  <si>
    <t>748525245</t>
  </si>
  <si>
    <t>"K18"   41,0*1</t>
  </si>
  <si>
    <t>"K18"   41,0*1*0,05</t>
  </si>
  <si>
    <t>187</t>
  </si>
  <si>
    <t>693340499R01</t>
  </si>
  <si>
    <t>lišta kačírková rš 270 mm</t>
  </si>
  <si>
    <t>-962230103</t>
  </si>
  <si>
    <t>188</t>
  </si>
  <si>
    <t>998712102</t>
  </si>
  <si>
    <t>Přesun hmot pro povlakové krytiny stanovený z hmotnosti přesunovaného materiálu vodorovná dopravní vzdálenost do 50 m základní v objektech výšky přes 6 do 12 m</t>
  </si>
  <si>
    <t>1017765286</t>
  </si>
  <si>
    <t>713</t>
  </si>
  <si>
    <t>Izolace tepelné</t>
  </si>
  <si>
    <t>189</t>
  </si>
  <si>
    <t>713121111</t>
  </si>
  <si>
    <t>Montáž tepelné izolace podlah rohožemi, pásy, deskami, dílci, bloky (izolační materiál ve specifikaci) kladenými volně jednovrstvá</t>
  </si>
  <si>
    <t>-1353123478</t>
  </si>
  <si>
    <t>"EPS 150S  tl.140 mm</t>
  </si>
  <si>
    <t>"XPS tl.50 mm</t>
  </si>
  <si>
    <t>190</t>
  </si>
  <si>
    <t>28375990</t>
  </si>
  <si>
    <t>deska EPS 150 pro konstrukce s vysokým zatížením λ=0,035 tl 140mm</t>
  </si>
  <si>
    <t>31401907</t>
  </si>
  <si>
    <t>Rozpad figury: i30</t>
  </si>
  <si>
    <t>357,53*1,05 'Přepočtené koeficientem množství</t>
  </si>
  <si>
    <t>191</t>
  </si>
  <si>
    <t>FBN.FS105030LL1010</t>
  </si>
  <si>
    <t>FIBRANxps 300-L 50 mm, λ = 0,033 W/m2K</t>
  </si>
  <si>
    <t>1969286818</t>
  </si>
  <si>
    <t>i31*0,05</t>
  </si>
  <si>
    <t>Rozpad figury: i31</t>
  </si>
  <si>
    <t>0,608*1,05 'Přepočtené koeficientem množství</t>
  </si>
  <si>
    <t>192</t>
  </si>
  <si>
    <t>713131241</t>
  </si>
  <si>
    <t>Montáž tepelné izolace stěn rohožemi, pásy, deskami, dílci, bloky (izolační materiál ve specifikaci) lepením celoplošně s mechanickým kotvením, tloušťky izolace do 100 mm</t>
  </si>
  <si>
    <t>-138502191</t>
  </si>
  <si>
    <t>0,6*atika1</t>
  </si>
  <si>
    <t>0,6*atika2</t>
  </si>
  <si>
    <t>0,6*atika3</t>
  </si>
  <si>
    <t>193</t>
  </si>
  <si>
    <t>28372309</t>
  </si>
  <si>
    <t>deska EPS 100 pro konstrukce s běžným zatížením λ=0,037 tl 100mm</t>
  </si>
  <si>
    <t>-1048104424</t>
  </si>
  <si>
    <t>Rozpad figury: i36</t>
  </si>
  <si>
    <t>108,51*1,05 'Přepočtené koeficientem množství</t>
  </si>
  <si>
    <t>194</t>
  </si>
  <si>
    <t>7131347199R01</t>
  </si>
  <si>
    <t>Tepelná foukaná izolace stěn z  polystyrenu</t>
  </si>
  <si>
    <t>731054131</t>
  </si>
  <si>
    <t>"foukaná polystyrenová izolace tl. 200 mm"</t>
  </si>
  <si>
    <t>"Uj = 0,187 W/m2K &lt; Ur,j = 0,21 W/m2K"</t>
  </si>
  <si>
    <t>xx34a*0,2</t>
  </si>
  <si>
    <t>195</t>
  </si>
  <si>
    <t>713141212</t>
  </si>
  <si>
    <t>Montáž tepelné izolace střech plochých atikovými klíny přilepenými za studena nízkoexpanzní (PUR) pěnou</t>
  </si>
  <si>
    <t>2077481424</t>
  </si>
  <si>
    <t>"50/50 mm"</t>
  </si>
  <si>
    <t>196</t>
  </si>
  <si>
    <t>63152005</t>
  </si>
  <si>
    <t>klín atikový přechodný minerální plochých střech tl 50x50mm</t>
  </si>
  <si>
    <t>348153468</t>
  </si>
  <si>
    <t>81,09*1,05 'Přepočtené koeficientem množství</t>
  </si>
  <si>
    <t>197</t>
  </si>
  <si>
    <t>713141263</t>
  </si>
  <si>
    <t>Montáž tepelné izolace střech plochých mechanické přikotvení šrouby včetně dodávky šroubů, bez položení tepelné izolace tl. izolace přes 240 mm do betonu</t>
  </si>
  <si>
    <t>-1690818022</t>
  </si>
  <si>
    <t>198</t>
  </si>
  <si>
    <t>713141136</t>
  </si>
  <si>
    <t>Montáž tepelné izolace střech plochých rohožemi, pásy, deskami, dílci, bloky (izolační materiál ve specifikaci) přilepenými za studena jednovrstvá nízkoexpanzní (PUR) pěnou</t>
  </si>
  <si>
    <t>-783134463</t>
  </si>
  <si>
    <t>199</t>
  </si>
  <si>
    <t>28375912</t>
  </si>
  <si>
    <t>deska EPS 150 pro konstrukce s vysokým zatížením λ=0,035 tl 80mm</t>
  </si>
  <si>
    <t>162102488</t>
  </si>
  <si>
    <t>412,88*1,05 'Přepočtené koeficientem množství</t>
  </si>
  <si>
    <t>200</t>
  </si>
  <si>
    <t>713141336</t>
  </si>
  <si>
    <t>Montáž tepelné izolace střech plochých spádovými klíny v ploše přilepenými za studena nízkoexpanzní (PUR) pěnou</t>
  </si>
  <si>
    <t>684025126</t>
  </si>
  <si>
    <t>"D.1.1.1.8 Půdorys konstrukce jednotlivých střech"</t>
  </si>
  <si>
    <t>201</t>
  </si>
  <si>
    <t>28376142</t>
  </si>
  <si>
    <t>klín izolační spád do 5% EPS 150</t>
  </si>
  <si>
    <t>1031961118</t>
  </si>
  <si>
    <t>"v min. tloušťce u vpustí 240 mm"</t>
  </si>
  <si>
    <t>(0,24+(0,36-0,24)*0,75)*S1a</t>
  </si>
  <si>
    <t>(0,24+(0,36-0,24)*0,75)*S2a</t>
  </si>
  <si>
    <t>(0,24+(0,36-0,24)*0,75)*S3</t>
  </si>
  <si>
    <t>136,25*1,05 'Přepočtené koeficientem množství</t>
  </si>
  <si>
    <t>202</t>
  </si>
  <si>
    <t>713141376</t>
  </si>
  <si>
    <t>Montáž tepelné izolace střech plochých spádovými klíny na zhlaví atiky šířky přes 500 do 1000 mm přilepenými za studena nízkoexpanzní (PUR) pěnou</t>
  </si>
  <si>
    <t>-678383720</t>
  </si>
  <si>
    <t>203</t>
  </si>
  <si>
    <t>28376105</t>
  </si>
  <si>
    <t>klín izolační z XPS spádový</t>
  </si>
  <si>
    <t>547159901</t>
  </si>
  <si>
    <t>0,05*atika1*0,5</t>
  </si>
  <si>
    <t>0,05*atika2*0,62</t>
  </si>
  <si>
    <t>0,05*atika3*0,67</t>
  </si>
  <si>
    <t>5,314*1,05 'Přepočtené koeficientem množství</t>
  </si>
  <si>
    <t>204</t>
  </si>
  <si>
    <t>713471211</t>
  </si>
  <si>
    <t>Montáž izolace tepelné potrubí, ohybů, přírub, armatur nebo tvarovek snímatelnými pouzdry s vrstvenou izolací s upevněním na suchý zip (izolační materiál ve specifikaci) potrubí</t>
  </si>
  <si>
    <t>-1676697445</t>
  </si>
  <si>
    <t>205</t>
  </si>
  <si>
    <t>63154614</t>
  </si>
  <si>
    <t>pouzdro izolační potrubní z minerální vlny s Al fólií max. 250/100°C 159/50mm</t>
  </si>
  <si>
    <t>-1420333183</t>
  </si>
  <si>
    <t>12*1,1 'Přepočtené koeficientem množství</t>
  </si>
  <si>
    <t>206</t>
  </si>
  <si>
    <t>998713102</t>
  </si>
  <si>
    <t>Přesun hmot pro izolace tepelné stanovený z hmotnosti přesunovaného materiálu vodorovná dopravní vzdálenost do 50 m s užitím mechanizace v objektech výšky přes 6 m do 12 m</t>
  </si>
  <si>
    <t>-14571006</t>
  </si>
  <si>
    <t>721</t>
  </si>
  <si>
    <t>Zdravotechnika - vnitřní kanalizace</t>
  </si>
  <si>
    <t>207</t>
  </si>
  <si>
    <t>721233121</t>
  </si>
  <si>
    <t>Střešní vtoky (vpusti) polypropylenové (PP) pro ploché střechy s odtokem vodorovným DN 75/110</t>
  </si>
  <si>
    <t>-1929400801</t>
  </si>
  <si>
    <t>"D.1.1.1.19 Výpis zámečnických výrobků"</t>
  </si>
  <si>
    <t>"Z07"   15</t>
  </si>
  <si>
    <t>"Z08"   5</t>
  </si>
  <si>
    <t>208</t>
  </si>
  <si>
    <t>721239221</t>
  </si>
  <si>
    <t>Střešní vtoky (vpusti) montáž střešních vtoků ostatních typů s vodorovným odtokem DN 75/110</t>
  </si>
  <si>
    <t>-578518719</t>
  </si>
  <si>
    <t>209</t>
  </si>
  <si>
    <t>56231102</t>
  </si>
  <si>
    <t>vtok střešní vodorovný s vyhříváním s manžetou pro asfaltovou hydroizolaci pochůzných plochých střech DN 75, DN 110</t>
  </si>
  <si>
    <t>1480697393</t>
  </si>
  <si>
    <t>210</t>
  </si>
  <si>
    <t>998721102</t>
  </si>
  <si>
    <t>Přesun hmot pro vnitřní kanalizaci stanovený z hmotnosti přesunovaného materiálu vodorovná dopravní vzdálenost do 50 m základní v objektech výšky přes 6 do 12 m</t>
  </si>
  <si>
    <t>-833788269</t>
  </si>
  <si>
    <t>722</t>
  </si>
  <si>
    <t>Zdravotechnika - vnitřní vodovod</t>
  </si>
  <si>
    <t>211</t>
  </si>
  <si>
    <t>722254115</t>
  </si>
  <si>
    <t>Požární příslušenství a armatury hydrantové skříně vnitřní s výzbrojí D 25 (polyesterová hadice)</t>
  </si>
  <si>
    <t>902360434</t>
  </si>
  <si>
    <t>"X02"   3</t>
  </si>
  <si>
    <t>212</t>
  </si>
  <si>
    <t>998722102</t>
  </si>
  <si>
    <t>Přesun hmot pro vnitřní vodovod stanovený z hmotnosti přesunovaného materiálu vodorovná dopravní vzdálenost do 50 m základní v objektech výšky přes 6 do 12 m</t>
  </si>
  <si>
    <t>-1528830744</t>
  </si>
  <si>
    <t>725</t>
  </si>
  <si>
    <t>Zdravotechnika - zařizovací předměty</t>
  </si>
  <si>
    <t>213</t>
  </si>
  <si>
    <t>7252443999R01</t>
  </si>
  <si>
    <t>Sestava sanitárních příček se dvěma otvíravými dveřmi,kalené sklo tl. 10 mm v kombinaci s nerezovými doplňky s povrchovou úpravou přírodní elox,dveře jsou opatřeny madlem a dveřním zavíračem se signalizací obsazení a nouzovým otevíráním,barevné řešení bude upřesněno v rámci AD,potisk (vektorová grafika) – kompletní dodávka a montáž</t>
  </si>
  <si>
    <t>-1708104722</t>
  </si>
  <si>
    <t>"X03"   1,9*2,0*3</t>
  </si>
  <si>
    <t>"X05"   1,9*1,95*1</t>
  </si>
  <si>
    <t>214</t>
  </si>
  <si>
    <t>7252444999R01</t>
  </si>
  <si>
    <t>Sestava sanitárních příček dveří,kalené sklo tl. 10 mm v kombinaci s nerezovými doplňky s povrchovou úpravou přírodní elox,barevné řešení bude upřesněno v rámci AD,potisk (vektorová grafika) – kompletní dodávka a montáž</t>
  </si>
  <si>
    <t>-992814423</t>
  </si>
  <si>
    <t>"X03"   1,9*(1,3*2)*3</t>
  </si>
  <si>
    <t>"X04"   2,2*(0,625)*2</t>
  </si>
  <si>
    <t>"X05"   1,9*1,25*1</t>
  </si>
  <si>
    <t>215</t>
  </si>
  <si>
    <t>998725102</t>
  </si>
  <si>
    <t>Přesun hmot pro zařizovací předměty stanovený z hmotnosti přesunovaného materiálu vodorovná dopravní vzdálenost do 50 m základní v objektech výšky přes 6 do 12 m</t>
  </si>
  <si>
    <t>-998096112</t>
  </si>
  <si>
    <t>736</t>
  </si>
  <si>
    <t>Ústřední vytápění - plošné vytápění a chlazení</t>
  </si>
  <si>
    <t>216</t>
  </si>
  <si>
    <t>736110651</t>
  </si>
  <si>
    <t>Trubkové teplovodní podlahové vytápění doplňkové prvky krycí PE fólie</t>
  </si>
  <si>
    <t>-990070979</t>
  </si>
  <si>
    <t>217</t>
  </si>
  <si>
    <t>998735102</t>
  </si>
  <si>
    <t>Přesun hmot pro otopná tělesa stanovený z hmotnosti přesunovaného materiálu vodorovná dopravní vzdálenost do 50 m základní v objektech výšky přes 6 do 12 m</t>
  </si>
  <si>
    <t>-945614947</t>
  </si>
  <si>
    <t>742</t>
  </si>
  <si>
    <t>Elektroinstalace - slaboproud</t>
  </si>
  <si>
    <t>218</t>
  </si>
  <si>
    <t>742320011</t>
  </si>
  <si>
    <t>Montáž elektricky ovládaných zámků elektromechanických samozamykacích s panikovou funkcí</t>
  </si>
  <si>
    <t>644615992</t>
  </si>
  <si>
    <t>"H01"   1</t>
  </si>
  <si>
    <t>"H11"   1</t>
  </si>
  <si>
    <t>"H12"   1</t>
  </si>
  <si>
    <t>"H17"   1</t>
  </si>
  <si>
    <t>219</t>
  </si>
  <si>
    <t>54978004</t>
  </si>
  <si>
    <t>zámek elektromechanický samozamykací panikový</t>
  </si>
  <si>
    <t>942185276</t>
  </si>
  <si>
    <t>220</t>
  </si>
  <si>
    <t>998742102</t>
  </si>
  <si>
    <t>Přesun hmot pro slaboproud stanovený z hmotnosti přesunovaného materiálu vodorovná dopravní vzdálenost do 50 m základní v objektech výšky přes 6 do 12 m</t>
  </si>
  <si>
    <t>-2097932982</t>
  </si>
  <si>
    <t>762</t>
  </si>
  <si>
    <t>Konstrukce tesařské</t>
  </si>
  <si>
    <t>221</t>
  </si>
  <si>
    <t>762361332</t>
  </si>
  <si>
    <t>Konstrukční vrstva pod klempířské prvky pro oplechování horních ploch zdí a nadezdívek (atik) z vodovzdorné překližky šroubovaných do podkladu, tloušťky desky 21 mm</t>
  </si>
  <si>
    <t>-1987672621</t>
  </si>
  <si>
    <t>"D.1.1.1.22 Detail atiky a trámu"</t>
  </si>
  <si>
    <t>atika1*(0,5-0,12)</t>
  </si>
  <si>
    <t>atika2*(0,62-0,12)</t>
  </si>
  <si>
    <t>atika3*(0,67-0,12)</t>
  </si>
  <si>
    <t>222</t>
  </si>
  <si>
    <t>762951003</t>
  </si>
  <si>
    <t>Montáž terasy podkladního roštu, z profilů dřevěných, osové vzdálenosti podpěr přes 420 do 550 mm</t>
  </si>
  <si>
    <t>780380546</t>
  </si>
  <si>
    <t>223</t>
  </si>
  <si>
    <t>3012010754</t>
  </si>
  <si>
    <t>Hranol pod terasy AU-MEX Tatajuba 45×70×3 970 mm</t>
  </si>
  <si>
    <t>372073772</t>
  </si>
  <si>
    <t>"přesný typ bude určen po výběru investora"</t>
  </si>
  <si>
    <t>S3*2/3,97</t>
  </si>
  <si>
    <t>224</t>
  </si>
  <si>
    <t>762952013</t>
  </si>
  <si>
    <t>Montáž terasy nášlapné vrstvy z prken z dřevin tvrdých nebo neobyčejně tvrdých, s broušením, omytím a kartáčováním, bez povrchové úpravy, spojovaných šroubováním, šířky přes 120 do 135 mm</t>
  </si>
  <si>
    <t>-1039665033</t>
  </si>
  <si>
    <t>225</t>
  </si>
  <si>
    <t>3012010008</t>
  </si>
  <si>
    <t>Prkno terasové AU-MEX Bangkirai Yellow Balau 25×145×3 060 mm</t>
  </si>
  <si>
    <t>-314721220</t>
  </si>
  <si>
    <t>S3/(0,145*3,06)</t>
  </si>
  <si>
    <t>226</t>
  </si>
  <si>
    <t>998762102</t>
  </si>
  <si>
    <t>Přesun hmot pro konstrukce tesařské stanovený z hmotnosti přesunovaného materiálu vodorovná dopravní vzdálenost do 50 m základní v objektech výšky přes 6 do 12 m</t>
  </si>
  <si>
    <t>-1765939604</t>
  </si>
  <si>
    <t>763</t>
  </si>
  <si>
    <t>Konstrukce suché výstavby</t>
  </si>
  <si>
    <t>227</t>
  </si>
  <si>
    <t>763111314</t>
  </si>
  <si>
    <t>Příčka ze sádrokartonových desek s nosnou konstrukcí z jednoduchých ocelových profilů UW, CW jednoduše opláštěná deskou standardní A tl. 12,5 mm, příčka tl. 100 mm, profil 75, s izolací, EI 30, Rw do 45 dB</t>
  </si>
  <si>
    <t>523164664</t>
  </si>
  <si>
    <t>(0,1+vv2+0,4)*(7,04)</t>
  </si>
  <si>
    <t>228</t>
  </si>
  <si>
    <t>763111316</t>
  </si>
  <si>
    <t>Příčka ze sádrokartonových desek s nosnou konstrukcí z jednoduchých ocelových profilů UW, CW jednoduše opláštěná deskou standardní A tl. 12,5 mm, příčka tl. 125 mm, profil 100, s izolací, EI 30, Rw do 48 dB</t>
  </si>
  <si>
    <t>1399433342</t>
  </si>
  <si>
    <t>(0,1+vv1+0,4)*(6,14*2+5,74*2+3,97)</t>
  </si>
  <si>
    <t>(0,1+vv2+0,4)*(3,42+5,63)</t>
  </si>
  <si>
    <t>229</t>
  </si>
  <si>
    <t>763111717</t>
  </si>
  <si>
    <t>Příčka ze sádrokartonových desek ostatní konstrukce a práce na příčkách ze sádrokartonových desek základní penetrační nátěr (oboustranný)</t>
  </si>
  <si>
    <t>1459696053</t>
  </si>
  <si>
    <t>Rozpad figury: sdk1</t>
  </si>
  <si>
    <t>Rozpad figury: sdk2</t>
  </si>
  <si>
    <t>230</t>
  </si>
  <si>
    <t>763131441</t>
  </si>
  <si>
    <t>Podhled ze sádrokartonových desek dvouvrstvá zavěšená spodní konstrukce z ocelových profilů CD, UD dvojitě opláštěná deskami protipožárními DF, tl. 2 x 12,5 mm, bez izolace, REI do 120</t>
  </si>
  <si>
    <t>1512481805</t>
  </si>
  <si>
    <t xml:space="preserve">Poznámka k položce:_x000D_
SDK podhledy obyčejné_x000D_
- sádrokartonové desky tl. 15mm_x000D_
- třída stavebních materiálů - klasifikace dle reakce na oheň ČSN EN 13501: A1_x000D_
- nosné profily a montážní profily a závěsy z pozinkované oceli_x000D_
	- v 1.NP zavěšená konstrukce na železobetonové stropní konstrukci_x000D_
	- v 2.NP zavěšená konstrukce do profilů PBŘ podhledu_x000D_
</t>
  </si>
  <si>
    <t>231</t>
  </si>
  <si>
    <t>763131714</t>
  </si>
  <si>
    <t>Podhled ze sádrokartonových desek ostatní práce a konstrukce na podhledech ze sádrokartonových desek základní penetrační nátěr</t>
  </si>
  <si>
    <t>-1882562053</t>
  </si>
  <si>
    <t>Rozpad figury: sdk20r</t>
  </si>
  <si>
    <t>Rozpad figury: sdk20i</t>
  </si>
  <si>
    <t>12,48+1,74+12,11</t>
  </si>
  <si>
    <t>4,26+9,29+13,55+2,12+2,42</t>
  </si>
  <si>
    <t>2,8+2,12+3,55</t>
  </si>
  <si>
    <t>232</t>
  </si>
  <si>
    <t>763131451</t>
  </si>
  <si>
    <t>Podhled ze sádrokartonových desek dvouvrstvá zavěšená spodní konstrukce z ocelových profilů CD, UD jednoduše opláštěná deskou impregnovanou H2, tl. 12,5 mm, bez izolace</t>
  </si>
  <si>
    <t>1232385714</t>
  </si>
  <si>
    <t>233</t>
  </si>
  <si>
    <t>763164566</t>
  </si>
  <si>
    <t>Obklad konstrukcí sádrokartonovými deskami včetně ochranných úhelníků ve tvaru L rozvinuté šíře přes 0,8 m, opláštěný deskou protipožární impregnovanou DFH2, tl. 15 mm</t>
  </si>
  <si>
    <t>-374978364</t>
  </si>
  <si>
    <t>"kastlíky"</t>
  </si>
  <si>
    <t>50,0</t>
  </si>
  <si>
    <t>234</t>
  </si>
  <si>
    <t>763164725</t>
  </si>
  <si>
    <t>Obklad konstrukcí sádrokartonovými deskami včetně ochranných úhelníků uzavřeného tvaru rozvinuté šíře do 0,8 m, opláštěný deskou protipožární impregnovanou DFH2, tl. 12,5 mm</t>
  </si>
  <si>
    <t>-1908444411</t>
  </si>
  <si>
    <t>"ocelové sloupy, REI15"</t>
  </si>
  <si>
    <t>3,0*17</t>
  </si>
  <si>
    <t>3,0*15</t>
  </si>
  <si>
    <t>235</t>
  </si>
  <si>
    <t>763164745</t>
  </si>
  <si>
    <t>Obklad konstrukcí sádrokartonovými deskami včetně ochranných úhelníků uzavřeného tvaru rozvinuté šíře přes 0,8 do 1,6 m, opláštěný deskou protipožární impregnovanou DFH2, tl. 12,5 mm</t>
  </si>
  <si>
    <t>-341479246</t>
  </si>
  <si>
    <t>"ocelové sloupy. REI15"</t>
  </si>
  <si>
    <t>3,0*3</t>
  </si>
  <si>
    <t>236</t>
  </si>
  <si>
    <t>763164719</t>
  </si>
  <si>
    <t>Obklad konstrukcí sádrokartonovými deskami včetně ochranných úhelníků uzavřeného tvaru rozvinuté šíře do 0,8 m, opláštěný deskou vysokopevnostní protipožární impregnovanou DFRIH2, tl. 12,5 mm</t>
  </si>
  <si>
    <t>-959706220</t>
  </si>
  <si>
    <t>"obklad sloupů, REI 90"</t>
  </si>
  <si>
    <t>2,8*15</t>
  </si>
  <si>
    <t>237</t>
  </si>
  <si>
    <t>763164739</t>
  </si>
  <si>
    <t>Obklad konstrukcí sádrokartonovými deskami včetně ochranných úhelníků uzavřeného tvaru rozvinuté šíře přes 0,8 do 1,6 m, opláštěný deskou vysokopevnostní protipožární impregnovanou DFRIH2, tl. 12,5 mm</t>
  </si>
  <si>
    <t>-670209030</t>
  </si>
  <si>
    <t>2,8*3</t>
  </si>
  <si>
    <t>238</t>
  </si>
  <si>
    <t>763131751</t>
  </si>
  <si>
    <t>Podhled ze sádrokartonových desek ostatní práce a konstrukce na podhledech ze sádrokartonových desek montáž parotěsné zábrany</t>
  </si>
  <si>
    <t>319015524</t>
  </si>
  <si>
    <t>239</t>
  </si>
  <si>
    <t>28329028</t>
  </si>
  <si>
    <t>fólie PE vyztužená Al vrstvou pro parotěsnou vrstvu 150g/m2 s integrovanou lepící páskou</t>
  </si>
  <si>
    <t>142136139</t>
  </si>
  <si>
    <t>Rozpad figury: sdk50</t>
  </si>
  <si>
    <t>22,23*1,1235 'Přepočtené koeficientem množství</t>
  </si>
  <si>
    <t>240</t>
  </si>
  <si>
    <t>998763302</t>
  </si>
  <si>
    <t>Přesun hmot pro konstrukce montované z desek sádrokartonových, sádrovláknitých, cementovláknitých nebo cementových stanovený z hmotnosti přesunovaného materiálu vodorovná dopravní vzdálenost do 50 m základní v objektech výšky přes 6 do 12 m</t>
  </si>
  <si>
    <t>-214117729</t>
  </si>
  <si>
    <t>764</t>
  </si>
  <si>
    <t>Konstrukce klempířské</t>
  </si>
  <si>
    <t>241</t>
  </si>
  <si>
    <t>764214608</t>
  </si>
  <si>
    <t>Oplechování horních ploch zdí a nadezdívek (atik) z pozinkovaného plechu s povrchovou úpravou mechanicky kotvené rš 750 mm</t>
  </si>
  <si>
    <t>-1517415697</t>
  </si>
  <si>
    <t>atika1*0,05</t>
  </si>
  <si>
    <t>242</t>
  </si>
  <si>
    <t>764214611</t>
  </si>
  <si>
    <t>Oplechování horních ploch zdí a nadezdívek (atik) z pozinkovaného plechu s povrchovou úpravou mechanicky kotvené přes rš 800 mm</t>
  </si>
  <si>
    <t>1639715332</t>
  </si>
  <si>
    <t>"K22"   atika2*0,82*1*1,05</t>
  </si>
  <si>
    <t>"K24"   atika3*0,87*1*1,05</t>
  </si>
  <si>
    <t>243</t>
  </si>
  <si>
    <t>764215646</t>
  </si>
  <si>
    <t>Oplechování horních ploch zdí a nadezdívek (atik) z pozinkovaného plechu s povrchovou úpravou Příplatek k cenám za zvýšenou pracnost při provedení rohu nebo koutu přes rš 400 mm</t>
  </si>
  <si>
    <t>1365251940</t>
  </si>
  <si>
    <t>244</t>
  </si>
  <si>
    <t>764216602</t>
  </si>
  <si>
    <t>Oplechování parapetů z pozinkovaného plechu s povrchovou úpravou rovných mechanicky kotvené, bez rohů rš 200 mm</t>
  </si>
  <si>
    <t>-1322246702</t>
  </si>
  <si>
    <t>"rš 170 mm"</t>
  </si>
  <si>
    <t>"K03"   1,0*1</t>
  </si>
  <si>
    <t>"K04"   9,2*1</t>
  </si>
  <si>
    <t>"K05"   7,3*1</t>
  </si>
  <si>
    <t>"K06"   3,3*1</t>
  </si>
  <si>
    <t>"K07"   10,26*1</t>
  </si>
  <si>
    <t>"K08"   25,3*1</t>
  </si>
  <si>
    <t>"K09"   9,2*1</t>
  </si>
  <si>
    <t>"K10"   1,5*24</t>
  </si>
  <si>
    <t>"K11"   1,7*1</t>
  </si>
  <si>
    <t>"K12"   1,4*1</t>
  </si>
  <si>
    <t>"K13"   1,6*1</t>
  </si>
  <si>
    <t>"K14"   50,02*1</t>
  </si>
  <si>
    <t>"K15"   1,82*1</t>
  </si>
  <si>
    <t>"K16"   0,5*1</t>
  </si>
  <si>
    <t>par1*1,05</t>
  </si>
  <si>
    <t>Rozpad figury: par1</t>
  </si>
  <si>
    <t>245</t>
  </si>
  <si>
    <t>764315623</t>
  </si>
  <si>
    <t>Lemování trub, konzol, držáků a ostatních kusových prvků z pozinkovaného plechu s povrchovou úpravou střech s krytinou skládanou mimo prejzovou nebo z plechu, průměr přes 100 do 150 mm</t>
  </si>
  <si>
    <t>1937648226</t>
  </si>
  <si>
    <t>"K17"   3</t>
  </si>
  <si>
    <t>246</t>
  </si>
  <si>
    <t>998764102</t>
  </si>
  <si>
    <t>Přesun hmot pro konstrukce klempířské stanovený z hmotnosti přesunovaného materiálu vodorovná dopravní vzdálenost do 50 m základní v objektech výšky přes 6 do 12 m</t>
  </si>
  <si>
    <t>106111971</t>
  </si>
  <si>
    <t>766</t>
  </si>
  <si>
    <t>Konstrukce truhlářské</t>
  </si>
  <si>
    <t>247</t>
  </si>
  <si>
    <t>766660171</t>
  </si>
  <si>
    <t>Montáž dveřních křídel dřevěných nebo plastových otevíravých do obložkové zárubně povrchově upravených jednokřídlových, šířky do 800 mm</t>
  </si>
  <si>
    <t>-1784601177</t>
  </si>
  <si>
    <t>"D.1.1.1.17 Výpis truhlářských výrobků"</t>
  </si>
  <si>
    <t>"T01"   4</t>
  </si>
  <si>
    <t>"T02"   1</t>
  </si>
  <si>
    <t>"T03"   1</t>
  </si>
  <si>
    <t>"T08"   4</t>
  </si>
  <si>
    <t>"T09"   1</t>
  </si>
  <si>
    <t>"T10"   1</t>
  </si>
  <si>
    <t>"T11"   3</t>
  </si>
  <si>
    <t>248</t>
  </si>
  <si>
    <t>61162091</t>
  </si>
  <si>
    <t>dveře jednokřídlé dřevotřískové povrch laminátový částečně prosklené 700x1970-2100mm</t>
  </si>
  <si>
    <t>302080175</t>
  </si>
  <si>
    <t>249</t>
  </si>
  <si>
    <t>63445001</t>
  </si>
  <si>
    <t>dveře jednokřídlé celoprosklené čiré 700x1970mm</t>
  </si>
  <si>
    <t>679715709</t>
  </si>
  <si>
    <t>250</t>
  </si>
  <si>
    <t>61162092</t>
  </si>
  <si>
    <t>dveře jednokřídlé dřevotřískové povrch laminátový částečně prosklené 800x1970-2100mm</t>
  </si>
  <si>
    <t>-728830675</t>
  </si>
  <si>
    <t>251</t>
  </si>
  <si>
    <t>766660181</t>
  </si>
  <si>
    <t>Montáž dveřních křídel dřevěných nebo plastových otevíravých do obložkové zárubně protipožárních jednokřídlových, šířky do 800 mm</t>
  </si>
  <si>
    <t>-1103830307</t>
  </si>
  <si>
    <t xml:space="preserve">"T04"   2   </t>
  </si>
  <si>
    <t>252</t>
  </si>
  <si>
    <t>61162098</t>
  </si>
  <si>
    <t>dveře jednokřídlé dřevotřískové protipožární EI (EW) 30 D3 povrch laminátový plné 800x1970-2100mm</t>
  </si>
  <si>
    <t>-1322554373</t>
  </si>
  <si>
    <t>253</t>
  </si>
  <si>
    <t>766660716</t>
  </si>
  <si>
    <t>Montáž dveřních doplňků samozavírače na zárubeň dřevěnou</t>
  </si>
  <si>
    <t>-997249641</t>
  </si>
  <si>
    <t>254</t>
  </si>
  <si>
    <t>54917250</t>
  </si>
  <si>
    <t>samozavírač dveří hydraulický</t>
  </si>
  <si>
    <t>-1291023357</t>
  </si>
  <si>
    <t>255</t>
  </si>
  <si>
    <t>766660720</t>
  </si>
  <si>
    <t>Montáž dveřních doplňků větrací mřížky s vyříznutím otvoru</t>
  </si>
  <si>
    <t>1855836348</t>
  </si>
  <si>
    <t>256</t>
  </si>
  <si>
    <t>553414289R01</t>
  </si>
  <si>
    <t>perforovaný plech dle požadavku VZT</t>
  </si>
  <si>
    <t>1173606017</t>
  </si>
  <si>
    <t>257</t>
  </si>
  <si>
    <t>766660728</t>
  </si>
  <si>
    <t>Montáž dveřních doplňků dveřního kování interiérového zámku</t>
  </si>
  <si>
    <t>-1748909243</t>
  </si>
  <si>
    <t>"cylindrické"</t>
  </si>
  <si>
    <t>"T04"   2</t>
  </si>
  <si>
    <t>258</t>
  </si>
  <si>
    <t>54924004</t>
  </si>
  <si>
    <t>zámek zadlabací mezipokojový levý pro cylindrickou vložku rozteč 72x55mm</t>
  </si>
  <si>
    <t>-1960639919</t>
  </si>
  <si>
    <t>259</t>
  </si>
  <si>
    <t>766660730</t>
  </si>
  <si>
    <t>Montáž dveřních doplňků dveřního kování interiérového WC kliky se zámkem</t>
  </si>
  <si>
    <t>1704563558</t>
  </si>
  <si>
    <t xml:space="preserve">"T08"   4   </t>
  </si>
  <si>
    <t xml:space="preserve">"T11"   3   </t>
  </si>
  <si>
    <t>260</t>
  </si>
  <si>
    <t>54914128</t>
  </si>
  <si>
    <t>kování rozetové spodní pro WC</t>
  </si>
  <si>
    <t>-1135687144</t>
  </si>
  <si>
    <t>261</t>
  </si>
  <si>
    <t>766660734</t>
  </si>
  <si>
    <t>Montáž dveřních doplňků dveřního kování bezpečnostního panikového kování</t>
  </si>
  <si>
    <t>-1949166908</t>
  </si>
  <si>
    <t>262</t>
  </si>
  <si>
    <t>54914135</t>
  </si>
  <si>
    <t>kování panikové klika/klika</t>
  </si>
  <si>
    <t>-1527972665</t>
  </si>
  <si>
    <t>263</t>
  </si>
  <si>
    <t>766682111</t>
  </si>
  <si>
    <t>Montáž zárubní dřevěných nebo plastových obložkových, pro dveře jednokřídlové, tloušťky stěny do 170 mm</t>
  </si>
  <si>
    <t>792685905</t>
  </si>
  <si>
    <t xml:space="preserve">"T01"   4   </t>
  </si>
  <si>
    <t xml:space="preserve">"T09"   1   </t>
  </si>
  <si>
    <t xml:space="preserve">"T10"   1   </t>
  </si>
  <si>
    <t xml:space="preserve">"T11"   3 </t>
  </si>
  <si>
    <t>264</t>
  </si>
  <si>
    <t>61182307</t>
  </si>
  <si>
    <t>zárubeň jednokřídlá obložková s laminátovým povrchem tl stěny 60-150mm rozměru 600-1100/1970, 2100mm</t>
  </si>
  <si>
    <t>1870203030</t>
  </si>
  <si>
    <t>265</t>
  </si>
  <si>
    <t>766682112</t>
  </si>
  <si>
    <t>Montáž zárubní dřevěných nebo plastových obložkových, pro dveře jednokřídlové, tloušťky stěny přes 170 do 350 mm</t>
  </si>
  <si>
    <t>-543352845</t>
  </si>
  <si>
    <t xml:space="preserve">"T02"   1   </t>
  </si>
  <si>
    <t>266</t>
  </si>
  <si>
    <t>61182308</t>
  </si>
  <si>
    <t>zárubeň jednokřídlá obložková s laminátovým povrchem tl stěny 160-250mm rozměru 600-1100/1970, 2100mm</t>
  </si>
  <si>
    <t>411066599</t>
  </si>
  <si>
    <t>267</t>
  </si>
  <si>
    <t>766682212</t>
  </si>
  <si>
    <t>Montáž zárubní dřevěných nebo plastových obložkových protipožárních, pro dveře jednokřídlové, tloušťky stěny přes 170 do 350 mm</t>
  </si>
  <si>
    <t>841722420</t>
  </si>
  <si>
    <t>268</t>
  </si>
  <si>
    <t>61182319</t>
  </si>
  <si>
    <t>zárubeň jednokřídlá obložková s laminátovým povrchem a protipožární úpravou tl stěny 160-250mm rozměru 600-1100/1970, 2100mm</t>
  </si>
  <si>
    <t>-1813937678</t>
  </si>
  <si>
    <t>269</t>
  </si>
  <si>
    <t>766694126</t>
  </si>
  <si>
    <t>Montáž ostatních truhlářských konstrukcí parapetních desek dřevěných nebo plastových šířky přes 300 mm</t>
  </si>
  <si>
    <t>-1682563070</t>
  </si>
  <si>
    <t>"H10"   0,7*1</t>
  </si>
  <si>
    <t>270</t>
  </si>
  <si>
    <t>61144404</t>
  </si>
  <si>
    <t>parapet plastový vnitřní š 400mm</t>
  </si>
  <si>
    <t>-742156768</t>
  </si>
  <si>
    <t>0,7*1,1 'Přepočtené koeficientem množství</t>
  </si>
  <si>
    <t>271</t>
  </si>
  <si>
    <t>61144019</t>
  </si>
  <si>
    <t>koncovka k parapetu plastovému vnitřnímu 1 pár</t>
  </si>
  <si>
    <t>sada</t>
  </si>
  <si>
    <t>251623934</t>
  </si>
  <si>
    <t>"H10"   1</t>
  </si>
  <si>
    <t>272</t>
  </si>
  <si>
    <t>76690100059R01</t>
  </si>
  <si>
    <t>Kuchyňská linka,celková délka 5600 mm,celková výška 900 mm,pracovní deska HPL tl. 38 mm,ABS boční hrana,laminovaná dřevotříska tl. 18 mm,úchytky z nerezu,vybavení: lednice,horkovzdušná trouba s indukční deskou,mikrovlnná trouba,dřez,digestoř,vč.výrobní dokumentace – kompletní dodávka a montáž</t>
  </si>
  <si>
    <t>-1233225631</t>
  </si>
  <si>
    <t>"T05"   1</t>
  </si>
  <si>
    <t>273</t>
  </si>
  <si>
    <t>76690100069R01</t>
  </si>
  <si>
    <t>Kuchyňská linka,celková délka 2000 mm,celková výška 2100 mm,pracovní deska HPL tl. 38 mm,ABS boční hrana,laminovaná dřevotříska tl. 18 mm,úchytky z nerezu,vybavení: lednice,mikrovlnná trouba,dřez,vč.výrobní dokumentace – kompletní dodávka a montáž</t>
  </si>
  <si>
    <t>-1162438360</t>
  </si>
  <si>
    <t>"T06"   2</t>
  </si>
  <si>
    <t>274</t>
  </si>
  <si>
    <t>76690100079R01</t>
  </si>
  <si>
    <t>Kuchyňská linka rohová,celková délka 5300 mm,celková výška 2100 mm,pracovní deska HPL tl. 38 mm,ABS boční hrana,laminovaná dřevotříska tl. 18 mm,úchytky z nerezu,vybavení: lednice,mikrovlnná trouba,dřez,vč.výrobní dokumentace – kompletní dodávka a montáž</t>
  </si>
  <si>
    <t>-1740883733</t>
  </si>
  <si>
    <t>"T07"   1</t>
  </si>
  <si>
    <t>275</t>
  </si>
  <si>
    <t>7669019009R01</t>
  </si>
  <si>
    <t>Střešní výlez na ploché střechy, FDA WIPPRO,velikost otvoru 1300x700 mm,vč. rámu a víka,s elektropohonem, požární odolnost: EI30, s horním víkem EI120 – kompletní dodávka a montáž</t>
  </si>
  <si>
    <t>1149807518</t>
  </si>
  <si>
    <t>"X08"   1</t>
  </si>
  <si>
    <t>276</t>
  </si>
  <si>
    <t>998766102</t>
  </si>
  <si>
    <t>Přesun hmot pro konstrukce truhlářské stanovený z hmotnosti přesunovaného materiálu vodorovná dopravní vzdálenost do 50 m základní v objektech výšky přes 6 do 12 m</t>
  </si>
  <si>
    <t>-1388749082</t>
  </si>
  <si>
    <t>767</t>
  </si>
  <si>
    <t>Konstrukce zámečnické vč. povrchové úpravy</t>
  </si>
  <si>
    <t>277</t>
  </si>
  <si>
    <t>767114151</t>
  </si>
  <si>
    <t>Montáž stěn a příček rámových zasklených bez požární odolnosti z hliníkových nebo ocelových profilů do betonu do 6 m2</t>
  </si>
  <si>
    <t>1740959183</t>
  </si>
  <si>
    <t>"H16"   1,5*3,0*1</t>
  </si>
  <si>
    <t>278</t>
  </si>
  <si>
    <t>767114152</t>
  </si>
  <si>
    <t>Montáž stěn a příček rámových zasklených bez požární odolnosti z hliníkových nebo ocelových profilů do betonu přes 6 do 9 m2</t>
  </si>
  <si>
    <t>-719469257</t>
  </si>
  <si>
    <t>"H17"   2,7*2,5*1</t>
  </si>
  <si>
    <t>279</t>
  </si>
  <si>
    <t>767114153</t>
  </si>
  <si>
    <t>Montáž stěn a příček rámových zasklených bez požární odolnosti z hliníkových nebo ocelových profilů do betonu přes 9 do 12 m2</t>
  </si>
  <si>
    <t>-789685970</t>
  </si>
  <si>
    <t>"H01"   3,87*3,0*1</t>
  </si>
  <si>
    <t>280</t>
  </si>
  <si>
    <t>553413019R01</t>
  </si>
  <si>
    <t>vnější stěna prosklená fixní s otevíravými dveřmi,Al profily,trojsklosklo</t>
  </si>
  <si>
    <t>371798510</t>
  </si>
  <si>
    <t>281</t>
  </si>
  <si>
    <t>7671141539R01</t>
  </si>
  <si>
    <t>Montáž stěn a příček rámových zasklených bez požární odolnosti z hliníkových nebo ocelových profilů - interiér</t>
  </si>
  <si>
    <t>-323013116</t>
  </si>
  <si>
    <t>"D.1.1.1.15 Hliníkové výplně otvorů - vnitřní"</t>
  </si>
  <si>
    <t>"V03"   (2,5+1,15)*2,6</t>
  </si>
  <si>
    <t>"V04"   (4,66)*2,6</t>
  </si>
  <si>
    <t>"V05"   (2,44)*2,6</t>
  </si>
  <si>
    <t>"V09"   (1,83)*2,6</t>
  </si>
  <si>
    <t>"V10"   (3,2)*2,6</t>
  </si>
  <si>
    <t>"V11"   (2,9)*2,6</t>
  </si>
  <si>
    <t>"V12"   (2,9)*2,6</t>
  </si>
  <si>
    <t>"V13"   (13,92)*2,6</t>
  </si>
  <si>
    <t>"V14"   (2,18)*2,6</t>
  </si>
  <si>
    <t>"V15"   (1,9)*2,6</t>
  </si>
  <si>
    <t>"V16"   (4,06)*2,6</t>
  </si>
  <si>
    <t>"V17"   (9,8)*2,6</t>
  </si>
  <si>
    <t>"V18"   (4,45)*2,6</t>
  </si>
  <si>
    <t>"V19"   (16,25)*2,6</t>
  </si>
  <si>
    <t>"V20"   (4,09)*2,6</t>
  </si>
  <si>
    <t>"V23"   (2,7)*2,5</t>
  </si>
  <si>
    <t>282</t>
  </si>
  <si>
    <t>553413649R01</t>
  </si>
  <si>
    <t>nenosná rámová interiérová příčka s otočnými dveřmi,bez požární odolnosti,akustika tř. 3 (35 - 39 dB),stavební hloubka 80 mm,barva antracitová (RAL 7016),přechodová AL lišta,dvojsklo tl. 5-6 mm,čiré sklo, polep dle výběru investora,klika – klika, dveřní zarážka</t>
  </si>
  <si>
    <t>137345003</t>
  </si>
  <si>
    <t>283</t>
  </si>
  <si>
    <t>553413660R01</t>
  </si>
  <si>
    <t>nenosná rámová interiérová příčka s posuvnými dveřmi,bez požární odolnosti,akustika tř. 3 (35 - 39 dB),stavební hloubka 80 mm,barva antracitová (RAL 7016),přechodová AL lišta,dvojsklo tl. 5-6 mm,čiré sklo, polep dle výběru investora,klika – klika, dveřní zarážka</t>
  </si>
  <si>
    <t>-1496161789</t>
  </si>
  <si>
    <t>284</t>
  </si>
  <si>
    <t>767114155</t>
  </si>
  <si>
    <t>Montáž stěn a příček rámových zasklených bez požární odolnosti z hliníkových nebo ocelových profilů do betonu přes 15 m2</t>
  </si>
  <si>
    <t>-1652827388</t>
  </si>
  <si>
    <t>"H02"   9,05*3,0*1</t>
  </si>
  <si>
    <t>"H03"   25,26*3,0*1</t>
  </si>
  <si>
    <t>"H04"   10,2*3,0*1</t>
  </si>
  <si>
    <t>"H12"   8,3*2,5*1</t>
  </si>
  <si>
    <t>"H13"   49,6*3,0*1</t>
  </si>
  <si>
    <t>285</t>
  </si>
  <si>
    <t>553413039R01</t>
  </si>
  <si>
    <t>vnější oblouková segmentová stěna prosklená fixní se sklopnými křídly,Al profily,trojsklo</t>
  </si>
  <si>
    <t>-1520803194</t>
  </si>
  <si>
    <t>286</t>
  </si>
  <si>
    <t>553413040R01</t>
  </si>
  <si>
    <t>vnější segmentová stěna prosklená fixní s otevíravými dveřmi,Al profily,trojsklo</t>
  </si>
  <si>
    <t>1978888241</t>
  </si>
  <si>
    <t>287</t>
  </si>
  <si>
    <t>767114161</t>
  </si>
  <si>
    <t>Montáž stěn a příček rámových zasklených s požární odolností z hliníkových nebo ocelových profilů do betonu do 6 m2</t>
  </si>
  <si>
    <t>-1870279102</t>
  </si>
  <si>
    <t>"H06"   1,67*3,0*1</t>
  </si>
  <si>
    <t>"H08"   1,5*3,0*3</t>
  </si>
  <si>
    <t>288</t>
  </si>
  <si>
    <t>553413619R01</t>
  </si>
  <si>
    <t>segmentové okno do oblouku prosklená fixní Al požární odolnost EW30 DP1  exteriér</t>
  </si>
  <si>
    <t>-2072785951</t>
  </si>
  <si>
    <t>289</t>
  </si>
  <si>
    <t>553413620R01</t>
  </si>
  <si>
    <t>éjednokřídlé okno prosklená fixní Al požární odolnost EW30 DP1  exteriér</t>
  </si>
  <si>
    <t>1993221962</t>
  </si>
  <si>
    <t>290</t>
  </si>
  <si>
    <t>7671511909R01</t>
  </si>
  <si>
    <t>Mobilní akustická interiérová příčka VERTI MOTION,stěna rozdělena na 7 jednotlivých modulů - rozměr modulu 1000 x 2600,všechny moduly posuvné,akustika tř. 5 (45 - 49 dB),stavební hloubka 80 mm,barva bílá,obložení akustickými deskami – kompletní dodávka a montáž</t>
  </si>
  <si>
    <t>-1727098058</t>
  </si>
  <si>
    <t>"V22"   (7,0)*2,6</t>
  </si>
  <si>
    <t>291</t>
  </si>
  <si>
    <t>767163122</t>
  </si>
  <si>
    <t>Montáž zábradlí přímého v exteriéru v rovině (na rovné ploše) kotveného do betonu</t>
  </si>
  <si>
    <t>-1645926317</t>
  </si>
  <si>
    <t>"Z17"   14,46*1</t>
  </si>
  <si>
    <t>"Z18"   12,0*1</t>
  </si>
  <si>
    <t>292</t>
  </si>
  <si>
    <t>553422889R01</t>
  </si>
  <si>
    <t>zábradlí celoskleněné,v.1100 mm,upevnění pomocí speciálních hliníkových profilů,vrchní kotvení do podlahy,sklo čiré, kalené vrstvené (ESG/VSG) 2x10 mm, bezpečnostní fólie,madlo eloxovaný hliník, 40x40 mm, uchyceno shora na sklo, neostré hrany</t>
  </si>
  <si>
    <t>513820695</t>
  </si>
  <si>
    <t>293</t>
  </si>
  <si>
    <t>7672232909R01</t>
  </si>
  <si>
    <t>Ocelové zábradlí vnitřního schodiště,v. 2800 mm, vzdálenost trubek cca 200 mm,tvořené pomocí ocelových trubek kotvených do podlahy a stropu,začátek a konec zábradlí je s hranou schodišťových stupňů - kompletní dodávka a montáž</t>
  </si>
  <si>
    <t>-1956774887</t>
  </si>
  <si>
    <t>"Z02"   6,25</t>
  </si>
  <si>
    <t>294</t>
  </si>
  <si>
    <t>7672232919R01</t>
  </si>
  <si>
    <t>Ocelové zábradlí vnitřního schodiště,v. 3000 mm, vzdálenost trubek cca 200 mm,tvořené pomocí ocelových trubek kotvených do podlahy a stropu,začátek a konec zábradlí je s hranou schodišťových stupňů - kompletní dodávka a montáž</t>
  </si>
  <si>
    <t>-383092143</t>
  </si>
  <si>
    <t>"Z03"   7,23</t>
  </si>
  <si>
    <t>"Z04"   7,23+1,2</t>
  </si>
  <si>
    <t>295</t>
  </si>
  <si>
    <t>767590124</t>
  </si>
  <si>
    <t>Montáž podlahových konstrukcí podlahových roštů, podlah připevněných šroubováním</t>
  </si>
  <si>
    <t>-667892124</t>
  </si>
  <si>
    <t>"Z19"   1,05*0,48*1</t>
  </si>
  <si>
    <t>296</t>
  </si>
  <si>
    <t>553470529R01</t>
  </si>
  <si>
    <t>ocelový pororošt SP-30/2 - 34/38,1050x480 mm,nosný pásek 30 x 2,povrchová úprava žárovým zinkováním, hmotnost roštu cca 10,5 kg,včetně osazovacího rámu uchyceného do betonové konstrukce,rám z profilu L 30 x 30 x 4 mm,hmotnost L profilu cca 3,8 kg</t>
  </si>
  <si>
    <t>-774382195</t>
  </si>
  <si>
    <t>297</t>
  </si>
  <si>
    <t>767646510</t>
  </si>
  <si>
    <t>Montáž dveří ocelových nebo hliníkových protipožárních uzávěrů jednokřídlových</t>
  </si>
  <si>
    <t>-1597498740</t>
  </si>
  <si>
    <t>"Z05"   1</t>
  </si>
  <si>
    <t>"Z06"   1</t>
  </si>
  <si>
    <t>298</t>
  </si>
  <si>
    <t>55341183</t>
  </si>
  <si>
    <t>dveře jednokřídlé ocelové interierové protipožární EW 15, 30, 45 D1 speciální zárubeň 900x1970mm</t>
  </si>
  <si>
    <t>-29753593</t>
  </si>
  <si>
    <t>299</t>
  </si>
  <si>
    <t>553411829R01</t>
  </si>
  <si>
    <t>dveře jednokřídlé ocelové interierové protipožární EW 60 D1 speciální zárubeň 800x1970mm</t>
  </si>
  <si>
    <t>1309673344</t>
  </si>
  <si>
    <t>300</t>
  </si>
  <si>
    <t>767646522</t>
  </si>
  <si>
    <t>Montáž dveří ocelových nebo hliníkových protipožárních uzávěrů dvoukřídlových, výšky přes 1970 do 2200 mm</t>
  </si>
  <si>
    <t>-1593257531</t>
  </si>
  <si>
    <t>"V21"   (1,7)*2,02</t>
  </si>
  <si>
    <t>"V24"   (1,7)*2,3</t>
  </si>
  <si>
    <t>"V21"   1</t>
  </si>
  <si>
    <t>"V24"   1</t>
  </si>
  <si>
    <t>301</t>
  </si>
  <si>
    <t>553413650R01</t>
  </si>
  <si>
    <t>dveře hliníkové interiérové dvoukřídlé,s požární odolností EW 30 DP3 + C + K + PK,akustika tř. 3 (35 - 39 dB),stavební hloubka 80 mm,barva antracitová (RAL 7016),přechodová AL lišta,dvojsklo tl. 5-6 mm,čiré sklo, polep dle výběru investora,klika – klika, dveřní zarážka</t>
  </si>
  <si>
    <t>2104345790</t>
  </si>
  <si>
    <t>302</t>
  </si>
  <si>
    <t>553413651R01</t>
  </si>
  <si>
    <t>dveře hliníkové interiérové dvoukřídlé,s požární odolností EI 30 DP3 + C + K + PK,akustika tř. 3 (35 - 39 dB),stavební hloubka 80 mm,barva antracitová (RAL 7016),přechodová AL lišta,dvojsklo tl. 5-6 mm,čiré sklo, polep dle výběru investora,klika – klika, dveřní zarážka</t>
  </si>
  <si>
    <t>99274141</t>
  </si>
  <si>
    <t>303</t>
  </si>
  <si>
    <t>767114165</t>
  </si>
  <si>
    <t>Montáž stěn a příček rámových zasklených s požární odolností z hliníkových nebo ocelových profilů do betonu přes 15 m2</t>
  </si>
  <si>
    <t>-409445092</t>
  </si>
  <si>
    <t>"H11"   11,29*2,5*1</t>
  </si>
  <si>
    <t>304</t>
  </si>
  <si>
    <t>553413621R01</t>
  </si>
  <si>
    <t>vnější segmentová stěna prosklená fixní s otevíravými dveřmi,Al profily,trojsklo, požární odolnost EW 30 DP1, EI 30-ef DP1, exteriér</t>
  </si>
  <si>
    <t>-1530991796</t>
  </si>
  <si>
    <t>305</t>
  </si>
  <si>
    <t>767223222</t>
  </si>
  <si>
    <t>Montáž zábradlí přímého v exteriéru na schodišti kotveného do betonu</t>
  </si>
  <si>
    <t>1889460285</t>
  </si>
  <si>
    <t>"Z20"   5,15*2</t>
  </si>
  <si>
    <t>306</t>
  </si>
  <si>
    <t>553422959R1</t>
  </si>
  <si>
    <t>zábradlí nerezové s vertikální výplní schodišťové kotvení vrchní v 1000mm,z nerezových trubek (madlo, sloupky),povrchová úprava brus K320</t>
  </si>
  <si>
    <t>932349314</t>
  </si>
  <si>
    <t>307</t>
  </si>
  <si>
    <t>767165111</t>
  </si>
  <si>
    <t>Montáž zábradlí madel šroubováním</t>
  </si>
  <si>
    <t>1213080169</t>
  </si>
  <si>
    <t>"Z15"   9,05*8</t>
  </si>
  <si>
    <t>"Z16"   10,5*8</t>
  </si>
  <si>
    <t>308</t>
  </si>
  <si>
    <t>55342299</t>
  </si>
  <si>
    <t>nerezové madlo na zeď</t>
  </si>
  <si>
    <t>1082292437</t>
  </si>
  <si>
    <t>156,4*1,05 'Přepočtené koeficientem množství</t>
  </si>
  <si>
    <t>309</t>
  </si>
  <si>
    <t>767330112</t>
  </si>
  <si>
    <t>Montáž tubusových světlovodů kopule s lemováním plochá střecha</t>
  </si>
  <si>
    <t>92146981</t>
  </si>
  <si>
    <t>"X07"   4</t>
  </si>
  <si>
    <t>310</t>
  </si>
  <si>
    <t>55381408</t>
  </si>
  <si>
    <t>světlovod pro plochou střechu s kulatým difuzorem D 330mm</t>
  </si>
  <si>
    <t>151112865</t>
  </si>
  <si>
    <t>Poznámka k položce:_x000D_
kopule akrylátová, čirá, odolná UVA/UVB/UVC_x000D_
krycí límec difuzéru vč. RAL_x000D_
stropní difuzér kruhový_x000D_
lemování na zakázku_x000D_
montážní materiál</t>
  </si>
  <si>
    <t>311</t>
  </si>
  <si>
    <t>55381454</t>
  </si>
  <si>
    <t>tepelněizolační prvek do světlovodu D 330mm</t>
  </si>
  <si>
    <t>1359256405</t>
  </si>
  <si>
    <t>312</t>
  </si>
  <si>
    <t>767330122</t>
  </si>
  <si>
    <t>Montáž tubusových světlovodů tubus, průměru přes 250 do 350 mm</t>
  </si>
  <si>
    <t>546519818</t>
  </si>
  <si>
    <t>"X07"   0,9*4</t>
  </si>
  <si>
    <t>313</t>
  </si>
  <si>
    <t>55381438</t>
  </si>
  <si>
    <t>prodlužovací díl ke světlovodu dl 620mm D 330mm</t>
  </si>
  <si>
    <t>71137824</t>
  </si>
  <si>
    <t>314</t>
  </si>
  <si>
    <t>7674224199R01</t>
  </si>
  <si>
    <t>Montáž fasádních lamelových obkladů včetně montáže a dodávky roštu nezatepleného lamely kladené svisle na jednosměrném vodorovném roštu, kotveném do betonu šířky lamel do 150 mm výšky budovy přes 6 do 12 m</t>
  </si>
  <si>
    <t>-1330672515</t>
  </si>
  <si>
    <t>"Z01"</t>
  </si>
  <si>
    <t>"lamela1"   507,0</t>
  </si>
  <si>
    <t>"lamela2"   120,0</t>
  </si>
  <si>
    <t>"lamela3"   101,0</t>
  </si>
  <si>
    <t>315</t>
  </si>
  <si>
    <t>194180299R01</t>
  </si>
  <si>
    <t>předsazená fasáda z hliníkových lamel ve variantě trubky,vzdálenost jednotlivých lamel (profilů) je 150 mm,kotevní materiál z elox. hliníku,předsazení fasády 200mm před betonovým obkladem,vč. kotvení a dílenské dokumentace a statického návrhu</t>
  </si>
  <si>
    <t>1166675483</t>
  </si>
  <si>
    <t>Rozpad figury: fasada</t>
  </si>
  <si>
    <t>728*1,08 'Přepočtené koeficientem množství</t>
  </si>
  <si>
    <t>316</t>
  </si>
  <si>
    <t>767531121</t>
  </si>
  <si>
    <t>Montáž vstupních čisticích zón z rohoží osazení rámu mosazného nebo hliníkového zapuštěného z L profilů</t>
  </si>
  <si>
    <t>294121963</t>
  </si>
  <si>
    <t>"Z09"   (1,2+0,8)*2*2</t>
  </si>
  <si>
    <t>"Z10"   (2,2+1,5)*2*1</t>
  </si>
  <si>
    <t>"Z11"   (1,2+0,8)*2*2</t>
  </si>
  <si>
    <t>"Z12"   (2,2+1,5)*2*1</t>
  </si>
  <si>
    <t>317</t>
  </si>
  <si>
    <t>69752160</t>
  </si>
  <si>
    <t>rám pro zapuštění profil L-30/30 25/25 20/30 15/30-Al</t>
  </si>
  <si>
    <t>-1910739952</t>
  </si>
  <si>
    <t>30,8*1,1 'Přepočtené koeficientem množství</t>
  </si>
  <si>
    <t>318</t>
  </si>
  <si>
    <t>767531212</t>
  </si>
  <si>
    <t>Montáž vstupních čisticích zón z rohoží kovových nebo plastových plochy přes 0,5 do 1 m2</t>
  </si>
  <si>
    <t>972955662</t>
  </si>
  <si>
    <t>"Z09"   2</t>
  </si>
  <si>
    <t>"Z11"   2</t>
  </si>
  <si>
    <t>319</t>
  </si>
  <si>
    <t>767531215</t>
  </si>
  <si>
    <t>Montáž vstupních čisticích zón z rohoží kovových nebo plastových plochy přes 2 m2</t>
  </si>
  <si>
    <t>-626349393</t>
  </si>
  <si>
    <t>"Z10"   1</t>
  </si>
  <si>
    <t>"Z11"   1</t>
  </si>
  <si>
    <t>320</t>
  </si>
  <si>
    <t>69752001</t>
  </si>
  <si>
    <t>rohož vstupní provedení hliník standard 27 mm</t>
  </si>
  <si>
    <t>-1727363090</t>
  </si>
  <si>
    <t>"Z09"   (1,2*0,8)*2</t>
  </si>
  <si>
    <t>"Z10"   (2,2*1,5)*1</t>
  </si>
  <si>
    <t>5,22*1,1 'Přepočtené koeficientem množství</t>
  </si>
  <si>
    <t>321</t>
  </si>
  <si>
    <t>69752100</t>
  </si>
  <si>
    <t>rohož textilní provedení 100% PP, zatavený do měkčeného PVC</t>
  </si>
  <si>
    <t>-1958778575</t>
  </si>
  <si>
    <t>322</t>
  </si>
  <si>
    <t>767620333</t>
  </si>
  <si>
    <t>Montáž oken s izolačními skly z hliníkových nebo ocelových profilů na polyuretanovou pěnu s trojskly pevných do betonu, plochy přes 1,5 do 2,5 m2</t>
  </si>
  <si>
    <t>-1278099626</t>
  </si>
  <si>
    <t>"H10"   0,7*3,0*1</t>
  </si>
  <si>
    <t>323</t>
  </si>
  <si>
    <t>767620334</t>
  </si>
  <si>
    <t>Montáž oken s izolačními skly z hliníkových nebo ocelových profilů na polyuretanovou pěnu s trojskly pevných do betonu, plochy přes 2,5 do 6 m2</t>
  </si>
  <si>
    <t>367363008</t>
  </si>
  <si>
    <t>"H05"   1,5*3,0*21</t>
  </si>
  <si>
    <t>"H07"   1,5*3,0*1</t>
  </si>
  <si>
    <t>"H09"   1,57*3,0*1</t>
  </si>
  <si>
    <t>"H14"   1,77*3,0*1</t>
  </si>
  <si>
    <t>324</t>
  </si>
  <si>
    <t>55341007</t>
  </si>
  <si>
    <t>okno Al s fixním zasklením trojsklo přes plochu 1m2 přes v 2,5m</t>
  </si>
  <si>
    <t>541981661</t>
  </si>
  <si>
    <t>325</t>
  </si>
  <si>
    <t>553410099R01</t>
  </si>
  <si>
    <t>okno Al s fixním zasklením trojsklo přes plochu 1m2 přes v 2,5m, požární odolnost EW 15 DP1, neotvíravé okno</t>
  </si>
  <si>
    <t>1636663567</t>
  </si>
  <si>
    <t>326</t>
  </si>
  <si>
    <t>767640111</t>
  </si>
  <si>
    <t>Montáž dveří ocelových nebo hliníkových vchodových jednokřídlových bez nadsvětlíku</t>
  </si>
  <si>
    <t>311894384</t>
  </si>
  <si>
    <t>"H15"   1,1*2,5*1</t>
  </si>
  <si>
    <t>"H15"   1</t>
  </si>
  <si>
    <t>327</t>
  </si>
  <si>
    <t>553413329R01</t>
  </si>
  <si>
    <t>venkovní hliníkové dveře,jednokřídlé,otočné,1100 x 2500 mm,částečně prosklené, izolační trojsklo</t>
  </si>
  <si>
    <t>-1387866537</t>
  </si>
  <si>
    <t>Rozpad figury: d01</t>
  </si>
  <si>
    <t>328</t>
  </si>
  <si>
    <t>767649191</t>
  </si>
  <si>
    <t>Montáž dveří ocelových nebo hliníkových doplňků dveří samozavírače hydraulického</t>
  </si>
  <si>
    <t>-541308770</t>
  </si>
  <si>
    <t>"H16"   1</t>
  </si>
  <si>
    <t>"V21"   2*1</t>
  </si>
  <si>
    <t>"V24"   2*1</t>
  </si>
  <si>
    <t>329</t>
  </si>
  <si>
    <t>1408897734</t>
  </si>
  <si>
    <t>330</t>
  </si>
  <si>
    <t>767649194</t>
  </si>
  <si>
    <t>Montáž dveří ocelových nebo hliníkových doplňků dveří madel</t>
  </si>
  <si>
    <t>-2073171435</t>
  </si>
  <si>
    <t>"V18"   4*1</t>
  </si>
  <si>
    <t>331</t>
  </si>
  <si>
    <t>549141349R01</t>
  </si>
  <si>
    <t>kování bezpečnostní madlo/klika</t>
  </si>
  <si>
    <t>-97640995</t>
  </si>
  <si>
    <t>332</t>
  </si>
  <si>
    <t>767649197</t>
  </si>
  <si>
    <t>Montáž dveří ocelových nebo hliníkových doplňků dveří panikového kování dveří jednokřídlých</t>
  </si>
  <si>
    <t>-1723893941</t>
  </si>
  <si>
    <t>"V23"   1</t>
  </si>
  <si>
    <t>333</t>
  </si>
  <si>
    <t>767649198</t>
  </si>
  <si>
    <t>Montáž dveří ocelových nebo hliníkových doplňků dveří panikového kování dveří dvoukřídlých</t>
  </si>
  <si>
    <t>-948101409</t>
  </si>
  <si>
    <t>334</t>
  </si>
  <si>
    <t>352721239</t>
  </si>
  <si>
    <t>335</t>
  </si>
  <si>
    <t>767669010R01</t>
  </si>
  <si>
    <t>Systém centrálního klíče ke dveřím - kompletní dodávka a montáž</t>
  </si>
  <si>
    <t>-1716760522</t>
  </si>
  <si>
    <t>"X11"</t>
  </si>
  <si>
    <t>"2úrovňový centrální klíč (1. Úroveň – celý objekt, 2. Úroveň – jednotlivé prostory)"</t>
  </si>
  <si>
    <t>"bezpečnostní třída 3"</t>
  </si>
  <si>
    <t>"oboustranné cylindrické vložky, leštěná mosaz"</t>
  </si>
  <si>
    <t>"generální klíč areálový - 3 ks - otevírání všech zámků"</t>
  </si>
  <si>
    <t>"generální klíč objekt - 3 ks - otevírání všech zámků objektu"</t>
  </si>
  <si>
    <t>"ostatní klíče - 3 ks"</t>
  </si>
  <si>
    <t>336</t>
  </si>
  <si>
    <t>767627306</t>
  </si>
  <si>
    <t>Ostatní práce a doplňky při montáži oken a stěn připojovací spára oken a stěn mezi ostěním a rámem vnitřní parotěsná páska</t>
  </si>
  <si>
    <t>-655669545</t>
  </si>
  <si>
    <t>"H01"   (3,87+3,0)*2*1</t>
  </si>
  <si>
    <t>"H02"   (9,05+3,0)*2*1</t>
  </si>
  <si>
    <t>"H03"   (25,26+3,0)*2*1</t>
  </si>
  <si>
    <t>"H04"   (10,2+3,0)*2*1</t>
  </si>
  <si>
    <t>"H05"   (1,5+3,0)*2*21</t>
  </si>
  <si>
    <t>"H06"   (1,67+3,0)*2*1</t>
  </si>
  <si>
    <t>"H07"   (1,5+3,0)*2*1</t>
  </si>
  <si>
    <t>"H08"   (1,5+3,0)*2*3</t>
  </si>
  <si>
    <t>"H09"   (1,57+3,0)*2*1</t>
  </si>
  <si>
    <t>"H10"   (0,7+3,0)*2*1</t>
  </si>
  <si>
    <t>"H11"   (11,29+2,5)*2*1</t>
  </si>
  <si>
    <t>"H12"   (8,3+2,5)*2*1</t>
  </si>
  <si>
    <t>"H13"   (49,6+3,0)*2*1</t>
  </si>
  <si>
    <t>"H14"   (1,77+3,0)*2*1</t>
  </si>
  <si>
    <t>"H15"   (1,1+2,5)*2*1</t>
  </si>
  <si>
    <t>"H16"   (1,5+3,0)*2*1</t>
  </si>
  <si>
    <t>"H17"   (2,7+2,5)*2*1</t>
  </si>
  <si>
    <t>337</t>
  </si>
  <si>
    <t>767627307</t>
  </si>
  <si>
    <t>Ostatní práce a doplňky při montáži oken a stěn připojovací spára oken a stěn mezi ostěním a rámem venkovní paropropustna páska</t>
  </si>
  <si>
    <t>1622526377</t>
  </si>
  <si>
    <t>Rozpad figury: paska</t>
  </si>
  <si>
    <t>338</t>
  </si>
  <si>
    <t>7678811909R01</t>
  </si>
  <si>
    <t>Střešní záchytný systém pro bezpečný pohyb na střeše,vč. výrobní dokumentace,systém bude odpovídat normě ČSN EN 795,provedení z korozivzdorné oceli,celková plocha S1 - 331 m² a S2 - 54 m² - kompletní dodávka a montáž</t>
  </si>
  <si>
    <t>-1325285082</t>
  </si>
  <si>
    <t>339</t>
  </si>
  <si>
    <t>767995117</t>
  </si>
  <si>
    <t>Montáž ostatních atypických zámečnických konstrukcí hmotnosti přes 250 do 500 kg</t>
  </si>
  <si>
    <t>525378893</t>
  </si>
  <si>
    <t>"D.1.1.2.c)2 Půdorys 1.NP-skladba stropu"</t>
  </si>
  <si>
    <t>"OK - OCELOVÁ KONSTRUKCE POD TEPELNÁ ČERPADLA"</t>
  </si>
  <si>
    <t>"UPE160"   (118,32+39,1)</t>
  </si>
  <si>
    <t>"TR.100/5"   45,79</t>
  </si>
  <si>
    <t>"P10/120"   6,79</t>
  </si>
  <si>
    <t>"P12/200"   22,56</t>
  </si>
  <si>
    <t>340</t>
  </si>
  <si>
    <t>553420099R01</t>
  </si>
  <si>
    <t>ocelový keson výtahové šachty z plechu tl. 5 mm, vyztužen z venkovní strany na výšku i šířku ocelovými L profily 50/50/5 mm vč. dodavatelské dokumentace,základní a krycím nátěrem,svary průběžné, odolné proti průniku radonu a spodní vody (v ceně bude zkouška plynotěsnosti). horní límec z plechu tl. 5 mm š. 100 mmm v úrovni hydroizolace</t>
  </si>
  <si>
    <t>609428117</t>
  </si>
  <si>
    <t>"+20% prořez,svary,nátěr"</t>
  </si>
  <si>
    <t>"nosná kce"   (0,65*(1,9*2+2,68+2,47)+(2,68+2,47)/2*1,9)*39,25*1,2</t>
  </si>
  <si>
    <t>341</t>
  </si>
  <si>
    <t>7679991119R01</t>
  </si>
  <si>
    <t>Zámečnické výrobky a drobný spojovací materiál blíže nespecifikovaný nutný k řádnému dokončení díla</t>
  </si>
  <si>
    <t>1930529832</t>
  </si>
  <si>
    <t>"X12"   500,0</t>
  </si>
  <si>
    <t>342</t>
  </si>
  <si>
    <t>998767102</t>
  </si>
  <si>
    <t>Přesun hmot pro zámečnické konstrukce stanovený z hmotnosti přesunovaného materiálu vodorovná dopravní vzdálenost do 50 m základní v objektech výšky přes 6 do 12 m</t>
  </si>
  <si>
    <t>1916360984</t>
  </si>
  <si>
    <t>776</t>
  </si>
  <si>
    <t>Podlahy povlakové</t>
  </si>
  <si>
    <t>343</t>
  </si>
  <si>
    <t>776111122</t>
  </si>
  <si>
    <t>Příprava podkladu povlakových podlah a stěn broušení schodišť nového podkladu betonového</t>
  </si>
  <si>
    <t>-1058964837</t>
  </si>
  <si>
    <t>Rozpad figury: sterkasch</t>
  </si>
  <si>
    <t>"stupnice"</t>
  </si>
  <si>
    <t>1,2*0,27*(10+10)</t>
  </si>
  <si>
    <t>"podstupnice"</t>
  </si>
  <si>
    <t>0,145*1,2*(11+11)</t>
  </si>
  <si>
    <t>"mezipodesta"</t>
  </si>
  <si>
    <t>1,2*0,85</t>
  </si>
  <si>
    <t>1,2*0,29*(11+11)</t>
  </si>
  <si>
    <t>0,167*1,2*(12+12)</t>
  </si>
  <si>
    <t>344</t>
  </si>
  <si>
    <t>776141121</t>
  </si>
  <si>
    <t>Příprava podkladu povlakových podlah a stěn vyrovnání samonivelační stěrkou podlah min.pevnosti 30 MPa, tloušťky do 3 mm</t>
  </si>
  <si>
    <t>-345335915</t>
  </si>
  <si>
    <t>Rozpad figury: sterka</t>
  </si>
  <si>
    <t>"a.1 VODOROVNÉ KONSTRUKCE – PODLAHY"</t>
  </si>
  <si>
    <t>"podlahy budou provedeny bez soklu"</t>
  </si>
  <si>
    <t>345</t>
  </si>
  <si>
    <t>998776202</t>
  </si>
  <si>
    <t>Přesun hmot pro podlahy povlakové stanovený procentní sazbou (%) z ceny vodorovná dopravní vzdálenost do 50 m základní v objektech výšky přes 6 do 12 m</t>
  </si>
  <si>
    <t>%</t>
  </si>
  <si>
    <t>-1776761310</t>
  </si>
  <si>
    <t>777</t>
  </si>
  <si>
    <t>Podlahy lité</t>
  </si>
  <si>
    <t>346</t>
  </si>
  <si>
    <t>777111123</t>
  </si>
  <si>
    <t>Příprava podkladu před provedením litých podlah obroušení strojní</t>
  </si>
  <si>
    <t>-152536500</t>
  </si>
  <si>
    <t>347</t>
  </si>
  <si>
    <t>777131113</t>
  </si>
  <si>
    <t>Penetrační nátěr podlahy polyuretanový na podklad vlhký nebo s nízkou nasákavostí</t>
  </si>
  <si>
    <t>-98335792</t>
  </si>
  <si>
    <t>348</t>
  </si>
  <si>
    <t>777131213</t>
  </si>
  <si>
    <t>Penetrační nátěr schodišťových stupňů polyuretanový na podklad vlhký nebo s nízkou nasákavostí</t>
  </si>
  <si>
    <t>-1115068506</t>
  </si>
  <si>
    <t>349</t>
  </si>
  <si>
    <t>777521103.SKA.001</t>
  </si>
  <si>
    <t>Krycí polyuretanová stěrka Sikafloor-327 tloušťky do 2 mm dekorativní lité podlahy</t>
  </si>
  <si>
    <t>201992901</t>
  </si>
  <si>
    <t>350</t>
  </si>
  <si>
    <t>777621201</t>
  </si>
  <si>
    <t>Krycí nátěr schodištových stupňů dekorativní polyuretanový</t>
  </si>
  <si>
    <t>-1824731120</t>
  </si>
  <si>
    <t>351</t>
  </si>
  <si>
    <t>777622101.SKA.001</t>
  </si>
  <si>
    <t>Uzavírací polyuretanový barevný nátěr Sikafloor-305 W podlahy</t>
  </si>
  <si>
    <t>1323414751</t>
  </si>
  <si>
    <t>352</t>
  </si>
  <si>
    <t>777622201.SKA.001</t>
  </si>
  <si>
    <t>Uzavírací polyuretanový barevný nátěr Sikafloor-305 W schodišťových stupňů</t>
  </si>
  <si>
    <t>-1472056297</t>
  </si>
  <si>
    <t>353</t>
  </si>
  <si>
    <t>998777102</t>
  </si>
  <si>
    <t>Přesun hmot pro podlahy lité stanovený z hmotnosti přesunovaného materiálu vodorovná dopravní vzdálenost do 50 m základní v objektech výšky přes 6 do 12 m</t>
  </si>
  <si>
    <t>979207492</t>
  </si>
  <si>
    <t>784</t>
  </si>
  <si>
    <t>Dokončovací práce - malby</t>
  </si>
  <si>
    <t>354</t>
  </si>
  <si>
    <t>784171121</t>
  </si>
  <si>
    <t>Zakrytí nemalovaných ploch (materiál ve specifikaci) včetně pozdějšího odkrytí konstrukcí nebo samostatných prvků např. schodišť, nábytku, radiátorů, zábradlí v místnostech výšky do 3,80</t>
  </si>
  <si>
    <t>-1071211771</t>
  </si>
  <si>
    <t>"dle plochy"</t>
  </si>
  <si>
    <t>"50 % plochy výmalby"</t>
  </si>
  <si>
    <t>m1*0,5</t>
  </si>
  <si>
    <t>m2*0,5</t>
  </si>
  <si>
    <t>Rozpad figury: m1</t>
  </si>
  <si>
    <t>"stropy"</t>
  </si>
  <si>
    <t>"omítky"</t>
  </si>
  <si>
    <t>"SDK"</t>
  </si>
  <si>
    <t>"stěny"</t>
  </si>
  <si>
    <t>Rozpad figury: m2</t>
  </si>
  <si>
    <t xml:space="preserve">"0.06" </t>
  </si>
  <si>
    <t>2,5*((5,04+0,9)*2+2,18+1,55+3,14)</t>
  </si>
  <si>
    <t xml:space="preserve">"0.11" </t>
  </si>
  <si>
    <t>1,8*((1,22+1,4)*2)</t>
  </si>
  <si>
    <t xml:space="preserve">"0.12" </t>
  </si>
  <si>
    <t>2,5*((5,043)*2+2,99+1,5+2,67)</t>
  </si>
  <si>
    <t xml:space="preserve">"1.06" </t>
  </si>
  <si>
    <t>2,5*((2,1)*2+2,12)</t>
  </si>
  <si>
    <t xml:space="preserve">"1.07" </t>
  </si>
  <si>
    <t>2,5*((3,74)*2+3,51+3,1)</t>
  </si>
  <si>
    <t xml:space="preserve">"1.09" </t>
  </si>
  <si>
    <t>2,5*((1,22+1,4)*2)</t>
  </si>
  <si>
    <t xml:space="preserve">"1.08" </t>
  </si>
  <si>
    <t xml:space="preserve">"2.08" </t>
  </si>
  <si>
    <t>2,5*((1,79+2,08)*2)</t>
  </si>
  <si>
    <t xml:space="preserve">"2.09" </t>
  </si>
  <si>
    <t xml:space="preserve">"2.10" </t>
  </si>
  <si>
    <t>355</t>
  </si>
  <si>
    <t>58124844</t>
  </si>
  <si>
    <t>fólie pro malířské potřeby zakrývací tl 25µ 4x5m</t>
  </si>
  <si>
    <t>-1022109231</t>
  </si>
  <si>
    <t>356</t>
  </si>
  <si>
    <t>58124840</t>
  </si>
  <si>
    <t>páska malířská z PVC a UV odolná (7 dnů) do š 50mm</t>
  </si>
  <si>
    <t>-1603148692</t>
  </si>
  <si>
    <t>"0,5 m/m2 plochy"</t>
  </si>
  <si>
    <t>m1*0,5*0,5</t>
  </si>
  <si>
    <t>m2*0,5*0,5</t>
  </si>
  <si>
    <t>357</t>
  </si>
  <si>
    <t>784181121</t>
  </si>
  <si>
    <t>Penetrace podkladu jednonásobná hloubková akrylátová bezbarvá v místnostech výšky do 3,80 m</t>
  </si>
  <si>
    <t>322550657</t>
  </si>
  <si>
    <t>"odpočet SDK,penetrace součástí oddílu 763"</t>
  </si>
  <si>
    <t>-sdk100</t>
  </si>
  <si>
    <t>Rozpad figury: sdk100</t>
  </si>
  <si>
    <t>358</t>
  </si>
  <si>
    <t>784211101</t>
  </si>
  <si>
    <t>Malby z malířských směsí oděruvzdorných za mokra dvojnásobné, bílé za mokra oděruvzdorné výborně v místnostech výšky do 3,80 m</t>
  </si>
  <si>
    <t>175429537</t>
  </si>
  <si>
    <t>m1ste</t>
  </si>
  <si>
    <t>Rozpad figury: sdk</t>
  </si>
  <si>
    <t>359</t>
  </si>
  <si>
    <t>784661601</t>
  </si>
  <si>
    <t>Dekorační techniky-imitace betonu v místnostech výšky do 3,80 m</t>
  </si>
  <si>
    <t>-954036932</t>
  </si>
  <si>
    <t>m2ste</t>
  </si>
  <si>
    <t>786</t>
  </si>
  <si>
    <t>Dokončovací práce - čalounické úpravy</t>
  </si>
  <si>
    <t>360</t>
  </si>
  <si>
    <t>7868010079R01</t>
  </si>
  <si>
    <t>Látková interiérová roleta,ruční pohon,ovládání pomocí kuličkového řetízku,roleta vybavena brzdou (drží v jakékoliv pozici),každá část ovládána samostatně - kompletní dodávka a montáž</t>
  </si>
  <si>
    <t>-2124279135</t>
  </si>
  <si>
    <t>"X14"   26,0</t>
  </si>
  <si>
    <t>"X15"   19,0</t>
  </si>
  <si>
    <t>"X16"   31,0</t>
  </si>
  <si>
    <t>"X17"   76,0</t>
  </si>
  <si>
    <t>"X18"   28,0</t>
  </si>
  <si>
    <t>"X19"   68,0</t>
  </si>
  <si>
    <t>"X20"   3,5</t>
  </si>
  <si>
    <t>"X20"   149,0</t>
  </si>
  <si>
    <t>"X21"   4,4</t>
  </si>
  <si>
    <t>361</t>
  </si>
  <si>
    <t>7868010129R01</t>
  </si>
  <si>
    <t>Látkové závěsy,ruční pohon,zavěšení na záclonové kolejnici,úroveň zatemnění 60 - 80%,barva - dle výběru investora, bude upřesněno v rámci AD - kompletní dodávka a montáž</t>
  </si>
  <si>
    <t>58491671</t>
  </si>
  <si>
    <t>"X25"   9,0</t>
  </si>
  <si>
    <t>"X26"   7,0</t>
  </si>
  <si>
    <t>"X28"   280,0</t>
  </si>
  <si>
    <t>362</t>
  </si>
  <si>
    <t>7868010179R01</t>
  </si>
  <si>
    <t>Flexibilní záclonová kolejnice,montáž na strop,PVC materiál s ocelovými výztužnými deskami uvnitř,lze ohýbat do všech tvarů,součástí dráha, háčky a ostatní příslušenství,barva - dle výběru investora, bude upřesněno v rámci AD - kompletní dodávka a montáž</t>
  </si>
  <si>
    <t>-1972530488</t>
  </si>
  <si>
    <t>"X22"   6,0</t>
  </si>
  <si>
    <t>"X23"   7,1</t>
  </si>
  <si>
    <t>363</t>
  </si>
  <si>
    <t>7868010189R01</t>
  </si>
  <si>
    <t>Kovová garnýž pro vnitřní stěny kanceláří,obdélníkový profil 14x35 mm,kovová garnýž z hliníku,povrchová úprava galvanizací,průřez profilu dvojitého H,konzoly garnýže jsou kotveny do stěny,konečná barva dle výběru investora, bude upřesněno v rámci AD - kompletní dodávka a montáž</t>
  </si>
  <si>
    <t>76872713</t>
  </si>
  <si>
    <t>"X27"   70,0</t>
  </si>
  <si>
    <t>364</t>
  </si>
  <si>
    <t>998786102</t>
  </si>
  <si>
    <t>Přesun hmot pro stínění a čalounické úpravy stanovený z hmotnosti přesunovaného materiálu vodorovná dopravní vzdálenost do 50 m základní v objektech výšky (hloubky) přes 6 do 12 m</t>
  </si>
  <si>
    <t>657923552</t>
  </si>
  <si>
    <t>Práce a dodávky M</t>
  </si>
  <si>
    <t>43-M</t>
  </si>
  <si>
    <t>Montáž ocelových konstrukcí</t>
  </si>
  <si>
    <t>365</t>
  </si>
  <si>
    <t>94310109R01</t>
  </si>
  <si>
    <t>Ocelové konstrukce sloupů - ocel S355, vč.kotvení a povrchové úpravy</t>
  </si>
  <si>
    <t>-223222556</t>
  </si>
  <si>
    <t>3982,54</t>
  </si>
  <si>
    <t>5240,76</t>
  </si>
  <si>
    <t>"D.1.1.1.5 Půdorys 2.NP"</t>
  </si>
  <si>
    <t>5412,71</t>
  </si>
  <si>
    <t>366</t>
  </si>
  <si>
    <t>94310119R01</t>
  </si>
  <si>
    <t>Ocelové nosné  konstrukce - ocel S235, vč.kotvení a povrchové úpravy</t>
  </si>
  <si>
    <t>2033157329</t>
  </si>
  <si>
    <t>180,68</t>
  </si>
  <si>
    <t>367</t>
  </si>
  <si>
    <t>94310129R01</t>
  </si>
  <si>
    <t>Ocelové nosné  konstrukce - plechy,ocel S235, vč.kotvení</t>
  </si>
  <si>
    <t>-559362803</t>
  </si>
  <si>
    <t>"D.1.1.1.6 Půdorys 2.NP"</t>
  </si>
  <si>
    <t>363,0</t>
  </si>
  <si>
    <t>HZS</t>
  </si>
  <si>
    <t>Hodinové zúčtovací sazby</t>
  </si>
  <si>
    <t>368</t>
  </si>
  <si>
    <t>HZS1301</t>
  </si>
  <si>
    <t>Hodinové zúčtovací sazby profesí HSV provádění konstrukcí zedník</t>
  </si>
  <si>
    <t>512</t>
  </si>
  <si>
    <t>-975108226</t>
  </si>
  <si>
    <t>"drobné stavební přípomoce v rámci dokončovacích úprav (výmalba, vyspravení stávajících prací, začištění otvorů, atd."</t>
  </si>
  <si>
    <t>"X13"   500,0</t>
  </si>
  <si>
    <t>369</t>
  </si>
  <si>
    <t>HZS4211</t>
  </si>
  <si>
    <t>Hodinové zúčtovací sazby ostatních profesí revizní a kontrolní činnost revizní technik</t>
  </si>
  <si>
    <t>422158701</t>
  </si>
  <si>
    <t>"revize kotevních bodů záchytného systému na střeše"</t>
  </si>
  <si>
    <t>6,0</t>
  </si>
  <si>
    <t>370</t>
  </si>
  <si>
    <t>HZS4212</t>
  </si>
  <si>
    <t>Hodinové zúčtovací sazby ostatních profesí revizní a kontrolní činnost revizní technik specialista</t>
  </si>
  <si>
    <t>1124875651</t>
  </si>
  <si>
    <t>"dohled technologa zateplení ploché střechy (vč. provedení odtrhových zkoušek)"</t>
  </si>
  <si>
    <t>"odborný odhad"</t>
  </si>
  <si>
    <t>20,0</t>
  </si>
  <si>
    <t>D.1.1.4.1 - Zdravotně technické instalace</t>
  </si>
  <si>
    <t>PSV - Práce a dodávky PSV</t>
  </si>
  <si>
    <t xml:space="preserve">    726 - Zdravotechnika - předstěnové instalace</t>
  </si>
  <si>
    <t xml:space="preserve">    727 - Zdravotechnika - požární ochrana</t>
  </si>
  <si>
    <t>132554203</t>
  </si>
  <si>
    <t>Hloubení zapažených rýh šířky přes 800 do 2 000 mm strojně s urovnáním dna do předepsaného profilu a spádu v hornině třídy těžitelnosti III skupiny 6 přes 50 do 100 m3</t>
  </si>
  <si>
    <t>-1796416774</t>
  </si>
  <si>
    <t>"výkop rýhy - průměrná hloubka * šířka * délka"</t>
  </si>
  <si>
    <t>"splaškové kanalizace"0,76*0,8*81,5</t>
  </si>
  <si>
    <t>"dešťové kanalizace"0,6*0,8*88,5</t>
  </si>
  <si>
    <t>"Poznámka: při stavbě dojde ke skrývce zeminy jak u stavby, tak u zpevněných ploch, což je již zahrnuto do průměrné hloubky rýh výkopu"</t>
  </si>
  <si>
    <t>162251102</t>
  </si>
  <si>
    <t>Vodorovné přemístění výkopku nebo sypaniny po suchu na obvyklém dopravním prostředku, bez naložení výkopku, avšak se složením bez rozhrnutí z horniny třídy těžitelnosti I skupiny 1 až 3 na vzdálenost přes 20 do 50 m</t>
  </si>
  <si>
    <t>671197450</t>
  </si>
  <si>
    <t>"výkop - hloubka * šířka * délka"</t>
  </si>
  <si>
    <t>"zpětný zásyp bez obsypu - výkop - obsyp"</t>
  </si>
  <si>
    <t>92,032-90,5</t>
  </si>
  <si>
    <t>"obsyp potrubí - (lože + potrubí + obsyp) * šířka * délka"</t>
  </si>
  <si>
    <t>"splašková kanalizace - potrubí PVC KG DN 100 - délka 70,0m"(0,1+0,1+0,3)*0,8*70</t>
  </si>
  <si>
    <t>"splašková kanalizace - potrubí PVC KG DN 125 - délka 17,0m"(0,1+0,125+0,3)*0,8*17</t>
  </si>
  <si>
    <t>"splašková kanalizace - potrubí PVC KG DN 150 - délka 26,0m"(0,1+0,15+0,3)*0,8*26</t>
  </si>
  <si>
    <t>"dešťová kanalizace - potrubí PVC KG DN 100 - délka 12,0m"(0,1+0,1+0,3)*0,8*12</t>
  </si>
  <si>
    <t>"dešťová kanalizace - potrubí PVC KG DN 125 - délka 80,0m"(0,1+0,125+0,3)*0,8*80</t>
  </si>
  <si>
    <t>"dešťová kanalizace - potrubí PVC KG DN 150 - délka 6,0m"(0,1+0,15+0,3)*0,8*6</t>
  </si>
  <si>
    <t>"dešťová kanalizace - potrubí PVC KG DN 200 - délka 6,0m"(0,1+0,2+0,3)*0,8*6</t>
  </si>
  <si>
    <t>162751117</t>
  </si>
  <si>
    <t>Vodorovné přemístění výkopku nebo sypaniny po suchu na obvyklém dopravním prostředku, bez naložení výkopku, avšak se složením bez rozhrnutí z horniny třídy těžitelnosti I skupiny 1 až 3 na vzdálenost přes 9 000 do 10 000 m</t>
  </si>
  <si>
    <t>-30397536</t>
  </si>
  <si>
    <t>"obsyp potrubí - (lože+potrubí+obsyp) * šířka * délka"</t>
  </si>
  <si>
    <t>"dešťová kanalizace - potrubí PVC KG DN 150 - délka 6,0m"(0,1+0,15+0,1)*0,8*6</t>
  </si>
  <si>
    <t>"dešťová kanalizace - potrubí PVC KG DN 200 - délka 6,0m"(0,1+0,2+0,1)*0,8*6</t>
  </si>
  <si>
    <t>167151101</t>
  </si>
  <si>
    <t>Nakládání, skládání a překládání neulehlého výkopku nebo sypaniny strojně nakládání, množství do 100 m3, z horniny třídy těžitelnosti I, skupiny 1 až 3</t>
  </si>
  <si>
    <t>1671370737</t>
  </si>
  <si>
    <t>171201221</t>
  </si>
  <si>
    <t>Poplatek za uložení stavebního odpadu na skládce (skládkovné) zeminy a kamení zatříděného do Katalogu odpadů pod kódem 17 05 04</t>
  </si>
  <si>
    <t>-1090908852</t>
  </si>
  <si>
    <t>"(lože + obsyp potrubí + nadsyp) * šířka * délka * hmotnost 1,9 t/m3"</t>
  </si>
  <si>
    <t>"splašková kanalizace - potrubí PVC KG DN 100 - délka 70,0m"(0,1+0,1+0,3)*0,8*70*1,9</t>
  </si>
  <si>
    <t>"splašková kanalizace - potrubí PVC KG DN 125 - délka 17,0m"(0,1+0,125+0,3)*0,8*17*1,9</t>
  </si>
  <si>
    <t>"splašková kanalizace - potrubí PVC KG DN 150 - délka 26,0m"(0,1+0,15+0,3)*0,8*26*1,9</t>
  </si>
  <si>
    <t>"dešťová kanalizace - potrubí PVC KG DN 100 - délka 12,0m"(0,1+0,1+0,3)*0,8*12*1,9</t>
  </si>
  <si>
    <t>"dešťová kanalizace - potrubí PVC KG DN 125 - délka 80,0m"(0,1+0,125+0,3)*0,8*80*1,9</t>
  </si>
  <si>
    <t>"dešťová kanalizace - potrubí PVC KG DN 150 - délka 6,0m"(0,1+0,15+0,3)*0,8*6*1,9</t>
  </si>
  <si>
    <t>"dešťová kanalizace - potrubí PVC KG DN 200 - délka 6,0m"(0,1+0,2+0,3)*0,8*6*1,9</t>
  </si>
  <si>
    <t>171251201</t>
  </si>
  <si>
    <t>Uložení sypaniny na skládky nebo meziskládky bez hutnění s upravením uložené sypaniny do předepsaného tvaru</t>
  </si>
  <si>
    <t>963462910</t>
  </si>
  <si>
    <t>"výkop rýhy - hloubka * šířka * délka"</t>
  </si>
  <si>
    <t>-810302476</t>
  </si>
  <si>
    <t>"zpětný zásyp vytěženou zeminou - hloubka * šířka * délka"</t>
  </si>
  <si>
    <t>"odečet - (lože + obsyp potrubí + nadsyp) * šířka * délka"</t>
  </si>
  <si>
    <t>"splašková kanalizace - potrubí PVC KG DN 100 - délka 70,0m"-(0,1+0,1+0,3)*0,8*70</t>
  </si>
  <si>
    <t>"splašková kanalizace - potrubí PVC KG DN 125 - délka 17,0m"-(0,1+0,125+0,3)*0,8*17</t>
  </si>
  <si>
    <t>"splašková kanalizace - potrubí PVC KG DN 150 - délka 26,0m"-(0,1+0,15+0,3)*0,8*26</t>
  </si>
  <si>
    <t>"dešťová kanalizace - potrubí PVC KG DN 100 - délka 12,0m"-(0,1+0,1+0,3)*0,8*12</t>
  </si>
  <si>
    <t>"dešťová kanalizace - potrubí PVC KG DN 125 - délka 80,0m"-(0,1+0,125+0,3)*0,8*80</t>
  </si>
  <si>
    <t>"dešťová kanalizace - potrubí PVC KG DN 150 - délka 6,0m"-(0,1+0,15+0,3)*0,8*6</t>
  </si>
  <si>
    <t>"dešťová kanalizace - potrubí PVC KG DN 200 - délka 6,0m"-(0,1+0,2+0,3)*0,8*6</t>
  </si>
  <si>
    <t>175151101</t>
  </si>
  <si>
    <t>Obsypání potrubí strojně sypaninou z vhodných třídy těžitelnosti I a II, skupiny 1 až 4 nebo materiálem připraveným podél výkopu ve vzdálenosti do 3 m od jeho kraje, pro jakoukoliv hloubku výkopu a míru zhutnění bez prohození sypaniny</t>
  </si>
  <si>
    <t>1729408538</t>
  </si>
  <si>
    <t>"obsyp potrubí - hlolubka * šířka * délka"</t>
  </si>
  <si>
    <t>"splašková kanalizace - potrubí PVC KG DN 100 - délka 70,0m"(0,1+0,3)*0,8*70</t>
  </si>
  <si>
    <t>"splašková kanalizace - potrubí PVC KG DN 125 - délka 17,0m"(0,125+0,3)*0,8*17</t>
  </si>
  <si>
    <t>"splašková kanalizace - potrubí PVC KG DN 150 - délka 26,0m"(0,15+0,3)*0,8*26</t>
  </si>
  <si>
    <t>"dešťová kanalizace - potrubí PVC KG DN 100 - délka 12,0m"(0,1+0,3)*0,8*12</t>
  </si>
  <si>
    <t>"dešťová kanalizace - potrubí PVC KG DN 125 - délka 80,0m"(0,125+0,3)*0,8*80</t>
  </si>
  <si>
    <t>"dešťová kanalizace - potrubí PVC KG DN 150 - délka 6,0m"(0,15+0,3)*0,8*6</t>
  </si>
  <si>
    <t>"dešťová kanalizace - potrubí PVC KG DN 200 - délka 6,0m"(0,2+0,3)*0,8*6</t>
  </si>
  <si>
    <t>58337344</t>
  </si>
  <si>
    <t>štěrkopísek frakce 0/32</t>
  </si>
  <si>
    <t>-1355228251</t>
  </si>
  <si>
    <t>"(lože + obsyp potrubí + nadsyp) * šířka * délka * hmotnost 1,8 t/m3"</t>
  </si>
  <si>
    <t>"splašková kanalizace - potrubí PVC KG DN 100 - délka 70,0m"(0,1+0,1+0,3)*0,8*70*1,8</t>
  </si>
  <si>
    <t>"splašková kanalizace - potrubí PVC KG DN 125 - délka 17,0m"(0,1+0,125+0,3)*0,8*17*1,8</t>
  </si>
  <si>
    <t>"splašková kanalizace - potrubí PVC KG DN 150 - délka 26,0m"(0,1+0,15+0,3)*0,8*26*1,8</t>
  </si>
  <si>
    <t>"dešťová kanalizace - potrubí PVC KG DN 100 - délka 12,0m"(0,1+0,1+0,3)*0,8*12*1,8</t>
  </si>
  <si>
    <t>"dešťová kanalizace - potrubí PVC KG DN 125 - délka 80,0m"(0,1+0,125+0,3)*0,8*80*1,8</t>
  </si>
  <si>
    <t>"dešťová kanalizace - potrubí PVC KG DN 150 - délka 6,0m"(0,1+0,15+0,3)*0,8*6*1,8</t>
  </si>
  <si>
    <t>"dešťová kanalizace - potrubí PVC KG DN 200 - délka 6,0m"(0,1+0,2+0,3)*0,8*6*1,8</t>
  </si>
  <si>
    <t>451572111</t>
  </si>
  <si>
    <t>Lože pod potrubí, stoky a drobné objekty v otevřeném výkopu z kameniva drobného těženého 0 až 4 mm</t>
  </si>
  <si>
    <t>-1333557899</t>
  </si>
  <si>
    <t>"délka * šířka * hloubka"</t>
  </si>
  <si>
    <t>"splašková kanalizace - potrubí PVC KG DN 100 - délka 70,0m"70*0,8*0,1</t>
  </si>
  <si>
    <t>"splašková kanalizace - potrubí PVC KG DN 125 - délka 17,0m"17*0,8*0,1</t>
  </si>
  <si>
    <t>"splašková kanalizace - potrubí PVC KG DN 150 - délka 26,0m"26*0,8*0,1</t>
  </si>
  <si>
    <t>"dešťová kanalizace - potrubí PVC KG DN 100 - délka 12,0m"12*0,8*0,1</t>
  </si>
  <si>
    <t>"dešťová kanalizace - potrubí PVC KG DN 125 - délka 80,0m"80*0,8*0,1</t>
  </si>
  <si>
    <t>"dešťová kanalizace - potrubí PVC KG DN 150 - délka 6,0m"6*0,8*0,1</t>
  </si>
  <si>
    <t>"dešťová kanalizace - potrubí PVC KG DN 200 - délka 6,0m"6*0,8*0,1</t>
  </si>
  <si>
    <t>Práce a dodávky PSV</t>
  </si>
  <si>
    <t>721173315</t>
  </si>
  <si>
    <t>Potrubí z trub PVC SN4 dešťové DN 110</t>
  </si>
  <si>
    <t>1135891582</t>
  </si>
  <si>
    <t>"celková délka dešťové kanalizace v zemi 12,0m"12</t>
  </si>
  <si>
    <t>721173316</t>
  </si>
  <si>
    <t>Potrubí z trub PVC SN4 dešťové DN 125</t>
  </si>
  <si>
    <t>1179312278</t>
  </si>
  <si>
    <t>"celková délka dešťové kanalizace v zemi 80,0m"80</t>
  </si>
  <si>
    <t>721173317</t>
  </si>
  <si>
    <t>Potrubí z trub PVC SN4 dešťové DN 160</t>
  </si>
  <si>
    <t>1903982483</t>
  </si>
  <si>
    <t>"celková délka dešťové kanalizace v zemi 6,0m"6,0</t>
  </si>
  <si>
    <t>721173317.1</t>
  </si>
  <si>
    <t>Potrubí z trub PVC SN4 dešťové DN 200</t>
  </si>
  <si>
    <t>1061088024</t>
  </si>
  <si>
    <t>721173401</t>
  </si>
  <si>
    <t>Potrubí z trub PVC SN4 svodné (ležaté) DN 110</t>
  </si>
  <si>
    <t>-1903192053</t>
  </si>
  <si>
    <t>"celková délka splaškové kanalizace v zemi 70,0m"70,0</t>
  </si>
  <si>
    <t>721173402</t>
  </si>
  <si>
    <t>Potrubí z trub PVC SN4 svodné (ležaté) DN 125</t>
  </si>
  <si>
    <t>345101015</t>
  </si>
  <si>
    <t>"celková délka splaškové kanalizace v zemi 17,0m"17,0</t>
  </si>
  <si>
    <t>721173403</t>
  </si>
  <si>
    <t>Potrubí z trub PVC SN4 svodné (ležaté) DN 160</t>
  </si>
  <si>
    <t>2002146157</t>
  </si>
  <si>
    <t>"celková délka splaškové kanalizace v zemi 26,0m"26,0</t>
  </si>
  <si>
    <t>721174024</t>
  </si>
  <si>
    <t>Potrubí z trub polypropylenových odpadní (svislé) DN 75</t>
  </si>
  <si>
    <t>-2090146375</t>
  </si>
  <si>
    <t>"celková délka spaškové kanalizace 46,0m"46</t>
  </si>
  <si>
    <t>721174025</t>
  </si>
  <si>
    <t>Potrubí z trub polypropylenových odpadní (svislé) DN 110</t>
  </si>
  <si>
    <t>-1874614480</t>
  </si>
  <si>
    <t>"celková délka spaškové kanalizace 42,0m"42,0</t>
  </si>
  <si>
    <t>721174041</t>
  </si>
  <si>
    <t>Potrubí z trub polypropylenových připojovací DN 32</t>
  </si>
  <si>
    <t>-1770234563</t>
  </si>
  <si>
    <t>"celková délka spaškové kanalizace 75,0m"75,0</t>
  </si>
  <si>
    <t>721174042</t>
  </si>
  <si>
    <t>Potrubí z trub polypropylenových připojovací DN 40</t>
  </si>
  <si>
    <t>-568581848</t>
  </si>
  <si>
    <t>"celková délka spaškové kanalizace 60,0m"60,0</t>
  </si>
  <si>
    <t>721174043</t>
  </si>
  <si>
    <t>Potrubí z trub polypropylenových připojovací DN 50</t>
  </si>
  <si>
    <t>-861634091</t>
  </si>
  <si>
    <t>"celková délka spaškové kanalizace 34,0m"34,0</t>
  </si>
  <si>
    <t>721174045</t>
  </si>
  <si>
    <t>Potrubí z trub polypropylenových připojovací DN 110</t>
  </si>
  <si>
    <t>-1679571561</t>
  </si>
  <si>
    <t>"celková délka spaškové kanalizace 11,0m"11,0</t>
  </si>
  <si>
    <t>721175012</t>
  </si>
  <si>
    <t>Plastové potrubí odhlučněné dvouvrstvé odpadní (svislé) DN 100</t>
  </si>
  <si>
    <t>-2919341</t>
  </si>
  <si>
    <t>"celková délka dešťové kanalizace v objekut 130,0m"130</t>
  </si>
  <si>
    <t>721194104</t>
  </si>
  <si>
    <t>Vyměření přípojek na potrubí vyvedení a upevnění odpadních výpustek DN 40</t>
  </si>
  <si>
    <t>-367922696</t>
  </si>
  <si>
    <t>"U - 11ks"11</t>
  </si>
  <si>
    <t>"U1 - 1ks"1</t>
  </si>
  <si>
    <t>"Umi - 1ks"1</t>
  </si>
  <si>
    <t>721194105</t>
  </si>
  <si>
    <t>Vyměření přípojek na potrubí vyvedení a upevnění odpadních výpustek DN 50</t>
  </si>
  <si>
    <t>-199446745</t>
  </si>
  <si>
    <t>"P - 6ks"6</t>
  </si>
  <si>
    <t>"S - 2ks"2</t>
  </si>
  <si>
    <t>"D - 3ks"3</t>
  </si>
  <si>
    <t>"D1 - 1ks"1</t>
  </si>
  <si>
    <t>721194109</t>
  </si>
  <si>
    <t>Vyměření přípojek na potrubí vyvedení a upevnění odpadních výpustek DN 110</t>
  </si>
  <si>
    <t>-272104159</t>
  </si>
  <si>
    <t>"WC - 9ks"9</t>
  </si>
  <si>
    <t>"WCi - 1ks"1</t>
  </si>
  <si>
    <t>"VL - 3ks"3</t>
  </si>
  <si>
    <t>721211401</t>
  </si>
  <si>
    <t>Podlahové vpusti s vodorovným odtokem DN 40/50 mřížka nerez 115x115</t>
  </si>
  <si>
    <t>-2051874980</t>
  </si>
  <si>
    <t>"celkem 3ks"3</t>
  </si>
  <si>
    <t>721211421</t>
  </si>
  <si>
    <t>Podlahové vpusti se svislým odtokem DN 50/75/110 mřížka nerez 115x115</t>
  </si>
  <si>
    <t>-1984842567</t>
  </si>
  <si>
    <t>"celkem 1ks"1</t>
  </si>
  <si>
    <t>721211911</t>
  </si>
  <si>
    <t>Podlahové vpusti montáž podlahových vpustí ostatních typů DN 40/50</t>
  </si>
  <si>
    <t>885739400</t>
  </si>
  <si>
    <t>721211913</t>
  </si>
  <si>
    <t>Podlahové vpusti montáž podlahových vpustí ostatních typů DN 110</t>
  </si>
  <si>
    <t>596645290</t>
  </si>
  <si>
    <t>721219114</t>
  </si>
  <si>
    <t>Odtokové sprchové žlaby montáž odtokových sprchových žlabů ostatních typů délky do 1000 mm</t>
  </si>
  <si>
    <t>-1262170332</t>
  </si>
  <si>
    <t>552332211X08</t>
  </si>
  <si>
    <t>Koupelnový podlahový žlábek rohový materiál rámu i mřížky nerez ocel AISI 304 včetně límce pro těsné a spolehlivé napojení na hydroizolaci stavitelných šroubů umožňujících usadit žlábek do vodorovné polohy sifonu – min. 42 l/min (DN 50 mm) čistitelný možnost nastavení směru a sklonu odtoku S</t>
  </si>
  <si>
    <t>-1240910854</t>
  </si>
  <si>
    <t>721226514X19</t>
  </si>
  <si>
    <t>Vodní zápachová uzávěrka pro odvod kondenzátu s přídavnou mechanickou zápachovou uzávěrkou, DN 40 (HL136N)  K1</t>
  </si>
  <si>
    <t>-447474407</t>
  </si>
  <si>
    <t>"K1 - 15ks"15</t>
  </si>
  <si>
    <t>721226514X20</t>
  </si>
  <si>
    <t>Vodní zápachová uzávěrka pro odvod kondenzátu s přídavnou mechanickou zápachovou uzávěrkou DN 40 mm včetně montáže K1</t>
  </si>
  <si>
    <t>-987932195</t>
  </si>
  <si>
    <t>"K2 - 2ks"2</t>
  </si>
  <si>
    <t>721226514X21</t>
  </si>
  <si>
    <t>Sifon s odvětráním KGSIF d 110 mm, PVC SN4 s čistícími otvory a odvzdušněním, které bude zaslepeno K3</t>
  </si>
  <si>
    <t>1805186183</t>
  </si>
  <si>
    <t>"K3 - 1ks"1</t>
  </si>
  <si>
    <t>721273152</t>
  </si>
  <si>
    <t>Ventilační hlavice z polypropylenu (PP) DN 75</t>
  </si>
  <si>
    <t>687812805</t>
  </si>
  <si>
    <t>721273153</t>
  </si>
  <si>
    <t>Ventilační hlavice z polypropylenu (PP) DN 110</t>
  </si>
  <si>
    <t>-2079584261</t>
  </si>
  <si>
    <t>"celkem 2ks"2</t>
  </si>
  <si>
    <t>721274123</t>
  </si>
  <si>
    <t>Ventily přivzdušňovací odpadních potrubí vnitřní DN 100</t>
  </si>
  <si>
    <t>-772991167</t>
  </si>
  <si>
    <t>721290111</t>
  </si>
  <si>
    <t>Zkouška těsnosti kanalizace v objektech vodou do DN 125</t>
  </si>
  <si>
    <t>1292926258</t>
  </si>
  <si>
    <t>721290112</t>
  </si>
  <si>
    <t>Zkouška těsnosti kanalizace v objektech vodou DN 150 nebo DN 200</t>
  </si>
  <si>
    <t>34232879</t>
  </si>
  <si>
    <t>721900990X04</t>
  </si>
  <si>
    <t>Zednické výpomoci a další stavební práce ve výkaze neuvedené avšak nezbytně nutné k řádnému zkompletování vnitřní kanalizace</t>
  </si>
  <si>
    <t>hodina</t>
  </si>
  <si>
    <t>-1444470147</t>
  </si>
  <si>
    <t>722181222</t>
  </si>
  <si>
    <t>Ochrana potrubí termoizolačními trubicemi z pěnového polyetylenu PE přilepenými v příčných a podélných spojích, tloušťky izolace přes 6 do 9 mm, vnitřního průměru izolace DN přes 22 do 45 mm</t>
  </si>
  <si>
    <t>1368877773</t>
  </si>
  <si>
    <t>"izolace na splaškové kanalizaci (pohledové úseky), celková délka 74,0m"74</t>
  </si>
  <si>
    <t>722181223</t>
  </si>
  <si>
    <t>Ochrana potrubí termoizolačními trubicemi z pěnového polyetylenu PE přilepenými v příčných a podélných spojích, tloušťky izolace přes 6 do 9 mm, vnitřního průměru izolace DN přes 45 do 63 mm</t>
  </si>
  <si>
    <t>1495075902</t>
  </si>
  <si>
    <t>"izolace na splaškové kanalizaci (pohledové úseky), celková délka 64,0m"64</t>
  </si>
  <si>
    <t>722181224</t>
  </si>
  <si>
    <t>Ochrana potrubí termoizolačními trubicemi z pěnového polyetylenu PE přilepenými v příčných a podélných spojích, tloušťky izolace přes 6 do 9 mm, vnitřního průměru izolace DN přes 63 mm</t>
  </si>
  <si>
    <t>1849164719</t>
  </si>
  <si>
    <t>"izolace na splaškové kanalizaci (pohledové úseky), celková délka 8,0m"8</t>
  </si>
  <si>
    <t>722181235</t>
  </si>
  <si>
    <t>Ochrana potrubí termoizolačními trubicemi z pěnového polyetylenu PE přilepenými v příčných a podélných spojích, tloušťky izolace přes 9 do 13 mm, vnitřního průměru izolace DN přes 89 mm</t>
  </si>
  <si>
    <t>-649037992</t>
  </si>
  <si>
    <t>"izolace na dešťové kanalizaci (nepohledové úseky), celková délka 87,0m"87</t>
  </si>
  <si>
    <t>722181246</t>
  </si>
  <si>
    <t>Ochrana potrubí termoizolačními trubicemi z pěnového polyetylenu PE přilepenými v příčných a podélných spojích, tloušťky izolace přes 13 do 20 mm, vnitřního průměru izolace DN přes 110 mm</t>
  </si>
  <si>
    <t>248654092</t>
  </si>
  <si>
    <t>"izolace na dešťové kanalizaci (pohledové úseky), celková délka 44,0m"44</t>
  </si>
  <si>
    <t>454554831</t>
  </si>
  <si>
    <t>X.tesnici.manžeta</t>
  </si>
  <si>
    <t>Těsnící manžeta s továrně napojeným asfaltovým izolačním límcem HL800</t>
  </si>
  <si>
    <t>soub</t>
  </si>
  <si>
    <t>1728724350</t>
  </si>
  <si>
    <t>722130233</t>
  </si>
  <si>
    <t>Potrubí z ocelových trubek pozinkovaných závitových svařovaných běžných DN 25</t>
  </si>
  <si>
    <t>-1161426448</t>
  </si>
  <si>
    <t>"celková délka potrubí 7,5m"7,5</t>
  </si>
  <si>
    <t>722130234</t>
  </si>
  <si>
    <t>Potrubí z ocelových trubek pozinkovaných závitových svařovaných běžných DN 32</t>
  </si>
  <si>
    <t>2120252915</t>
  </si>
  <si>
    <t>"celková délka potrubí 14,0m"14,0</t>
  </si>
  <si>
    <t>722174002</t>
  </si>
  <si>
    <t>Potrubí z plastových trubek z polypropylenu PPR svařovaných polyfúzně PN 16 (SDR 7,4) D 20 x 2,8</t>
  </si>
  <si>
    <t>461990326</t>
  </si>
  <si>
    <t>"celková délka potrubí 27,0m"27</t>
  </si>
  <si>
    <t>722174003</t>
  </si>
  <si>
    <t>Potrubí z plastových trubek z polypropylenu PPR svařovaných polyfúzně PN 16 (SDR 7,4) D 25 x 3,5</t>
  </si>
  <si>
    <t>500433389</t>
  </si>
  <si>
    <t>"celková délka potrubí 31,0m"31</t>
  </si>
  <si>
    <t>722175002X07</t>
  </si>
  <si>
    <t>Potrubí vodovodní plastové PP-RCT (polypropylen typ 4) D 20 x 2,3 mm (DN 15 mm)</t>
  </si>
  <si>
    <t>2074009223</t>
  </si>
  <si>
    <t>"celková délka potrubí 41,0m"41</t>
  </si>
  <si>
    <t>722175002X08</t>
  </si>
  <si>
    <t>Potrubí vodovodní plastové PP-RCT (polypropylen typ 4) D 25 x 2,8 mm (DN 20 mm)</t>
  </si>
  <si>
    <t>-1401742583</t>
  </si>
  <si>
    <t>"celková délka potrubí 63,0m"63</t>
  </si>
  <si>
    <t>722175004X09</t>
  </si>
  <si>
    <t>Potrubí vodovodní plastové PP-RCT (polypropylen typ 4) D 32 x 3,6 mm (DN 25 mm)</t>
  </si>
  <si>
    <t>-1520963528</t>
  </si>
  <si>
    <t>"celková délka potrubí 7,6m"7,6</t>
  </si>
  <si>
    <t>722175005X10</t>
  </si>
  <si>
    <t>Potrubí vodovodní plastové PP-RCT (polypropylen typ 4) D 40 x 4,5 mm (DN 32 mm)</t>
  </si>
  <si>
    <t>-1079209808</t>
  </si>
  <si>
    <t>"celková délka potrubí 2,0m"2</t>
  </si>
  <si>
    <t>722175005X11</t>
  </si>
  <si>
    <t>Potrubí vodovodní plastové PP-RCT (polypropylen typ 4) D 50 x 5,6 mm (DN 40 mm)</t>
  </si>
  <si>
    <t>-1270200900</t>
  </si>
  <si>
    <t>722181211</t>
  </si>
  <si>
    <t>Ochrana potrubí termoizolačními trubicemi z pěnového polyetylenu PE přilepenými v příčných a podélných spojích, tloušťky izolace do 6 mm, vnitřního průměru izolace DN do 22 mm</t>
  </si>
  <si>
    <t>184983178</t>
  </si>
  <si>
    <t>"celková délka potrubí 68,0m"68</t>
  </si>
  <si>
    <t>722181212</t>
  </si>
  <si>
    <t>Ochrana potrubí termoizolačními trubicemi z pěnového polyetylenu PE přilepenými v příčných a podélných spojích, tloušťky izolace do 6 mm, vnitřního průměru izolace DN přes 22 do 32 mm</t>
  </si>
  <si>
    <t>-1222232960</t>
  </si>
  <si>
    <t>"celková délka potrubí 109,1m"109,1</t>
  </si>
  <si>
    <t>722181213</t>
  </si>
  <si>
    <t>Ochrana potrubí termoizolačními trubicemi z pěnového polyetylenu PE přilepenými v příčných a podélných spojích, tloušťky izolace do 6 mm, vnitřního průměru izolace DN přes 32 mm</t>
  </si>
  <si>
    <t>-464659622</t>
  </si>
  <si>
    <t>"celková délka potrubí 9,5m"9,5</t>
  </si>
  <si>
    <t>722190401</t>
  </si>
  <si>
    <t>Zřízení přípojek na potrubí vyvedení a upevnění výpustek do DN 25</t>
  </si>
  <si>
    <t>570097118</t>
  </si>
  <si>
    <t>"DN 15mm - DN 25mm, celkem 38ks"38</t>
  </si>
  <si>
    <t>722239101</t>
  </si>
  <si>
    <t>Armatury se dvěma závity montáž vodovodních armatur se dvěma závity ostatních typů G 1/2"</t>
  </si>
  <si>
    <t>233491573</t>
  </si>
  <si>
    <t>55111226</t>
  </si>
  <si>
    <t>ventil přímý průchozí mosazný 1/2"</t>
  </si>
  <si>
    <t>636586590</t>
  </si>
  <si>
    <t>55111980.1</t>
  </si>
  <si>
    <t>ventil pojistný k zásobníku TUV PN 6 T 100°C 1/2"</t>
  </si>
  <si>
    <t>-653769224</t>
  </si>
  <si>
    <t>55114210</t>
  </si>
  <si>
    <t>kohout kulový s vypouštěním PN 42 T 185°C chromovaný R250DS 1/2"</t>
  </si>
  <si>
    <t>1216692835</t>
  </si>
  <si>
    <t>"celkem 5ks"5</t>
  </si>
  <si>
    <t>722239102</t>
  </si>
  <si>
    <t>Armatury se dvěma závity montáž vodovodních armatur se dvěma závity ostatních typů G 3/4"</t>
  </si>
  <si>
    <t>1776214768</t>
  </si>
  <si>
    <t>55118681</t>
  </si>
  <si>
    <t>ventil zpětný závitový PN 10 T 110°C mosaz 3/4"</t>
  </si>
  <si>
    <t>621173105</t>
  </si>
  <si>
    <t>55111228</t>
  </si>
  <si>
    <t>ventil přímý průchozí mosazný 3/4"</t>
  </si>
  <si>
    <t>1991828330</t>
  </si>
  <si>
    <t>"celkem 4ks"4</t>
  </si>
  <si>
    <t>55114112</t>
  </si>
  <si>
    <t>kohout kulový přímý PN 42 T 185°C 3/4" červený</t>
  </si>
  <si>
    <t>-1368463859</t>
  </si>
  <si>
    <t>55114212</t>
  </si>
  <si>
    <t>kohout kulový s vypouštěním PN 42 T 185°C chromovaný R250DS 3/4"</t>
  </si>
  <si>
    <t>1176718258</t>
  </si>
  <si>
    <t>722239103</t>
  </si>
  <si>
    <t>Armatury se dvěma závity montáž vodovodních armatur se dvěma závity ostatních typů G 1"</t>
  </si>
  <si>
    <t>1294128058</t>
  </si>
  <si>
    <t>55114116</t>
  </si>
  <si>
    <t>kohout kulový přímý PN 42 T 185°C 1" červený</t>
  </si>
  <si>
    <t>952851067</t>
  </si>
  <si>
    <t>722239104</t>
  </si>
  <si>
    <t>Armatury se dvěma závity montáž vodovodních armatur se dvěma závity ostatních typů G 5/4"</t>
  </si>
  <si>
    <t>866129539</t>
  </si>
  <si>
    <t>55118683</t>
  </si>
  <si>
    <t>ventil zpětný závitový PN 10 T 110°C mosaz 5/4"</t>
  </si>
  <si>
    <t>386693629</t>
  </si>
  <si>
    <t>55111232</t>
  </si>
  <si>
    <t>ventil přímý průchozí mosazný 5/4"</t>
  </si>
  <si>
    <t>385403285</t>
  </si>
  <si>
    <t>722239105</t>
  </si>
  <si>
    <t>Armatury se dvěma závity montáž vodovodních armatur se dvěma závity ostatních typů G 6/4"</t>
  </si>
  <si>
    <t>-1050952607</t>
  </si>
  <si>
    <t>55111234</t>
  </si>
  <si>
    <t>ventil přímý průchozí mosazný 6/4"</t>
  </si>
  <si>
    <t>30274661</t>
  </si>
  <si>
    <t>-28902757</t>
  </si>
  <si>
    <t>"1.PP - 1ks"1</t>
  </si>
  <si>
    <t>"1.NP - 1ks"1</t>
  </si>
  <si>
    <t>"2.NP - 1ks"1</t>
  </si>
  <si>
    <t>722263262X24</t>
  </si>
  <si>
    <t>Vodoměry pro studenou vodu závitové  Qn 2,5 m3/h, včetně montáže</t>
  </si>
  <si>
    <t>-778566600</t>
  </si>
  <si>
    <t>722290226</t>
  </si>
  <si>
    <t>Zkoušky, proplach a desinfekce vodovodního potrubí zkoušky těsnosti vodovodního potrubí závitového do DN 50</t>
  </si>
  <si>
    <t>-173028513</t>
  </si>
  <si>
    <t>722290234</t>
  </si>
  <si>
    <t>Zkoušky, proplach a desinfekce vodovodního potrubí proplach a desinfekce vodovodního potrubí do DN 80</t>
  </si>
  <si>
    <t>-811434263</t>
  </si>
  <si>
    <t>722900990X18</t>
  </si>
  <si>
    <t>Zednické výpomoci a další stavební práce ve výkaze neuvedené avšak nezbytně nutné k řádnému zkompletování vnitřního vodovodu</t>
  </si>
  <si>
    <t>-1470816336</t>
  </si>
  <si>
    <t>1192507348</t>
  </si>
  <si>
    <t>725119125</t>
  </si>
  <si>
    <t>Zařízení záchodů montáž klozetových mís závěsných na nosné stěny</t>
  </si>
  <si>
    <t>1852250000</t>
  </si>
  <si>
    <t>642321221WC</t>
  </si>
  <si>
    <t>Klozet diturvitový závěsný odpad DN 100 mm barva bílá duroplastové sedátko s antibakteriální úpravou Montážní prvek pro závěsné WC, pro zabudování mokrým procesem ovládací tlačítko pro dvě množství – 3/6 litrů ovládání zepředu WC</t>
  </si>
  <si>
    <t>-1779518993</t>
  </si>
  <si>
    <t>64236051</t>
  </si>
  <si>
    <t>klozet keramický bílý závěsný hluboké splachování pro handicapované</t>
  </si>
  <si>
    <t>1209422618</t>
  </si>
  <si>
    <t>725129101</t>
  </si>
  <si>
    <t>Pisoárové záchodky montáž ostatních typů keramických</t>
  </si>
  <si>
    <t>-2116273740</t>
  </si>
  <si>
    <t>64251334</t>
  </si>
  <si>
    <t>pisoár automatický se sifonem kapacitní</t>
  </si>
  <si>
    <t>-916793257</t>
  </si>
  <si>
    <t>725219102</t>
  </si>
  <si>
    <t>Umyvadla montáž umyvadel ostatních typů na šrouby</t>
  </si>
  <si>
    <t>1411784307</t>
  </si>
  <si>
    <t>64211030</t>
  </si>
  <si>
    <t>umyvadlo keramické závěsné bílé š 500mm</t>
  </si>
  <si>
    <t>-1541742919</t>
  </si>
  <si>
    <t>64212010.1</t>
  </si>
  <si>
    <t>umyvadlo keramické do nábytku bílé š 500mm, barva bílá  U</t>
  </si>
  <si>
    <t>-1228111985</t>
  </si>
  <si>
    <t>64221031</t>
  </si>
  <si>
    <t>umývátko keramické stěnové bílé 500x230mm</t>
  </si>
  <si>
    <t>890004461</t>
  </si>
  <si>
    <t>725311X11</t>
  </si>
  <si>
    <t>Připojení dřezu v kuchyňské lince - dřez není součástí ZTI D</t>
  </si>
  <si>
    <t>-112390043</t>
  </si>
  <si>
    <t>725339111</t>
  </si>
  <si>
    <t>Výlevky montáž výlevky</t>
  </si>
  <si>
    <t>54823739</t>
  </si>
  <si>
    <t>642711021X07</t>
  </si>
  <si>
    <t>Výlevka diturvitová závěsná odpad DN 100 mm splachovaná včetně sklopné chromové mřížky ovládací tlačítko pro dvě množství - 3/6 litrů ovládání zepředu VL</t>
  </si>
  <si>
    <t>-1018996548</t>
  </si>
  <si>
    <t>725539201</t>
  </si>
  <si>
    <t>Elektrické ohřívače zásobníkové montáž tlakových ohřívačů závěsných (svislých nebo vodorovných) do 15 l</t>
  </si>
  <si>
    <t>2028992325</t>
  </si>
  <si>
    <t>54132286.1</t>
  </si>
  <si>
    <t>ohřívač vody elektrický beztlakový pod dřez 5L 2,0 kW, 230 V</t>
  </si>
  <si>
    <t>1644180439</t>
  </si>
  <si>
    <t>725539202</t>
  </si>
  <si>
    <t>Elektrické ohřívače zásobníkové montáž tlakových ohřívačů závěsných (svislých nebo vodorovných) přes 15 do 50 l</t>
  </si>
  <si>
    <t>-952646441</t>
  </si>
  <si>
    <t>725539203</t>
  </si>
  <si>
    <t>Elektrické ohřívače zásobníkové montáž tlakových ohřívačů závěsných (svislých nebo vodorovných) přes 50 do 80 l</t>
  </si>
  <si>
    <t>396488020</t>
  </si>
  <si>
    <t>725819401</t>
  </si>
  <si>
    <t>Ventily montáž ventilů ostatních typů rohových s připojovací trubičkou G 1/2"</t>
  </si>
  <si>
    <t>555175022</t>
  </si>
  <si>
    <t>55141041X08</t>
  </si>
  <si>
    <t xml:space="preserve">Rohový ventil ½“ a připojovací hadice </t>
  </si>
  <si>
    <t>754736560</t>
  </si>
  <si>
    <t>"U - 11ks *2"11*2</t>
  </si>
  <si>
    <t>"U1 - 1ks *2"1*2</t>
  </si>
  <si>
    <t>"Umi - 1ks *2"1*2</t>
  </si>
  <si>
    <t>"D - 3ks *2"3*2</t>
  </si>
  <si>
    <t>"D1 - 1ks *1"1*1</t>
  </si>
  <si>
    <t>725829101</t>
  </si>
  <si>
    <t>Baterie dřezové montáž ostatních typů nástěnných pákových nebo klasických</t>
  </si>
  <si>
    <t>-1684935757</t>
  </si>
  <si>
    <t>55145748X10</t>
  </si>
  <si>
    <t>Páková baterie dřezová nástěnná (s prodlouženým ramínkem), (2x ½“) VL</t>
  </si>
  <si>
    <t>1690419069</t>
  </si>
  <si>
    <t>725829111</t>
  </si>
  <si>
    <t>Baterie dřezové montáž ostatních typů stojánkových G 1/2"</t>
  </si>
  <si>
    <t>-1595022860</t>
  </si>
  <si>
    <t>551457791X11</t>
  </si>
  <si>
    <t>Páková baterie dřezová stojánková, materiál mosaz, povrchová úprava chrom, keramická kartuše s omezovačem teplé vody, úsporná max. 6 l/min D a D1</t>
  </si>
  <si>
    <t>985947604</t>
  </si>
  <si>
    <t>725829131</t>
  </si>
  <si>
    <t>Baterie umyvadlové montáž ostatních typů stojánkových G 1/2"</t>
  </si>
  <si>
    <t>-1613667726</t>
  </si>
  <si>
    <t>551444061X12</t>
  </si>
  <si>
    <t>Stojánková páková baterie umyvadlová materiál mosaz, povrchová úprava chrom, keramická kartuše, úsporná max. 6 l/min, (SV+TV) U a U1</t>
  </si>
  <si>
    <t>-521204016</t>
  </si>
  <si>
    <t>55145692X2</t>
  </si>
  <si>
    <t>Stojánková páková baterie umyvadlová s lékařskou pákou, materiál mosaz, povrchová úprava chrom, keramická kartuše s omezovačem teplé vody, úsporná max. 6 l/min (SV+TV) Umi</t>
  </si>
  <si>
    <t>1142749615</t>
  </si>
  <si>
    <t>725849411</t>
  </si>
  <si>
    <t>Baterie sprchové montáž nástěnných baterií s nastavitelnou výškou sprchy</t>
  </si>
  <si>
    <t>-1089863067</t>
  </si>
  <si>
    <t>551455231S</t>
  </si>
  <si>
    <t>Sprchová sestava, sprchová páková baterie nástěnná materiál mosaz povrchová úprava chrom keramická kartuše (SV+TV) (2x ½“) sprchový komplet (tyč 60 cm hadice 150 cm růžice s úsporným proudem 0,15 l/s mýdlenka) S</t>
  </si>
  <si>
    <t>-613076844</t>
  </si>
  <si>
    <t>725861102</t>
  </si>
  <si>
    <t>Zápachové uzávěrky zařizovacích předmětů pro umyvadla DN 40</t>
  </si>
  <si>
    <t>229990060</t>
  </si>
  <si>
    <t>725861102.X1</t>
  </si>
  <si>
    <t>Zápachové uzávěrky zařizovacích předmětů pro umyvadla DN 40 "invalidní - nepřekážející"</t>
  </si>
  <si>
    <t>631584152</t>
  </si>
  <si>
    <t>725862103</t>
  </si>
  <si>
    <t>Zápachové uzávěrky zařizovacích předmětů pro dřezy DN 40/50</t>
  </si>
  <si>
    <t>-489518005</t>
  </si>
  <si>
    <t>725865411</t>
  </si>
  <si>
    <t>Zápachové uzávěrky zařizovacích předmětů pro pisoáry DN 32/40</t>
  </si>
  <si>
    <t>405286492</t>
  </si>
  <si>
    <t>725980121</t>
  </si>
  <si>
    <t>Dvířka 15/15</t>
  </si>
  <si>
    <t>258390574</t>
  </si>
  <si>
    <t>"celkem 13ks"13</t>
  </si>
  <si>
    <t>725980122.1</t>
  </si>
  <si>
    <t>Dvířka 15/30</t>
  </si>
  <si>
    <t>1729528280</t>
  </si>
  <si>
    <t>725980123</t>
  </si>
  <si>
    <t>Dvířka 30/30</t>
  </si>
  <si>
    <t>1119310610</t>
  </si>
  <si>
    <t>1670475338</t>
  </si>
  <si>
    <t>X.zas.TUV.50L</t>
  </si>
  <si>
    <t>Zás.ele.ohřívač vody - závěsný, objem 50 dm3, rozměry: (506 x 776) mm, hloubka 275 mm, Topné těleso – 1,5 kW, 230 V, samočisticí, smaltované</t>
  </si>
  <si>
    <t>sooub</t>
  </si>
  <si>
    <t>-483356795</t>
  </si>
  <si>
    <t>"Zásobníkový elektrický ohřívač vody - závěsný, objem 50 dm3, rozměry: (506 x 776) mm, hloubka 275 mm"</t>
  </si>
  <si>
    <t>"Konstrukce s dvojitou ocelovou nádrží s titanovým smaltováním, Topné těleso – 1,5 kW, 230 V, samočisticí, smaltované, Dotykový displej"</t>
  </si>
  <si>
    <t>"1ks"1</t>
  </si>
  <si>
    <t>X.zas.TUV.80L</t>
  </si>
  <si>
    <t>Zás.ele.ohřívač vody - závěsný, objem 80 dm3, rozměry: (506 x 1066) mm, hloubka 275 mm, Topné těleso – 1,5 kW, 230 V, samočisticí, smaltované</t>
  </si>
  <si>
    <t>-1007896185</t>
  </si>
  <si>
    <t>"Zásobníkový elektrický ohřívač vody - závěsný, objem 50 dm3, rozměry: (506 x 1066) mm, hloubka 275 mm"</t>
  </si>
  <si>
    <t>726</t>
  </si>
  <si>
    <t>Zdravotechnika - předstěnové instalace</t>
  </si>
  <si>
    <t>726111204</t>
  </si>
  <si>
    <t>Předstěnové instalační systémy pro zazdění do masivních zděných konstrukcí montáž ostatních typů klozetů</t>
  </si>
  <si>
    <t>-1372619657</t>
  </si>
  <si>
    <t>55281700</t>
  </si>
  <si>
    <t>montážní prvek pro závěsné WC do zděných konstrukcí ovládání zepředu hl 120mm stavební v 1080mm</t>
  </si>
  <si>
    <t>35727777</t>
  </si>
  <si>
    <t>998726113</t>
  </si>
  <si>
    <t>Přesun hmot pro instalační prefabrikáty stanovený z hmotnosti přesunovaného materiálu vodorovná dopravní vzdálenost do 50 m základní v objektech výšky přes 12 m do 24 m</t>
  </si>
  <si>
    <t>-1888485241</t>
  </si>
  <si>
    <t>727</t>
  </si>
  <si>
    <t>Zdravotechnika - požární ochrana</t>
  </si>
  <si>
    <t>727111021X1</t>
  </si>
  <si>
    <t>Protipožární ucpávky pro potrubí do DN 50 mm vodovodu</t>
  </si>
  <si>
    <t>-1575971705</t>
  </si>
  <si>
    <t>"celkem 8ks"8</t>
  </si>
  <si>
    <t>727111021X2</t>
  </si>
  <si>
    <t>Protipožární ucpávky pro potrubí do DN 50 mm kanalizace</t>
  </si>
  <si>
    <t>1103618268</t>
  </si>
  <si>
    <t>"celkem 6ks"6</t>
  </si>
  <si>
    <t>D.1.1.4.2 - Vytápění</t>
  </si>
  <si>
    <t>OST - Ostatní</t>
  </si>
  <si>
    <t xml:space="preserve">    713 - Izolace tepelné </t>
  </si>
  <si>
    <t xml:space="preserve">    731 - Ústřední vytápění - kotelny  </t>
  </si>
  <si>
    <t xml:space="preserve">    732 - Ústřední vytápění - strojovny</t>
  </si>
  <si>
    <t xml:space="preserve">    733 - Ústřední vytápění - rozvodné potrubí  </t>
  </si>
  <si>
    <t xml:space="preserve">    734 - Ústřední vytápění - armatury  </t>
  </si>
  <si>
    <t xml:space="preserve">    735 - Ústřední vytápění - otopná tělesa  </t>
  </si>
  <si>
    <t xml:space="preserve">    767 - Konstrukce zámečnické </t>
  </si>
  <si>
    <t xml:space="preserve">    783 - Dokončovací práce - nátěry </t>
  </si>
  <si>
    <t>Vnitrostaveništní doprava suti a vybouraných hmot vodorovně do 50 m svisle s použitím mechanizace pro budovy a haly výšky do 6 m</t>
  </si>
  <si>
    <t>-1820484070</t>
  </si>
  <si>
    <t>1245107503</t>
  </si>
  <si>
    <t>Odvoz suti a vybouraných hmot na skládku nebo meziskládku se složením, na vzdálenost Příplatek k ceně za každý další i započatý 1 km přes 1 km</t>
  </si>
  <si>
    <t>-670863288</t>
  </si>
  <si>
    <t>0,50*4</t>
  </si>
  <si>
    <t>997013631</t>
  </si>
  <si>
    <t>Poplatek za uložení stavebního odpadu na skládce (skládkovné) směsného stavebního a demoličního zatříděného do Katalogu odpadů pod kódem 17 09 04</t>
  </si>
  <si>
    <t>1424845377</t>
  </si>
  <si>
    <t>OST</t>
  </si>
  <si>
    <t>Ostatní</t>
  </si>
  <si>
    <t>128909</t>
  </si>
  <si>
    <t>HZS - topna zkouska</t>
  </si>
  <si>
    <t>2134261603</t>
  </si>
  <si>
    <t>129910</t>
  </si>
  <si>
    <t>Doregulovani systemu</t>
  </si>
  <si>
    <t>27453127</t>
  </si>
  <si>
    <t>130911</t>
  </si>
  <si>
    <t>HZS - zkousky dle pism. b - Revize</t>
  </si>
  <si>
    <t>2024245944</t>
  </si>
  <si>
    <t>131915</t>
  </si>
  <si>
    <t>Serizeni a uvedeni do provozu</t>
  </si>
  <si>
    <t>1070217303</t>
  </si>
  <si>
    <t xml:space="preserve">Izolace tepelné </t>
  </si>
  <si>
    <t>713463411</t>
  </si>
  <si>
    <t>Montáž izolace tepelné potrubí a ohybů tvarovkami nebo deskami potrubními pouzdry návlekovými izolačními hadicemi potrubí a ohybů</t>
  </si>
  <si>
    <t>-12731913</t>
  </si>
  <si>
    <t>12+42+24+50+10+8+3+1+12+15+18+26+86+2+3+1+13+15+6+54+32+3+1+21+23</t>
  </si>
  <si>
    <t>před.cena.1</t>
  </si>
  <si>
    <t>Trub.iz. DN15 - DN20 (trub. miner. plst, Al povrch.)  tl.20mm</t>
  </si>
  <si>
    <t>bm</t>
  </si>
  <si>
    <t>1761229805</t>
  </si>
  <si>
    <t>10+3+2</t>
  </si>
  <si>
    <t>před.cena.2</t>
  </si>
  <si>
    <t>Trub.iz. tl.20mm (trub. miner. plst, Al povrch.) DN25</t>
  </si>
  <si>
    <t>-1266283266</t>
  </si>
  <si>
    <t>8+3+3+6</t>
  </si>
  <si>
    <t>před.cena.3</t>
  </si>
  <si>
    <t>Trub.iz. tl.30mm (trub. miner. plst, Al povrch.)  DN32</t>
  </si>
  <si>
    <t>-1936000395</t>
  </si>
  <si>
    <t>1+13+1+1+21+8</t>
  </si>
  <si>
    <t>před.cena.5</t>
  </si>
  <si>
    <t>Trubní izolace tl.40mm DN40 - izolační pouzdro s Al povrchem</t>
  </si>
  <si>
    <t>1761387731</t>
  </si>
  <si>
    <t>13+2</t>
  </si>
  <si>
    <t>71341-do25</t>
  </si>
  <si>
    <t>trubní izolační pouzdro s povrchem Al folie tl. 50mm pro potrubí DN50</t>
  </si>
  <si>
    <t>-1567863925</t>
  </si>
  <si>
    <t>23+10+2</t>
  </si>
  <si>
    <t>před.cena.4</t>
  </si>
  <si>
    <t>Izolace potrubi pěnová 15x15  tl.15mm</t>
  </si>
  <si>
    <t>BM</t>
  </si>
  <si>
    <t>-1814317939</t>
  </si>
  <si>
    <t>12+15+15+13</t>
  </si>
  <si>
    <t>před.cena.5.1</t>
  </si>
  <si>
    <t>Izolace potrubi pěnová 18x15  tl.15mm</t>
  </si>
  <si>
    <t>1184297670</t>
  </si>
  <si>
    <t>42+8</t>
  </si>
  <si>
    <t>před.cena.6</t>
  </si>
  <si>
    <t>Izolace potrubí pěnová 22x15 t.15mm</t>
  </si>
  <si>
    <t>381927680</t>
  </si>
  <si>
    <t>24+18+6+7</t>
  </si>
  <si>
    <t>před.cena.713-13</t>
  </si>
  <si>
    <t>Izolace potrubi pěnová 28x15  tl.15mm</t>
  </si>
  <si>
    <t>418667842</t>
  </si>
  <si>
    <t>50+26+54+15</t>
  </si>
  <si>
    <t>před.cena.713-4</t>
  </si>
  <si>
    <t>Izolace potrubí pěnová 35x20 tl.20mm</t>
  </si>
  <si>
    <t>-1456174485</t>
  </si>
  <si>
    <t>86+32+12</t>
  </si>
  <si>
    <t>před.cena.713-5</t>
  </si>
  <si>
    <t>Izolace potrubí pěnová 42x20 tl.20mm</t>
  </si>
  <si>
    <t>-1341168641</t>
  </si>
  <si>
    <t>1+1</t>
  </si>
  <si>
    <t>před.cena.713-19</t>
  </si>
  <si>
    <t>Tepelná izloace venkovního potrubí přívodu TČ do objektu d54x2, 80mm izolantu + oplechování nerez 0,6mm, včetně 2x ohybu 90°. D+MT</t>
  </si>
  <si>
    <t>978183549</t>
  </si>
  <si>
    <t>1+1+0,5+0,5</t>
  </si>
  <si>
    <t>631546200</t>
  </si>
  <si>
    <t>páska samolepící šířka 50 mm, délka 50 m</t>
  </si>
  <si>
    <t>-1626065886</t>
  </si>
  <si>
    <t>894244460</t>
  </si>
  <si>
    <t>-323735331</t>
  </si>
  <si>
    <t>před.cena.9</t>
  </si>
  <si>
    <t>Napojení na potrubí ZTI. Zaústění kondenzátu a odtátého sněhu TČ potrubím HT50 do kanalizace v objektu přes zápachovou uzávěrku-dodávka PD ZTI</t>
  </si>
  <si>
    <t>ks</t>
  </si>
  <si>
    <t>-1028193995</t>
  </si>
  <si>
    <t>před.cena.9.3</t>
  </si>
  <si>
    <t>Napojení kanalizace na pojistné ventily. Odvod kondenzátu + montáž potrubí PE pro odvod úkapů pojistných ventilů do kanalizace je dodávkou PD ZTI</t>
  </si>
  <si>
    <t>-499594018</t>
  </si>
  <si>
    <t>361279511</t>
  </si>
  <si>
    <t>731</t>
  </si>
  <si>
    <t xml:space="preserve">Ústřední vytápění - kotelny  </t>
  </si>
  <si>
    <t>731341130</t>
  </si>
  <si>
    <t>Hadice napouštěcí pryžové Ø 16/23</t>
  </si>
  <si>
    <t>111831507</t>
  </si>
  <si>
    <t xml:space="preserve">5     "viz. výkresy D.1.1.4.2.02                    </t>
  </si>
  <si>
    <t>pred.cena.211a</t>
  </si>
  <si>
    <t>Reflex Fillcontrol - zařízení pro automatické dopouštění vody na základě snímání tlaku ._x000D_
Paramatery přístroje pro automatické dopuštění:_x000D_
Kompaktní řešení pro malé soustavy s membránovou tlakovou expanzní nádobou._x000D_
Obsahuje systémový oddělovač podle DIN EN 1717, řízení funguje zcela nezávisle_x000D_
na základě údajů od integrovaného tlakového senzoru._x000D_
Charakteristická hodnota průtoku: 0,4 m³/h_x000D_
Dovol. provozní teplota: 70 °C_x000D_
Dovol. provozní přetlak: 10 bar_x000D_
Minimální vstupní tlak: ≥ 1,3 bar_x000D_
D+MT</t>
  </si>
  <si>
    <t>2058685611</t>
  </si>
  <si>
    <t>pred.cena.211b</t>
  </si>
  <si>
    <t>Sestava na přívodu vody k úpravně: kul. kohout DN15+vypouštění+zpětný ventil+vodoměr + pojistný ventil + kulový kohout DN15. D+MT</t>
  </si>
  <si>
    <t>1088292341</t>
  </si>
  <si>
    <t>pred.cena.22c1</t>
  </si>
  <si>
    <t>Demineralizační sada Buderus VES kit P1600. Sada obsahující patronu s kapacitou 16000 l x°dH, náhradní náplň 14l, připojovací sestavu s digitálním měřičem vodivosti a elektronickým vodoměrem, madlo. Připojovací sada je bez tepelné izolace. Výdrž náplně při 20°dH vstupní vody : 800 l upravené vody, max.průtok 10 l/min. D+MT</t>
  </si>
  <si>
    <t>1364113108</t>
  </si>
  <si>
    <t>pred.cena.22e1</t>
  </si>
  <si>
    <t>Digitální měřič vodivosti. Přístroj pro optickou kontrolu vodivosti upravené plnící vody th. D+MT</t>
  </si>
  <si>
    <t>-820155091</t>
  </si>
  <si>
    <t>pred.cena.2r</t>
  </si>
  <si>
    <t>Zmekcovaci prisady - náhradní plnící patrona do demineralizačního filtru.</t>
  </si>
  <si>
    <t>1041904476</t>
  </si>
  <si>
    <t>před.cena.12</t>
  </si>
  <si>
    <t>čidlo venkovní teploty</t>
  </si>
  <si>
    <t>992541125</t>
  </si>
  <si>
    <t>před.cena.12.2</t>
  </si>
  <si>
    <t>příložné cidlo výstupní teploty topné vody</t>
  </si>
  <si>
    <t>-86318823</t>
  </si>
  <si>
    <t>před.cena.12e</t>
  </si>
  <si>
    <t>čidlo aku nádrže</t>
  </si>
  <si>
    <t>-2051119542</t>
  </si>
  <si>
    <t>před.cena.12g</t>
  </si>
  <si>
    <t>čidlo do jímky v potrubí - včetně jímky se závitem. D+MT</t>
  </si>
  <si>
    <t>457694898</t>
  </si>
  <si>
    <t>před.cena.731.1.tel</t>
  </si>
  <si>
    <t>Tepelné čerpadlo Buderus Logatherm WLW276 41 IP VZDUCH/VODA, výkon 39,8kW/A-7/W35 (COP 2,83) 53,2kW/A2/W35 (COP 3,5);. Teplota výstupu max. 60°C. Venkovní instalace. Dva inverorem řízené (modulované) kompresory. v=1480; š=1042; dl=2204mm. Hmotnost max. 530kg. Pojistný ventil a oběhové čerpadlo primáru integrováno v tepelném čerpadle. Vč. regulace pro TČ. Venkovní montáž na ocelový rám. D+MT</t>
  </si>
  <si>
    <t>kpl</t>
  </si>
  <si>
    <t>-562858691</t>
  </si>
  <si>
    <t>před.cena.731.0100</t>
  </si>
  <si>
    <t>Nastavení TČ, odzkoušení a uvedení do provozu. D+MT</t>
  </si>
  <si>
    <t>-2129245012</t>
  </si>
  <si>
    <t>před.cena.731.0101</t>
  </si>
  <si>
    <t>Nastavení MaR, odzkoušení a uvedení do provozu. D+MT</t>
  </si>
  <si>
    <t>-1334422892</t>
  </si>
  <si>
    <t>před.cena.731.011.te</t>
  </si>
  <si>
    <t>Vynesení a osazení tepelného čerpadla pomocí jeřábu na připravený základ.</t>
  </si>
  <si>
    <t>2040703472</t>
  </si>
  <si>
    <t>před.cena.731.3.tel</t>
  </si>
  <si>
    <t>Filtr nečistot pro WLW 276 31-59. D+MT</t>
  </si>
  <si>
    <t>1694493045</t>
  </si>
  <si>
    <t>před.cena.731.4.tel</t>
  </si>
  <si>
    <t>Tlumič vibrací WLW 276-41. Obsahuje sadu 4 instalačních nožiček. D+MT</t>
  </si>
  <si>
    <t>1975632551</t>
  </si>
  <si>
    <t>před.cena.731.5.tel</t>
  </si>
  <si>
    <t>Topný kabel vany kondenzátu pro WLW 276-41, připojený do rozvodnice tepelného čerpadla. D+MT</t>
  </si>
  <si>
    <t>1247038098</t>
  </si>
  <si>
    <t>před.cena.731.6.tel</t>
  </si>
  <si>
    <t>Ochranná mříž výparníku pro WLW276-41. Obsahuje sadu 2 ochranných mříží. D+MT</t>
  </si>
  <si>
    <t>-935224844</t>
  </si>
  <si>
    <t>před.cena.731.09.tel</t>
  </si>
  <si>
    <t>Regulační přístroj Logamatic 5313. Regulační přístroj určený k nástěnným/stacionárním kotlům, 7" dotykový ovládací displej. V základu umožňuje řízení 1 směšovaný otopný okruh, 1 okruh TV vč. cirkulace a kotlového čerpadla. Dále umožňuje řízení 0-10 V, výstup sumární poruchy, MOD-Bus komunikaci a ovládání/ parametrizaci obslužné roviny přes internet. Možnost rozšíření o max. 4 funkční moduly. D+MT</t>
  </si>
  <si>
    <t>2123536537</t>
  </si>
  <si>
    <t>před.cena.731.10.tel</t>
  </si>
  <si>
    <t>Modul FM-AM. Modul pro řízení alternativních zdrojů tepla. Obsahuje dvě teplotní čidla 6mm a dvě teplotní čidla 9mm. Možnost instalace pouze 1 modulu v jednom regulačním přístroji. Použitelný v Logamatic 5313. D+MT</t>
  </si>
  <si>
    <t>875680687</t>
  </si>
  <si>
    <t>před.cena.731.11.tel</t>
  </si>
  <si>
    <t>Modul FM-MM. Modul pro dva topné okruhy se směšovačem vč. 1x čidla pro FV (čidlo FV pro druhý směšovaný okruh je nutno objednat zvlášť). Možnost instalace 4 modulů v jednom regulačním přístroji. Použitelný v logamatic 5313. D+MT</t>
  </si>
  <si>
    <t>-1816317121</t>
  </si>
  <si>
    <t>před.cena.731.12.tel</t>
  </si>
  <si>
    <t>FZ/FV - teplotní čidlo příložné. Doplňující příložné teplotní čidlo použitelné pro zabezpečení provozních podmínek, regulaci teploty zpátečky, nebo jako teplotní čidlo výstupní teploty otopné vody pro funkční moduly. D9/3m, 10K. D+MT</t>
  </si>
  <si>
    <t>-2014992128</t>
  </si>
  <si>
    <t>před.cena.731.082a</t>
  </si>
  <si>
    <t>Samoregulační topný kabel pro ohřev potrubí umístěný pod tepelnou izolací, s vlastním ovládacím termostatem, připojeno do zásuvky, dl. 3m. D+MT.</t>
  </si>
  <si>
    <t>1521310284</t>
  </si>
  <si>
    <t>před.cena.731-13i</t>
  </si>
  <si>
    <t>Pružné propojení DN50 pro připojení TČ včetně připojovacích šroubení. D+MT</t>
  </si>
  <si>
    <t>72003137</t>
  </si>
  <si>
    <t>před.cena.731-13tel</t>
  </si>
  <si>
    <t>Bet. základ 2,4*1,25m pro tepelné čerpadlo. D+MT</t>
  </si>
  <si>
    <t>-239529444</t>
  </si>
  <si>
    <t>998731102</t>
  </si>
  <si>
    <t>Přesun hmot pro kotelny stanovený z hmotnosti přesunovaného materiálu vodorovná dopravní vzdálenost do 50 m základní v objektech výšky přes 6 do 12 m</t>
  </si>
  <si>
    <t>107956617</t>
  </si>
  <si>
    <t>732</t>
  </si>
  <si>
    <t>Ústřední vytápění - strojovny</t>
  </si>
  <si>
    <t>732199100</t>
  </si>
  <si>
    <t>Montáž štítků orientačních</t>
  </si>
  <si>
    <t>712835632</t>
  </si>
  <si>
    <t>283201111X01</t>
  </si>
  <si>
    <t>Orientační štítky</t>
  </si>
  <si>
    <t>-1930962657</t>
  </si>
  <si>
    <t>732219315</t>
  </si>
  <si>
    <t>Montáž ohříváků vody zásobníkových stojatých PN 0,6/0,6, PN 1,6/0,6 o obsahu 1 000 l</t>
  </si>
  <si>
    <t>-295913777</t>
  </si>
  <si>
    <t>před.cena.731.015.te</t>
  </si>
  <si>
    <t>Elektrická závitová 6/4" topná vložka 12kW/400V. S termostatem 30-80°C, bezpečnostní termostat. Vestavná délka 650 mm. D+MT</t>
  </si>
  <si>
    <t>1470752979</t>
  </si>
  <si>
    <t>před.cena.731.14.tel</t>
  </si>
  <si>
    <t>Zásobník akumulační BP 1000dm3 E1C. Akumulační zásobník s připojením G 2 1/2", 6x otvor pro osazení el. topné závitové vložky, včetně snímatelné izolace tepelné, objem 868 dm3. D+MT</t>
  </si>
  <si>
    <t>712808449</t>
  </si>
  <si>
    <t>732331619</t>
  </si>
  <si>
    <t>Nádoby expanzní tlakové pro topné a chladicí soustavy s membránou bez pojistného ventilu se závitovým připojením PN 0,6 o objemu 140 l</t>
  </si>
  <si>
    <t>-1263067058</t>
  </si>
  <si>
    <t>732429215</t>
  </si>
  <si>
    <t>Čerpadla teplovodní mokroběžná závitová montáž čerpadel (do potrubí) ostatních typů mokroběžných závitových DN 32</t>
  </si>
  <si>
    <t>-2100336961</t>
  </si>
  <si>
    <t>732429223b</t>
  </si>
  <si>
    <t>Čerpadla teplovodní montáž čerpadel (do potrubí) ostatních typů mokroběžných přírubových jednodílných DN 25-32-40- montáž čerpadlové skupiny.</t>
  </si>
  <si>
    <t>-1445185038</t>
  </si>
  <si>
    <t>před.cena.2.1</t>
  </si>
  <si>
    <t>montáž kombinovaného rozdělovače/sběrače</t>
  </si>
  <si>
    <t>-1446743506</t>
  </si>
  <si>
    <t>před.cena.26.07.tel</t>
  </si>
  <si>
    <t xml:space="preserve">Kombinovany rozdělovač/sběrač Qmax=10m3/hod, modul 100x100mm, dl. 1500mm  pro montáž 3x čerpadlové skupiny roztečí 200mm, včetně izolačního pouzdra. Horní vývody  s adaptérem pro připojení čerpadlové skupiny. Přívody 2x DN50, nápěh z horní strany, vratná ze spodní - na opačných kocích R/S. 2x nátrubek pro teploměr (náběh, vratná). </t>
  </si>
  <si>
    <t>2103214965</t>
  </si>
  <si>
    <t>před.cena.26.08.tel</t>
  </si>
  <si>
    <t xml:space="preserve">Čerpadlová skupina se směšováním DN32 rozteč 200mm MC (mix-cirkulace). Kompletní jednotka s trojcestným směšovacím ventilem a oběhovým čerpadlem s elektronicky řízenými otáčkam Grundfos Alpha2 32-60 (34W, 0,32A; 1x230V). Dva kulové kohouty (ve zpětném vedení se zpětnou klapkou), dva kontaktní teploměry 0-120°C integrované v rukojeti kulového kohoutu. Kulový kohout před oběhovým čerpadlem s převlečnou maticí. Dolní vývod 1 1/2" s plošným utěsněním. Včetně propojovacích dílů a konzol. Vše v tepelné polystyrenové izolaci. _x000D_
</t>
  </si>
  <si>
    <t>296107717</t>
  </si>
  <si>
    <t>Kompletní jednotka s oběh. čerpadlem; dva kulové kohouty (ve zpětném vedení se zpětnou klapkou);</t>
  </si>
  <si>
    <t>dva kontaktní teploměry integrované v rukojeti kulového kohoutu (rozsah 0-120°C);</t>
  </si>
  <si>
    <t>třícestný T-směšovač včetně plynule nastavitelného obtoku;propojovací díly; montážní konzole (vše kompletně smontováno)</t>
  </si>
  <si>
    <t>komplet v tepelné polystyrenové izolaci;</t>
  </si>
  <si>
    <t>před.cena.26.09.uo</t>
  </si>
  <si>
    <t xml:space="preserve">Čerpadlová skupina se směšováním DN32 rozteč 200mm MC (mix-cirkulace). Kompletní jednotka s trojcestným směšovacím ventilem a oběhovým čerpadlem s elektronicky řízenými otáčkam Grundfos MAGNA3 32-60 (103W, 0,91A; 1x230V). Dva kulové kohouty (ve zpětném vedení se zpětnou klapkou), dva kontaktní teploměry 0-120°C integrované v rukojeti kulového kohoutu. Kulový kohout před oběhovým čerpadlem s převlečnou maticí. Dolní vývod 1 1/2" s plošným utěsněním. Včetně propojovacích dílů a konzol. Vše v tepelné polystyrenové izolaci. </t>
  </si>
  <si>
    <t>-2062267489</t>
  </si>
  <si>
    <t>před.cena.26.13</t>
  </si>
  <si>
    <t>Servomotor pro čerpadlovou skupinu DN25-DN32 s adaptérem pro směšovače, kabel dl. 2,0m. 230V, 130s 90°, 15Nm. S nouzovým ručním režimem a vizuální indikací polohy. Včetně adaptéru pro směšovač. D+MT</t>
  </si>
  <si>
    <t>1328769142</t>
  </si>
  <si>
    <t>před.cena.26b</t>
  </si>
  <si>
    <t>Podpěry pro kombinovaný rozdělovač, včetně upevnění. D+MT</t>
  </si>
  <si>
    <t>-429936975</t>
  </si>
  <si>
    <t>před.cena.27</t>
  </si>
  <si>
    <t>připojovací spojky čerpadlové sady ke kombinovanému rozdělovači/sběrači</t>
  </si>
  <si>
    <t>1978935024</t>
  </si>
  <si>
    <t>998732102</t>
  </si>
  <si>
    <t>Přesun hmot pro strojovny stanovený z hmotnosti přesunovaného materiálu vodorovná dopravní vzdálenost do 50 m základní v objektech výšky přes 6 do 12 m</t>
  </si>
  <si>
    <t>-1690271247</t>
  </si>
  <si>
    <t>733</t>
  </si>
  <si>
    <t xml:space="preserve">Ústřední vytápění - rozvodné potrubí  </t>
  </si>
  <si>
    <t>733191111</t>
  </si>
  <si>
    <t>Zkoušky těsnosti potrubí, manžety prostupové z trubek ocelových manžety prostupové pro trubky DN do 20</t>
  </si>
  <si>
    <t>-1206208965</t>
  </si>
  <si>
    <t>krytí prostupu potrubí pěnovou izolací, dodávka+montáž</t>
  </si>
  <si>
    <t>733191111a</t>
  </si>
  <si>
    <t>protipožární prostup pro ocelové potrubí do DN50</t>
  </si>
  <si>
    <t>-1617104919</t>
  </si>
  <si>
    <t>733191111tel</t>
  </si>
  <si>
    <t>Ochranné PE trubky a utěsnění prostupu potrubí primáru do I.P.P. D+MT</t>
  </si>
  <si>
    <t>-1352332837</t>
  </si>
  <si>
    <t>733223301X01</t>
  </si>
  <si>
    <t>Potrubí z trubek měděných tvrdých spojovaných lisováním PN 16, T= +110°C Ø 15/1</t>
  </si>
  <si>
    <t>1814560001</t>
  </si>
  <si>
    <t>16+18+18+8</t>
  </si>
  <si>
    <t>733223302X02</t>
  </si>
  <si>
    <t>Potrubí z trubek měděných tvrdých spojovaných lisováním PN 16, T= +110°C Ø 18/1</t>
  </si>
  <si>
    <t>338338641</t>
  </si>
  <si>
    <t>43+12</t>
  </si>
  <si>
    <t>733223303X03</t>
  </si>
  <si>
    <t>Potrubí z trubek měděných tvrdých spojovaných lisováním PN 16, T= +110°C Ø 22/1</t>
  </si>
  <si>
    <t>-1007725952</t>
  </si>
  <si>
    <t>34+19+7+10</t>
  </si>
  <si>
    <t>733223304</t>
  </si>
  <si>
    <t>Potrubí z trubek měděných tvrdých spojovaných lisováním PN 16, T= +110°C Ø 28/1,5</t>
  </si>
  <si>
    <t>894592160</t>
  </si>
  <si>
    <t>57+26+54+13</t>
  </si>
  <si>
    <t>733223305</t>
  </si>
  <si>
    <t>Potrubí z trubek měděných tvrdých spojovaných lisováním PN 16, T= +110°C Ø 35/1,5</t>
  </si>
  <si>
    <t>-1949951700</t>
  </si>
  <si>
    <t>13+3+87+54+13</t>
  </si>
  <si>
    <t>733223306</t>
  </si>
  <si>
    <t>Potrubí z trubek měděných tvrdých spojovaných lisováním PN 16, T= +110°C Ø 42/1,5</t>
  </si>
  <si>
    <t>986334666</t>
  </si>
  <si>
    <t>15+5</t>
  </si>
  <si>
    <t>733223307</t>
  </si>
  <si>
    <t>Potrubí z trubek měděných tvrdých spojovaných lisováním PN 16, T= +110°C Ø 54/2</t>
  </si>
  <si>
    <t>-1746114482</t>
  </si>
  <si>
    <t>733224205</t>
  </si>
  <si>
    <t>Potrubí z trubek měděných Příplatek k cenám za potrubí vedené v kotelnách a strojovnách Ø 28/1,5</t>
  </si>
  <si>
    <t>628422826</t>
  </si>
  <si>
    <t>733224206</t>
  </si>
  <si>
    <t>Potrubí z trubek měděných Příplatek k cenám za potrubí vedené v kotelnách a strojovnách Ø 35/1,5</t>
  </si>
  <si>
    <t>-1298219125</t>
  </si>
  <si>
    <t>733224207</t>
  </si>
  <si>
    <t>Potrubí z trubek měděných Příplatek k cenám za potrubí vedené v kotelnách a strojovnách Ø 42/1,5</t>
  </si>
  <si>
    <t>2110350685</t>
  </si>
  <si>
    <t>733224208</t>
  </si>
  <si>
    <t>Potrubí z trubek měděných Příplatek k cenám za potrubí vedené v kotelnách a strojovnách Ø 54/2</t>
  </si>
  <si>
    <t>-353254146</t>
  </si>
  <si>
    <t>733231112</t>
  </si>
  <si>
    <t>Kompenzátory pro měděné potrubí tvaru U s hladkými ohyby s konci na vnitřní pájení D 18</t>
  </si>
  <si>
    <t>-614553397</t>
  </si>
  <si>
    <t>733231115</t>
  </si>
  <si>
    <t>Kompenzátory pro měděné potrubí tvaru U s hladkými ohyby s konci na vnitřní pájení D 28</t>
  </si>
  <si>
    <t>2012939115</t>
  </si>
  <si>
    <t>733231116</t>
  </si>
  <si>
    <t>Kompenzátory pro měděné potrubí tvaru U s hladkými ohyby s konci na vnitřní pájení D 35</t>
  </si>
  <si>
    <t>1386249496</t>
  </si>
  <si>
    <t>733291101</t>
  </si>
  <si>
    <t>Zkoušky těsnosti potrubí z trubek měděných Ø do 35/1,5</t>
  </si>
  <si>
    <t>-298652753</t>
  </si>
  <si>
    <t>60+55+70+150+170</t>
  </si>
  <si>
    <t>733291102</t>
  </si>
  <si>
    <t>Zkoušky těsnosti potrubí z trubek měděných Ø přes 35/1,5 do 64/2,0</t>
  </si>
  <si>
    <t>-1412025744</t>
  </si>
  <si>
    <t>20+35</t>
  </si>
  <si>
    <t>733293902</t>
  </si>
  <si>
    <t>Opravy rozvodů potrubí z trubek měděných vsazení odbočky na stávající potrubí o rozměrech Ø 15/1</t>
  </si>
  <si>
    <t>-931740247</t>
  </si>
  <si>
    <t>4+4+4</t>
  </si>
  <si>
    <t>733293903</t>
  </si>
  <si>
    <t>Opravy rozvodů potrubí z trubek měděných vsazení odbočky na stávající potrubí o rozměrech Ø 18/1</t>
  </si>
  <si>
    <t>-1068356701</t>
  </si>
  <si>
    <t>17+4</t>
  </si>
  <si>
    <t>733293904</t>
  </si>
  <si>
    <t>Opravy rozvodů potrubí z trubek měděných vsazení odbočky na stávající potrubí o rozměrech Ø 22/1,5</t>
  </si>
  <si>
    <t>-1747745064</t>
  </si>
  <si>
    <t>3+2+4+6</t>
  </si>
  <si>
    <t>733293905</t>
  </si>
  <si>
    <t>Opravy rozvodů potrubí z trubek měděných vsazení odbočky na stávající potrubí o rozměrech Ø 28/1,5</t>
  </si>
  <si>
    <t>-1314550412</t>
  </si>
  <si>
    <t>4+2+4</t>
  </si>
  <si>
    <t>733293906</t>
  </si>
  <si>
    <t>Opravy rozvodů potrubí z trubek měděných vsazení odbočky na stávající potrubí o rozměrech Ø 35/1,5</t>
  </si>
  <si>
    <t>722355641</t>
  </si>
  <si>
    <t>1+2</t>
  </si>
  <si>
    <t>pr.cena20</t>
  </si>
  <si>
    <t>krycí plastová rozeta prostupu potrubí stěnami a stropy, dodávka+montáž</t>
  </si>
  <si>
    <t>1166953746</t>
  </si>
  <si>
    <t>pr.cena23.1</t>
  </si>
  <si>
    <t>stavební výpomoce - prostup příčkou - vybouraní, zapravení, oprava omítky. Dodávka+montáž.</t>
  </si>
  <si>
    <t>-1653767039</t>
  </si>
  <si>
    <t>pr.cena24</t>
  </si>
  <si>
    <t>stavební výpomoce - prostup nosným zdivem - vybourání, opětovné zazdění. Dodávka+montáž</t>
  </si>
  <si>
    <t>853957722</t>
  </si>
  <si>
    <t>pr.cena25</t>
  </si>
  <si>
    <t>stavební výpomoce - prostup stropem - vybourání, opětovné zazadění. Dodávka + montáž.</t>
  </si>
  <si>
    <t>-1706288109</t>
  </si>
  <si>
    <t>19632991.1</t>
  </si>
  <si>
    <t>tvarovka Cu oblouk obchozí 15x1</t>
  </si>
  <si>
    <t>-417547176</t>
  </si>
  <si>
    <t>2+2+2</t>
  </si>
  <si>
    <t>19632992.1</t>
  </si>
  <si>
    <t>tvarovka Cu oblouk obchozí 18x1</t>
  </si>
  <si>
    <t>45480911</t>
  </si>
  <si>
    <t>19632995.1</t>
  </si>
  <si>
    <t>tvarovka Cu oblouk obchozí 22x1</t>
  </si>
  <si>
    <t>1638485320</t>
  </si>
  <si>
    <t>19632996</t>
  </si>
  <si>
    <t>tvarovka Cu oblouk dvojitý 180° na vnitřní pájení 28mm</t>
  </si>
  <si>
    <t>-612097429</t>
  </si>
  <si>
    <t>pr.cena26</t>
  </si>
  <si>
    <t>plastová konzolka pro uložení potrubí na stěnách.Dodávka+montáž.</t>
  </si>
  <si>
    <t>497321272</t>
  </si>
  <si>
    <t>pred.cena.4</t>
  </si>
  <si>
    <t>stavebni drobné vypomoci - zednické práce spojené s montáží ÚT</t>
  </si>
  <si>
    <t>1910579606</t>
  </si>
  <si>
    <t>pred.cena33b</t>
  </si>
  <si>
    <t xml:space="preserve">pásy polystyrenu tl. 20mm pod potrubí na podkladním betonu </t>
  </si>
  <si>
    <t>-1639525089</t>
  </si>
  <si>
    <t>pred.cena33e</t>
  </si>
  <si>
    <t>zhotovení přípojky z potrubí Cu d15x1 pro připojení otopného tělesa</t>
  </si>
  <si>
    <t>605795855</t>
  </si>
  <si>
    <t>(6)*2</t>
  </si>
  <si>
    <t>pred cena</t>
  </si>
  <si>
    <t>kapsa ve zdivu pro pripojku k otopnemu telesu - vysekani, zahazeni, omitnuti</t>
  </si>
  <si>
    <t>-1404746947</t>
  </si>
  <si>
    <t>pr.cena5</t>
  </si>
  <si>
    <t>etáž 15x1,5 pro připojení otopných těles ze zdiva, dodávka + montáž</t>
  </si>
  <si>
    <t>-961924217</t>
  </si>
  <si>
    <t>pr.cena5.1</t>
  </si>
  <si>
    <t>montáž etáže 15x1,5 pro připojení otopných těles ze zdiva</t>
  </si>
  <si>
    <t>1673370171</t>
  </si>
  <si>
    <t>před.cena.21a.1</t>
  </si>
  <si>
    <t>přechodka Cu/ocel - připojení čerpadlových skupin na Cu potrubí. D+MT</t>
  </si>
  <si>
    <t>609564735</t>
  </si>
  <si>
    <t>733224208a</t>
  </si>
  <si>
    <t>Potrubí z trubek měděných-trubní oblouk Ø 54/2</t>
  </si>
  <si>
    <t>1862239078</t>
  </si>
  <si>
    <t>n_nab.D_15</t>
  </si>
  <si>
    <t>Trubka pro podlahové topení PB 15x1,5 - materiál: trojnásobně koextrudovaný polybuten s kyslíkovou bariérou dle DIN 4726, min. poloměr ohybu = 90mm. Max. provozní teplota = 95°C. Max. pracovní tlak = 6bar.</t>
  </si>
  <si>
    <t>1066302357</t>
  </si>
  <si>
    <t>6267*1,15</t>
  </si>
  <si>
    <t>z_nab.D_03</t>
  </si>
  <si>
    <t>podlahové topení - ochranná trubka</t>
  </si>
  <si>
    <t>-852837622</t>
  </si>
  <si>
    <t>n_nab.D_16</t>
  </si>
  <si>
    <t>podlahové topení - spojka press 15/15</t>
  </si>
  <si>
    <t>-194180902</t>
  </si>
  <si>
    <t>n_nab.D_17</t>
  </si>
  <si>
    <t>podlahové topení - adaptér 15,5x1,5</t>
  </si>
  <si>
    <t>-178918965</t>
  </si>
  <si>
    <t>nab.D_06.3</t>
  </si>
  <si>
    <t xml:space="preserve">podlahové topení - Rozdělovací stanice HKV-D3 1" průtokoměry, uzávěry větví, regulační ventily,plnící a odvzdušňovací sada, 3 okruhy </t>
  </si>
  <si>
    <t>-861523411</t>
  </si>
  <si>
    <t>nab.D_06.4</t>
  </si>
  <si>
    <t xml:space="preserve">podlahové topení - Rozdělovací stanice HKV-D D4 1" průtokoměry, uzávěry větví, regulační ventily,plnící a odvzdušňovací sada, 4 okruhy </t>
  </si>
  <si>
    <t>1830234377</t>
  </si>
  <si>
    <t>nab.D_06.6</t>
  </si>
  <si>
    <t xml:space="preserve">podlahové topení - Rozdělovací stanice HKV- D6 1" průtokoměry, uzávěry větví, regulační ventily,plnící a odvzdušňovací sada, 6 okruhů </t>
  </si>
  <si>
    <t>1504551917</t>
  </si>
  <si>
    <t>nab.D_06.7</t>
  </si>
  <si>
    <t xml:space="preserve">podlahové topení - Rozdělovací stanice HKV- D7 1" průtokoměry, uzávěry větví, regulační ventily,plnící a odvzdušňovací sada, 7 okruhů </t>
  </si>
  <si>
    <t>1681453847</t>
  </si>
  <si>
    <t>nab.D_06.8</t>
  </si>
  <si>
    <t xml:space="preserve">podlahové topení - Rozdělovací stanice HKV- D8 1" průtokoměry, uzávěry větví, regulační ventily,plnící a odvzdušňovací sada, 8 okruhů </t>
  </si>
  <si>
    <t>-490529041</t>
  </si>
  <si>
    <t>nab.D_06.9</t>
  </si>
  <si>
    <t xml:space="preserve">podlahové topení - Rozdělovací stanice HKV- D9 1" průtokoměry, uzávěry větví, regulační ventily,plnící a odvzdušňovací sada, 9 okruhů </t>
  </si>
  <si>
    <t>78137468</t>
  </si>
  <si>
    <t>nab.D_06.10</t>
  </si>
  <si>
    <t xml:space="preserve">podlahové topení - Rozdělovací stanice HKV-D10 1" průtokoměry, uzávěry větví, regulační ventily,plnící a odvzdušňovací sada, 10 okruhů </t>
  </si>
  <si>
    <t>1440927038</t>
  </si>
  <si>
    <t>nab.D_06.11</t>
  </si>
  <si>
    <t xml:space="preserve">podlahové topení - Rozdělovací stanice HKV- D11 1" průtokoměry, uzávěry větví, regulační ventily,plnící a odvzdušňovací sada, 11 okruhů </t>
  </si>
  <si>
    <t>1224308731</t>
  </si>
  <si>
    <t>nab.D_06.12</t>
  </si>
  <si>
    <t xml:space="preserve">podlahové topení - Rozdělovací stanice HKV-D12 1" průtokoměry, uzávěry větví, regulační ventily,plnící a odvzdušňovací sada, 12 okruhů </t>
  </si>
  <si>
    <t>332385792</t>
  </si>
  <si>
    <t>n_D_08.08e</t>
  </si>
  <si>
    <t>podlahové topení - skříň rozdělovací stanice stěnová UP 8-11 š=835mm (šířka otvoru ve zdu = 875mm), hl.= 130mm, v=805mm. D+MT.</t>
  </si>
  <si>
    <t>331847625</t>
  </si>
  <si>
    <t>nab.D_14.2-3</t>
  </si>
  <si>
    <t>podlahové topení - skříň rozdělovací stanice předstěnová, AP 2-3 okruhy</t>
  </si>
  <si>
    <t>1382730155</t>
  </si>
  <si>
    <t>nab.D_14.4-5</t>
  </si>
  <si>
    <t>podlahové topení - skříň rozdělovací stanice předstěnová, AP 4-5 okruhů</t>
  </si>
  <si>
    <t>1272886108</t>
  </si>
  <si>
    <t>nab.D_14.6-7</t>
  </si>
  <si>
    <t>podlahové topení - skříň rozdělovací stanice předstěnová, AP 6-7 okruhů</t>
  </si>
  <si>
    <t>1380378308</t>
  </si>
  <si>
    <t>nab.D_14.8-11</t>
  </si>
  <si>
    <t>podlahové topení - skříň rozdělovací stanice předstěnová, AP 8-11 okruhů</t>
  </si>
  <si>
    <t>1485385484</t>
  </si>
  <si>
    <t>nab.D_14.12</t>
  </si>
  <si>
    <t>podlahové topení - skříň rozdělovací stanice předstěnová, AP 12 okruhů</t>
  </si>
  <si>
    <t>948092001</t>
  </si>
  <si>
    <t>nab.D_12</t>
  </si>
  <si>
    <t>podlahové topení - dilatační páska s PE fólií, lepící pásek, 150mm x 8mm</t>
  </si>
  <si>
    <t>-2025622118</t>
  </si>
  <si>
    <t>1017*1,2</t>
  </si>
  <si>
    <t>nab.D_14</t>
  </si>
  <si>
    <t>podlahové topení - plastifikátor</t>
  </si>
  <si>
    <t>440799722</t>
  </si>
  <si>
    <t>nab.D_10</t>
  </si>
  <si>
    <t>podlahové topení - systémová deska s polystyrenem 30mm</t>
  </si>
  <si>
    <t>-736014466</t>
  </si>
  <si>
    <t>(925+17)*1,2</t>
  </si>
  <si>
    <t>nab.D_14b</t>
  </si>
  <si>
    <t>podlahové topení-digitální programovatelný termostat 230V pro regulaci a uzavírání termopohonů podlahových smyček, pracovní dny+víkend, noc párty, prázdniny. D+MT</t>
  </si>
  <si>
    <t>690011678</t>
  </si>
  <si>
    <t>nab.D_14c</t>
  </si>
  <si>
    <t>podlahové topení-termický servopohon NC 230V/1W pro ovládání okruhů podlahovégho vytápění. Bez napětí uzavřen, bajonet.závit na ventil rozdělovače. D+MT</t>
  </si>
  <si>
    <t>-449193796</t>
  </si>
  <si>
    <t>14+29+31</t>
  </si>
  <si>
    <t>nab.D_14d</t>
  </si>
  <si>
    <t>podlahové topení-elektrolišta pro osazení ve skříni rozdělovače podlahovky pro připojení prostor. termostatu a termopohonů., BEZ modulu čerpadla. D+MT</t>
  </si>
  <si>
    <t>240558324</t>
  </si>
  <si>
    <t>pred.cena33d</t>
  </si>
  <si>
    <t xml:space="preserve">montáž podlahového vytápění </t>
  </si>
  <si>
    <t>-1724048992</t>
  </si>
  <si>
    <t>pred.cena33e.1</t>
  </si>
  <si>
    <t>zaregulování podlahového vytápění</t>
  </si>
  <si>
    <t>1182592069</t>
  </si>
  <si>
    <t>před.cena 33c</t>
  </si>
  <si>
    <t>montáž rozdělovačů podlahového topení</t>
  </si>
  <si>
    <t>-1766485025</t>
  </si>
  <si>
    <t>před.cena 33d</t>
  </si>
  <si>
    <t>Montáž skříní rozdělovačů podlahového topení. Osazení, zednické zapravení.</t>
  </si>
  <si>
    <t>1464584077</t>
  </si>
  <si>
    <t>998733102</t>
  </si>
  <si>
    <t>Přesun hmot pro rozvody potrubí stanovený z hmotnosti přesunovaného materiálu vodorovná dopravní vzdálenost do 50 m základní v objektech výšky přes 6 do 12 m</t>
  </si>
  <si>
    <t>-1337086039</t>
  </si>
  <si>
    <t>734</t>
  </si>
  <si>
    <t xml:space="preserve">Ústřední vytápění - armatury  </t>
  </si>
  <si>
    <t>734173214</t>
  </si>
  <si>
    <t>Mezikusy, přírubové spoje přírubové spoje PN 6/I, 200°C DN 50</t>
  </si>
  <si>
    <t>1805900395</t>
  </si>
  <si>
    <t>734209102</t>
  </si>
  <si>
    <t>Montáž závitových armatur s 1 závitem G 3/8 (DN 10)</t>
  </si>
  <si>
    <t>-1470993677</t>
  </si>
  <si>
    <t>734209104</t>
  </si>
  <si>
    <t>Montáž závitových armatur s 1 závitem G 3/4 (DN 20)</t>
  </si>
  <si>
    <t>656008270</t>
  </si>
  <si>
    <t>734209113</t>
  </si>
  <si>
    <t>Montáž závitových armatur se 2 závity G 1/2 (DN 15)</t>
  </si>
  <si>
    <t>1973560764</t>
  </si>
  <si>
    <t>734209116</t>
  </si>
  <si>
    <t>Montáž závitových armatur se 2 závity G 5/4 (DN 32)</t>
  </si>
  <si>
    <t>1154621812</t>
  </si>
  <si>
    <t>734209118</t>
  </si>
  <si>
    <t>Montáž závitových armatur se 2 závity G 2 (DN 50)</t>
  </si>
  <si>
    <t>1993262495</t>
  </si>
  <si>
    <t>734242417</t>
  </si>
  <si>
    <t>Ventily zpětné závitové PN 16 do 110°C přímé G 2</t>
  </si>
  <si>
    <t>1131130133</t>
  </si>
  <si>
    <t>734251212</t>
  </si>
  <si>
    <t>Ventily pojistné závitové a čepové rohové provozní tlak od 2,5 do 6 bar G 3/4</t>
  </si>
  <si>
    <t>-1121129434</t>
  </si>
  <si>
    <t>734261236</t>
  </si>
  <si>
    <t>Šroubení topenářské PN 16 do 120°C přímé G 5/4</t>
  </si>
  <si>
    <t>677052263</t>
  </si>
  <si>
    <t>734261238</t>
  </si>
  <si>
    <t>Šroubení topenářské PN 16 do 120°C přímé G 2</t>
  </si>
  <si>
    <t>530266158</t>
  </si>
  <si>
    <t>734291123</t>
  </si>
  <si>
    <t>Ostatní armatury kohouty plnicí a vypouštěcí PN 10 do 90°C G 1/2</t>
  </si>
  <si>
    <t>1126412125</t>
  </si>
  <si>
    <t>734291267</t>
  </si>
  <si>
    <t>Ostatní armatury filtry závitové pro topné a chladicí systémy PN 30 do 110°C přímé s vnitřními závity G 2</t>
  </si>
  <si>
    <t>1660659530</t>
  </si>
  <si>
    <t>734292713</t>
  </si>
  <si>
    <t>Ostatní armatury kulové kohouty PN 42 do 185°C přímé vnitřní závit G 1/2</t>
  </si>
  <si>
    <t>-220694136</t>
  </si>
  <si>
    <t>734292716</t>
  </si>
  <si>
    <t>Ostatní armatury kulové kohouty PN 42 do 185°C přímé vnitřní závit G 1 1/4</t>
  </si>
  <si>
    <t>-1177818704</t>
  </si>
  <si>
    <t>734292718</t>
  </si>
  <si>
    <t>Ostatní armatury kulové kohouty PN 42 do 185°C přímé vnitřní závit G 2</t>
  </si>
  <si>
    <t>1051783928</t>
  </si>
  <si>
    <t>734411133X04</t>
  </si>
  <si>
    <t>Teploměr technický s pevným stonkem a jímkou zadní připojení délky 160 mm</t>
  </si>
  <si>
    <t>884377981</t>
  </si>
  <si>
    <t>734421102</t>
  </si>
  <si>
    <t>Tlakoměry s pevným stonkem a zpětnou klapkou spodní připojení (radiální) tlaku 0-16 bar průměru 63 mm</t>
  </si>
  <si>
    <t>1057005887</t>
  </si>
  <si>
    <t>734424912</t>
  </si>
  <si>
    <t>Příslušenství tlakoměrů kohouty čepové s nátrubkovou přípojkou PN 25 do 50°C M 20 x 1,5</t>
  </si>
  <si>
    <t>-368558455</t>
  </si>
  <si>
    <t>734424934</t>
  </si>
  <si>
    <t>Příslušenství tlakoměrů přípojky tlakoměrů, ČSN 13 7521 s metrickým závitem vnitřním a trubkovým závitem vnějším DN 20</t>
  </si>
  <si>
    <t>917213888</t>
  </si>
  <si>
    <t>734494121</t>
  </si>
  <si>
    <t>Měřicí armatury návarky s metrickým závitem M 20x1,5 délky do 220 mm</t>
  </si>
  <si>
    <t>564417631</t>
  </si>
  <si>
    <t>734499211</t>
  </si>
  <si>
    <t>Měřicí armatury montáž návarků M 20 x 1,5</t>
  </si>
  <si>
    <t>-1156225098</t>
  </si>
  <si>
    <t>pr.cena2</t>
  </si>
  <si>
    <t>Automaticky odvzd.ventilek DN10</t>
  </si>
  <si>
    <t>KUS</t>
  </si>
  <si>
    <t>-482834220</t>
  </si>
  <si>
    <t>998734102</t>
  </si>
  <si>
    <t>Přesun hmot pro armatury stanovený z hmotnosti přesunovaného materiálu vodorovná dopravní vzdálenost do 50 m základní v objektech výšky přes 6 do 12 m</t>
  </si>
  <si>
    <t>1729118954</t>
  </si>
  <si>
    <t>735</t>
  </si>
  <si>
    <t xml:space="preserve">Ústřední vytápění - otopná tělesa  </t>
  </si>
  <si>
    <t>734209113a</t>
  </si>
  <si>
    <t>Montáž závitových armatur se 2 závity G 1/2 (DN 15)-montáž radiátorových armatur</t>
  </si>
  <si>
    <t>-385086130</t>
  </si>
  <si>
    <t>735000912</t>
  </si>
  <si>
    <t>Regulace otopného systému při opravách vyregulování dvojregulačních ventilů a kohoutů s termostatickým ovládáním</t>
  </si>
  <si>
    <t>-1516487406</t>
  </si>
  <si>
    <t>735164512</t>
  </si>
  <si>
    <t>Otopná tělesa trubková montáž těles na stěnu výšky tělesa přes 1500 mm</t>
  </si>
  <si>
    <t>-1676416321</t>
  </si>
  <si>
    <t>735164531</t>
  </si>
  <si>
    <t>Otopná tělesa trubková montáž těles prostorové uchycení výšky tělesa do 1500 mm</t>
  </si>
  <si>
    <t>314858228</t>
  </si>
  <si>
    <t>735191905</t>
  </si>
  <si>
    <t>Ostatní opravy otopných těles odvzdušnění tělesa</t>
  </si>
  <si>
    <t>1080906679</t>
  </si>
  <si>
    <t>735191910</t>
  </si>
  <si>
    <t>Ostatní opravy otopných těles napuštění vody do otopného systému včetně potrubí (bez kotle a ohříváků) otopných těles</t>
  </si>
  <si>
    <t>1555746642</t>
  </si>
  <si>
    <t>před.cena.20d.9</t>
  </si>
  <si>
    <t>otopné těleso žebříkové 1830 x 600mm, střední připojení, obloukový profil, pro nízkoteplotní soustavy (max.výkon)</t>
  </si>
  <si>
    <t>-2136949395</t>
  </si>
  <si>
    <t>před.cena.20d.8</t>
  </si>
  <si>
    <t>otopné těleso žebříkové 1830 x 450mm, střední připojení, obloukový profil, pro nízkoteplotní soustavy (max.výkon)</t>
  </si>
  <si>
    <t>-1711292445</t>
  </si>
  <si>
    <t>před.cena.31</t>
  </si>
  <si>
    <t>HM armatura pro pripojeni otopnych teles tvar H otopná žebříková tělesa s vestavěným termostatickým radiátorovým ventilem a uzavíratelným šroubením, plastová krytka</t>
  </si>
  <si>
    <t>-1221488214</t>
  </si>
  <si>
    <t>-1258392627</t>
  </si>
  <si>
    <t xml:space="preserve">Konstrukce zámečnické </t>
  </si>
  <si>
    <t>130104031X01</t>
  </si>
  <si>
    <t>úhelník ocelový rovnostranný jakost 11 375 25x25x4 mm</t>
  </si>
  <si>
    <t>1288551882</t>
  </si>
  <si>
    <t>ocelový profil pro podpěrné konstrukce pro uchycení potrubí a objímek</t>
  </si>
  <si>
    <t>0,05</t>
  </si>
  <si>
    <t>767995114</t>
  </si>
  <si>
    <t>Montáž ostatních atypických zámečnických konstrukcí hmotnosti přes 20 do 50 kg</t>
  </si>
  <si>
    <t>-242075611</t>
  </si>
  <si>
    <t>pred.cena7-1</t>
  </si>
  <si>
    <t>konzola vedení potrubí - objímka s pryžovou výplní. Dodávka+montáž.</t>
  </si>
  <si>
    <t>-890546716</t>
  </si>
  <si>
    <t>998767103</t>
  </si>
  <si>
    <t>Přesun hmot pro zámečnické konstrukce stanovený z hmotnosti přesunovaného materiálu vodorovná dopravní vzdálenost do 50 m základní v objektech výšky přes 12 do 24 m</t>
  </si>
  <si>
    <t>-951303565</t>
  </si>
  <si>
    <t>783</t>
  </si>
  <si>
    <t xml:space="preserve">Dokončovací práce - nátěry </t>
  </si>
  <si>
    <t>783301311</t>
  </si>
  <si>
    <t>Příprava podkladu zámečnických konstrukcí před provedením nátěru odmaštění odmašťovačem vodou ředitelným</t>
  </si>
  <si>
    <t>-1497242963</t>
  </si>
  <si>
    <t>783314101</t>
  </si>
  <si>
    <t>Základní nátěr zámečnických konstrukcí jednonásobný syntetický</t>
  </si>
  <si>
    <t>1210529153</t>
  </si>
  <si>
    <t>783315101</t>
  </si>
  <si>
    <t>Mezinátěr zámečnických konstrukcí jednonásobný syntetický standardní</t>
  </si>
  <si>
    <t>1423319171</t>
  </si>
  <si>
    <t>783347101</t>
  </si>
  <si>
    <t>Krycí nátěr (email) zámečnických konstrukcí jednonásobný polyuretanový</t>
  </si>
  <si>
    <t>-1252111619</t>
  </si>
  <si>
    <t>783601713</t>
  </si>
  <si>
    <t>Příprava podkladu armatur a kovových potrubí před provedením nátěru potrubí do DN 50 mm odmaštěním, odmašťovačem vodou ředitelným</t>
  </si>
  <si>
    <t>524722290</t>
  </si>
  <si>
    <t>783614551</t>
  </si>
  <si>
    <t>Základní nátěr armatur a kovových potrubí jednonásobný potrubí do DN 50 mm syntetický</t>
  </si>
  <si>
    <t>411683790</t>
  </si>
  <si>
    <t>783614651</t>
  </si>
  <si>
    <t>Základní antikorozní nátěr armatur a kovových potrubí jednonásobný potrubí do DN 50 mm syntetický standardní</t>
  </si>
  <si>
    <t>-2009338226</t>
  </si>
  <si>
    <t>783617601</t>
  </si>
  <si>
    <t>Krycí nátěr (email) armatur a kovových potrubí potrubí do DN 50 mm jednonásobný syntetický standardní</t>
  </si>
  <si>
    <t>-1025316161</t>
  </si>
  <si>
    <t>D.1.1.4.3 - Vzduchotechnika</t>
  </si>
  <si>
    <t xml:space="preserve">    751 - Vzduchotechnika</t>
  </si>
  <si>
    <t>751</t>
  </si>
  <si>
    <t>751M</t>
  </si>
  <si>
    <t>Zařízení vzduchotechniky a chlazení montáž (viz samostatný rozpočet)</t>
  </si>
  <si>
    <t>komplet</t>
  </si>
  <si>
    <t>-397925650</t>
  </si>
  <si>
    <t>429D</t>
  </si>
  <si>
    <t>Zařízení vzduchotechniky a chlazení dodávka (viz samostatný rozpočet)</t>
  </si>
  <si>
    <t>892207535</t>
  </si>
  <si>
    <t>D.1.1.4.4 - Silnoproudé rozvody, bleskosvod</t>
  </si>
  <si>
    <t xml:space="preserve">    741 - Elektromontáže</t>
  </si>
  <si>
    <t>741</t>
  </si>
  <si>
    <t>Elektromontáže</t>
  </si>
  <si>
    <t xml:space="preserve">Silnoproud montážní materiál ( dle samostatného rozpočtu ) </t>
  </si>
  <si>
    <t>-1060641313</t>
  </si>
  <si>
    <t>744</t>
  </si>
  <si>
    <t xml:space="preserve">Silnoproud montážní práce ( dle samostatného rozpočtu ) </t>
  </si>
  <si>
    <t>819317411</t>
  </si>
  <si>
    <t xml:space="preserve">Dodávky ( dle samostatného rozpočtu ) </t>
  </si>
  <si>
    <t>196655965</t>
  </si>
  <si>
    <t>34BL</t>
  </si>
  <si>
    <t>Bleskosvod a uzemnění montážní materiál ( dle samostatného rozpočtu )</t>
  </si>
  <si>
    <t>-1669794249</t>
  </si>
  <si>
    <t>743</t>
  </si>
  <si>
    <t>Bleskosvod a uzemnění montážní práce ( dle samostatného rozpočtu )</t>
  </si>
  <si>
    <t>-436552414</t>
  </si>
  <si>
    <t>D.1.1.4.5 - Slaboproudé rozvody</t>
  </si>
  <si>
    <t>74201</t>
  </si>
  <si>
    <t xml:space="preserve">Slaboproudá elektrotechnika strukturovaná kabeláž (data a telefony) ( dle samostatného rozpočtu ) </t>
  </si>
  <si>
    <t>-2018654249</t>
  </si>
  <si>
    <t>74202</t>
  </si>
  <si>
    <t xml:space="preserve">Slaboproudá elektrotechnika DR1 hlavní datový rozvaděč ( dle samostatného rozpočtu ) </t>
  </si>
  <si>
    <t>-832343672</t>
  </si>
  <si>
    <t>74203</t>
  </si>
  <si>
    <t xml:space="preserve">Slaboproudá elektrotechnika kamerový systém ( dle samostatného rozpočtu ) </t>
  </si>
  <si>
    <t>-1902768547</t>
  </si>
  <si>
    <t>74204</t>
  </si>
  <si>
    <t xml:space="preserve">Slaboproudá elektrotechnika EZS elektrická zabezpečovací signalizace ( dle samostatného rozpočtu ) </t>
  </si>
  <si>
    <t>-1885715337</t>
  </si>
  <si>
    <t>74205</t>
  </si>
  <si>
    <t xml:space="preserve">Systém nouzového přivolání pomoci z WC pro imobilní ( dle samostatného rozpočtu ) </t>
  </si>
  <si>
    <t>-601291076</t>
  </si>
  <si>
    <t>IO 01 - Zpevněné plochy a komunikace</t>
  </si>
  <si>
    <t xml:space="preserve">    11 - Zemní práce - přípravné a přidružené práce</t>
  </si>
  <si>
    <t xml:space="preserve">    5 - Komunikace pozemní</t>
  </si>
  <si>
    <t xml:space="preserve">    9 - Ostatní konstrukce a práce, bourání</t>
  </si>
  <si>
    <t xml:space="preserve">    96 - Bourání konstrukcí</t>
  </si>
  <si>
    <t xml:space="preserve">    98 - Demolice a sanace</t>
  </si>
  <si>
    <t>122251102</t>
  </si>
  <si>
    <t>Odkopávky a prokopávky nezapažené strojně v hornině třídy těžitelnosti I skupiny 3 přes 20 do 50 m3</t>
  </si>
  <si>
    <t>1829044</t>
  </si>
  <si>
    <t>1800,00-1058,00*0,30-2148,50*0,30-47,00*0,20</t>
  </si>
  <si>
    <t>21,75*(1,75+1,35)/2*0,75+21,75*(1,75+1,40)/2*0,40</t>
  </si>
  <si>
    <t>867,637*0,50+0,181                     "50% objemu</t>
  </si>
  <si>
    <t>122351102</t>
  </si>
  <si>
    <t>Odkopávky a prokopávky nezapažené strojně v hornině třídy těžitelnosti II skupiny 4 přes 20 do 50 m3</t>
  </si>
  <si>
    <t>-1495800889</t>
  </si>
  <si>
    <t>132251253</t>
  </si>
  <si>
    <t>Hloubení nezapažených rýh šířky přes 800 do 2 000 mm strojně s urovnáním dna do předepsaného profilu a spádu v hornině třídy těžitelnosti I skupiny 3 přes 50 do 100 m3</t>
  </si>
  <si>
    <t>-1709511318</t>
  </si>
  <si>
    <t>(22,35*(1,80+1,10)/2*0,75+22,35*(2,00+1,10)/2*1,05)*0,50+0,06                "50% objemu</t>
  </si>
  <si>
    <t>132351253</t>
  </si>
  <si>
    <t>Hloubení nezapažených rýh šířky přes 800 do 2 000 mm strojně s urovnáním dna do předepsaného profilu a spádu v hornině třídy těžitelnosti II skupiny 4 přes 50 do 100 m3</t>
  </si>
  <si>
    <t>-1589843119</t>
  </si>
  <si>
    <t>-588642719</t>
  </si>
  <si>
    <t>(333,000+14,300-(0,30*(1,80+1,10)/2*0,75*2+0,30*(2,00+1,10)/2*1,05*2))*2+0,658</t>
  </si>
  <si>
    <t>-217870907</t>
  </si>
  <si>
    <t>434,00+30,400+7*0,100+0,071</t>
  </si>
  <si>
    <t>-(333,000+14,300-(0,30*(1,80+1,10)/2*0,75*2+0,30*(2,00+1,10)/2*1,05*2))</t>
  </si>
  <si>
    <t>162751119</t>
  </si>
  <si>
    <t>Vodorovné přemístění výkopku nebo sypaniny po suchu na obvyklém dopravním prostředku, bez naložení výkopku, avšak se složením bez rozhrnutí z horniny třídy těžitelnosti I skupiny 1 až 3 na vzdálenost Příplatek k ceně za každých dalších i započatých 1 000 m</t>
  </si>
  <si>
    <t>-116438310</t>
  </si>
  <si>
    <t>119,500*7</t>
  </si>
  <si>
    <t>162751137</t>
  </si>
  <si>
    <t>Vodorovné přemístění výkopku nebo sypaniny po suchu na obvyklém dopravním prostředku, bez naložení výkopku, avšak se složením bez rozhrnutí z horniny třídy těžitelnosti II skupiny 4 a 5 na vzdálenost přes 9 000 do 10 000 m</t>
  </si>
  <si>
    <t>-1085441415</t>
  </si>
  <si>
    <t>434,000+30,400</t>
  </si>
  <si>
    <t>162751139</t>
  </si>
  <si>
    <t>Vodorovné přemístění výkopku nebo sypaniny po suchu na obvyklém dopravním prostředku, bez naložení výkopku, avšak se složením bez rozhrnutí z horniny třídy těžitelnosti II skupiny 4 a 5 na vzdálenost Příplatek k ceně za každých dalších i započatých 1 000 m</t>
  </si>
  <si>
    <t>674586015</t>
  </si>
  <si>
    <t>464,400*7</t>
  </si>
  <si>
    <t>-237118454</t>
  </si>
  <si>
    <t>685606934</t>
  </si>
  <si>
    <t>1850,00*0,18</t>
  </si>
  <si>
    <t>171151111</t>
  </si>
  <si>
    <t>Uložení sypanin do násypů strojně s rozprostřením sypaniny ve vrstvách a s hrubým urovnáním zhutněných z hornin nesoudržných sypkých</t>
  </si>
  <si>
    <t>-109571384</t>
  </si>
  <si>
    <t>813,50-333,00</t>
  </si>
  <si>
    <t>58331202</t>
  </si>
  <si>
    <t>štěrkodrť netříděná do 100mm</t>
  </si>
  <si>
    <t>-1282261685</t>
  </si>
  <si>
    <t>480,500*1,800</t>
  </si>
  <si>
    <t>171201231</t>
  </si>
  <si>
    <t>Poplatek za uložení stavebního odpadu na recyklační skládce (skládkovné) zeminy a kamení zatříděného do Katalogu odpadů pod kódem 17 05 04</t>
  </si>
  <si>
    <t>2096489048</t>
  </si>
  <si>
    <t>(119,000+464,40)*1,900</t>
  </si>
  <si>
    <t>171251101</t>
  </si>
  <si>
    <t>Uložení sypanin do násypů strojně s rozprostřením sypaniny ve vrstvách a s hrubým urovnáním nezhutněných jakékoliv třídy těžitelnosti</t>
  </si>
  <si>
    <t>-938407028</t>
  </si>
  <si>
    <t>-875736961</t>
  </si>
  <si>
    <t>434,000+434,000+30,400+30,400+7*0,100</t>
  </si>
  <si>
    <t>1053721199</t>
  </si>
  <si>
    <t>552,00*0,15*0,10</t>
  </si>
  <si>
    <t>21,50*0,05*2+21,50*0,05*2+0,091</t>
  </si>
  <si>
    <t>0,30*(1,80+1,10)/2*0,75*2+0,30*(2,00+1,10)/2*1,05*2</t>
  </si>
  <si>
    <t>-924519831</t>
  </si>
  <si>
    <t>(0,30*(1,80+1,10)/2*0,75*2+0,30*(2,00+1,10)/2*1,05*2)*1,800+0,068</t>
  </si>
  <si>
    <t>181951112</t>
  </si>
  <si>
    <t>Úprava pláně vyrovnáním výškových rozdílů strojně v hornině třídy těžitelnosti I, skupiny 1 až 3 se zhutněním</t>
  </si>
  <si>
    <t>1902327476</t>
  </si>
  <si>
    <t xml:space="preserve">1613,00+40,00*0,50-40,00*0,30+(552,00-17,81)*0,25               "skladba  1        </t>
  </si>
  <si>
    <t>255,50+17,50*0,15+17,81*0,25         "skladba 2</t>
  </si>
  <si>
    <t>734,00+718,00+(70,00-17,50)*0,15+0,999              "skladba 3</t>
  </si>
  <si>
    <t>106,00                    "skladba 4</t>
  </si>
  <si>
    <t>Zemní práce - přípravné a přidružené práce</t>
  </si>
  <si>
    <t>113106132</t>
  </si>
  <si>
    <t>Rozebrání dlažeb komunikací pro pěší s přemístěním hmot na skládku na vzdálenost do 3 m nebo s naložením na dopravní prostředek s ložem z kameniva nebo živice a s jakoukoliv výplní spár strojně plochy jednotlivě do 50 m2 z betonových, kameninových nebo dlaždic, desek nebo tvarovek</t>
  </si>
  <si>
    <t>-2038373696</t>
  </si>
  <si>
    <t>113106240</t>
  </si>
  <si>
    <t>Rozebrání dílců vozovek a ploch s přemístěním hmot na skládku na vzdálenost do 3 m nebo s naložením na dopravní prostředek, ze silničních dílců jakýchkoliv rozměrů, s ložem z kameniva nebo živice strojně plochy jednotlivě přes 200 m2 se spárami vyplněnými kamenivem</t>
  </si>
  <si>
    <t>-169658512</t>
  </si>
  <si>
    <t>113107142</t>
  </si>
  <si>
    <t>Odstranění podkladů nebo krytů ručně s přemístěním hmot na skládku na vzdálenost do 3 m nebo s naložením na dopravní prostředek živičných, o tl. vrstvy přes 50 do 100 mm</t>
  </si>
  <si>
    <t>-346783373</t>
  </si>
  <si>
    <t>113107162</t>
  </si>
  <si>
    <t>Odstranění podkladů nebo krytů strojně plochy jednotlivě přes 50 m2 do 200 m2 s přemístěním hmot na skládku na vzdálenost do 20 m nebo s naložením na dopravní prostředek z kameniva hrubého drceného, o tl. vrstvy přes 100 do 200 mm</t>
  </si>
  <si>
    <t>233614046</t>
  </si>
  <si>
    <t>113107223</t>
  </si>
  <si>
    <t>Odstranění podkladů nebo krytů strojně plochy jednotlivě přes 200 m2 s přemístěním hmot na skládku na vzdálenost do 20 m nebo s naložením na dopravní prostředek z kameniva hrubého drceného, o tl. vrstvy přes 200 do 300 mm</t>
  </si>
  <si>
    <t>1003311318</t>
  </si>
  <si>
    <t>1058,00+2148,50+0,50</t>
  </si>
  <si>
    <t>113107242</t>
  </si>
  <si>
    <t>Odstranění podkladů nebo krytů strojně plochy jednotlivě přes 200 m2 s přemístěním hmot na skládku na vzdálenost do 20 m nebo s naložením na dopravní prostředek živičných, o tl. vrstvy přes 50 do 100 mm</t>
  </si>
  <si>
    <t>-2026268505</t>
  </si>
  <si>
    <t>2148,50-100,00-15,00</t>
  </si>
  <si>
    <t>113107322</t>
  </si>
  <si>
    <t>Odstranění podkladů nebo krytů strojně plochy jednotlivě do 50 m2 s přemístěním hmot na skládku na vzdálenost do 3 m nebo s naložením na dopravní prostředek z kameniva hrubého drceného, o tl. vrstvy přes 100 do 200 mm</t>
  </si>
  <si>
    <t>1651616997</t>
  </si>
  <si>
    <t>113107324</t>
  </si>
  <si>
    <t>Odstranění podkladů nebo krytů strojně plochy jednotlivě do 50 m2 s přemístěním hmot na skládku na vzdálenost do 3 m nebo s naložením na dopravní prostředek z kameniva hrubého drceného, o tl. vrstvy přes 300 do 400 mm</t>
  </si>
  <si>
    <t>1806012342</t>
  </si>
  <si>
    <t xml:space="preserve">40,00*0,50-40,00*0,20          "napojení na stávající asfaltové vrstvy </t>
  </si>
  <si>
    <t>113154512</t>
  </si>
  <si>
    <t>Frézování živičného podkladu nebo krytu s naložením hmot na dopravní prostředek plochy do 500 m2 pruhu šířky do 0,5 m, tloušťky vrstvy 40 mm</t>
  </si>
  <si>
    <t>1103871062</t>
  </si>
  <si>
    <t>40,00*0,50+15,00</t>
  </si>
  <si>
    <t>113154514</t>
  </si>
  <si>
    <t>Frézování živičného podkladu nebo krytu s naložením hmot na dopravní prostředek plochy do 500 m2 pruhu šířky do 0,5 m, tloušťky vrstvy 60 mm</t>
  </si>
  <si>
    <t>1442518942</t>
  </si>
  <si>
    <t>40,00*0,50-40,00*0,15+15,00</t>
  </si>
  <si>
    <t>113202111</t>
  </si>
  <si>
    <t>Vytrhání obrub s vybouráním lože, s přemístěním hmot na skládku na vzdálenost do 3 m nebo s naložením na dopravní prostředek z krajníků nebo obrubníků stojatých</t>
  </si>
  <si>
    <t>1780024563</t>
  </si>
  <si>
    <t>211531112X02</t>
  </si>
  <si>
    <t>Výplň kamenivem do rýh odvodňovacích žeber nebo trativodů bez zhutnění, s úpravou povrchu výplně kamenivem hrubým drceným frakce 32 až 63 mm</t>
  </si>
  <si>
    <t>-2036128806</t>
  </si>
  <si>
    <t>21,75*(0,65+0,50)/2*0,25+21,75*(1,11+0,62)/2*0,90+21,75*(0,92+0,50)/2*0,60</t>
  </si>
  <si>
    <t>21,75*(1,12+0,62)/2*0,95</t>
  </si>
  <si>
    <t>211561112X01</t>
  </si>
  <si>
    <t>Výplň kamenivem do rýh odvodňovacích žeber nebo trativodů bez zhutnění, s úpravou povrchu výplně kamenivem hrubým drceným frakce 8 až 16 mm</t>
  </si>
  <si>
    <t>1590767645</t>
  </si>
  <si>
    <t>21,75*0,50*0,10+21,75*0,50*0,10+21,75*0,50*0,10+21,75*0,50*0,20+0,062</t>
  </si>
  <si>
    <t>211971122</t>
  </si>
  <si>
    <t>Zřízení opláštění výplně z geotextilie odvodňovacích žeber nebo trativodů v rýze nebo zářezu se stěnami svislými nebo šikmými o sklonu přes 1:2 při rozvinuté šířce opláštění přes 2,5 m</t>
  </si>
  <si>
    <t>-1775604914</t>
  </si>
  <si>
    <t>22,40*2,60+22,90*4,45+22,70*2,95+22,90*4,55+0,195</t>
  </si>
  <si>
    <t>69311067</t>
  </si>
  <si>
    <t>geotextilie netkaná separační, ochranná, filtrační, drenážní PP 250g/m2</t>
  </si>
  <si>
    <t>585349971</t>
  </si>
  <si>
    <t>331,500*1,15+0,775</t>
  </si>
  <si>
    <t>212750103</t>
  </si>
  <si>
    <t>Trativody z drenážních a melioračních trubek pro budovy se zřízením štěrkového lože pod trubky a s jejich obsypem v otevřeném výkopu trubka tyčová PVC-U plocha pro vtékání vody min. 80 cm2/m SN 4 celoperforovaná 360° DN 160</t>
  </si>
  <si>
    <t>1524697486</t>
  </si>
  <si>
    <t>21,75*4</t>
  </si>
  <si>
    <t>327325127PB</t>
  </si>
  <si>
    <t>Opěrné zdi a valy z betonu železového odolného proti agresivnímu prostředí pohledového tř. C 30/37</t>
  </si>
  <si>
    <t>-315205179</t>
  </si>
  <si>
    <t>21,75*0,50*0,70+21,50*0,25*1,25+21,75*0,50*0,70+21,50*0,25*1,25+0,037</t>
  </si>
  <si>
    <t>327351211</t>
  </si>
  <si>
    <t>Bednění opěrných zdí a valů svislých i skloněných, výšky do 20 m zřízení</t>
  </si>
  <si>
    <t>204514735</t>
  </si>
  <si>
    <t>(21,75*2+0,50*6)*0,70*2+(21,50*2+0,25*6)*1,25*2+0,15</t>
  </si>
  <si>
    <t>327351221</t>
  </si>
  <si>
    <t>Bednění opěrných zdí a valů svislých i skloněných, výšky do 20 m odstranění</t>
  </si>
  <si>
    <t>-1305847982</t>
  </si>
  <si>
    <t>327351911PB</t>
  </si>
  <si>
    <t>Bednění opěrných zdí a valů svislých i skloněných, výšky do 20 m Příplatek k ceně -1211 bednění za pohledový beton</t>
  </si>
  <si>
    <t>401277860</t>
  </si>
  <si>
    <t>(21,50+0,25*2)*1,25*2+21,50*0,10*2+0,700</t>
  </si>
  <si>
    <t>327361006</t>
  </si>
  <si>
    <t>Výztuž opěrných zdí a valů průměru do 12 mm, z oceli 10 505 (R) nebo BSt 500</t>
  </si>
  <si>
    <t>-708109232</t>
  </si>
  <si>
    <t>28,70*0,100            "0,100 t na m3 betonu</t>
  </si>
  <si>
    <t>452112112</t>
  </si>
  <si>
    <t>Osazení betonových dílců prstenců nebo rámů pod poklopy a mříže, výšky do 100 mm</t>
  </si>
  <si>
    <t>-2099171724</t>
  </si>
  <si>
    <t>59223864</t>
  </si>
  <si>
    <t>prstenec pro uliční vpusť vyrovnávací betonový 390x60x130mm</t>
  </si>
  <si>
    <t>813141203</t>
  </si>
  <si>
    <t>Komunikace pozemní</t>
  </si>
  <si>
    <t>564851111</t>
  </si>
  <si>
    <t>Podklad ze štěrkodrti ŠD s rozprostřením a zhutněním plochy přes 100 m2, po zhutnění tl. 150 mm</t>
  </si>
  <si>
    <t>-492986069</t>
  </si>
  <si>
    <t>1613,00+1613,00+(552,00-17,81)*0,25+0,452                      "skladba 1</t>
  </si>
  <si>
    <t>734,00+718,00              "skladba 3</t>
  </si>
  <si>
    <t xml:space="preserve">40,00*0,50-40,00*0,20             "napojení na stávající asfaltové vrstvy </t>
  </si>
  <si>
    <t>564861111</t>
  </si>
  <si>
    <t>Podklad ze štěrkodrti ŠD s rozprostřením a zhutněním plochy přes 100 m2, po zhutnění tl. 200 mm</t>
  </si>
  <si>
    <t>2054616014</t>
  </si>
  <si>
    <t xml:space="preserve">40,00*0,50-40,00*0,30                 "napojení na stávající asfaltové vrstvy </t>
  </si>
  <si>
    <t>255,50+17,50*0,15+17,81*0,25+0,547         "skladba 2</t>
  </si>
  <si>
    <t>734,00+718,00+(70,00-17,50)*0,15              "skladba 3</t>
  </si>
  <si>
    <t>564962112</t>
  </si>
  <si>
    <t>Podklad z mechanicky zpevněného kameniva MZK (minerální beton) s rozprostřením a s hutněním, po zhutnění tl. 210 mm</t>
  </si>
  <si>
    <t>-607467891</t>
  </si>
  <si>
    <t>255,50+17,50*0,15+17,81*0,25+0,422         "skladba 2</t>
  </si>
  <si>
    <t>565145121</t>
  </si>
  <si>
    <t>Asfaltový beton vrstva podkladní ACP 16 (obalované kamenivo střednězrnné - OKS) s rozprostřením a zhutněním v pruhu šířky přes 3 m, po zhutnění tl. 60 mm</t>
  </si>
  <si>
    <t>1566816684</t>
  </si>
  <si>
    <t>1613,00+40,00*0,50-40,00*0,15</t>
  </si>
  <si>
    <t>573231106</t>
  </si>
  <si>
    <t>Postřik spojovací PS bez posypu kamenivem ze silniční emulze, v množství 0,30 kg/m2</t>
  </si>
  <si>
    <t>559198665</t>
  </si>
  <si>
    <t>1613,00+40,00*0,50</t>
  </si>
  <si>
    <t>573191111</t>
  </si>
  <si>
    <t>Postřik infiltrační kationaktivní emulzí v množství 1,00 kg/m2</t>
  </si>
  <si>
    <t>-2144715160</t>
  </si>
  <si>
    <t>577134221</t>
  </si>
  <si>
    <t>Asfaltový beton vrstva obrusná ACO 11 (ABS) s rozprostřením a se zhutněním z nemodifikovaného asfaltu v pruhu šířky přes 3 m tř. II, po zhutnění tl. 40 mm</t>
  </si>
  <si>
    <t>248895263</t>
  </si>
  <si>
    <t>596211110</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</si>
  <si>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do 50 m2</t>
  </si>
  <si>
    <t>1109827312</t>
  </si>
  <si>
    <t>4,15*0,72+0,012</t>
  </si>
  <si>
    <t>596211112</t>
  </si>
  <si>
    <t>Kladení dlažby z betonových zámkových dlaždic komunikací pro pěší ručně s ložem z kameniva těženého nebo drceného tl. do 40 mm, s vyplněním spár s dvojitým hutněním, vibrováním a se smetením přebytečného materiálu na krajnici tl. 60 mm skupiny A, pro plochy přes 100 do 300 m2</t>
  </si>
  <si>
    <t>117754875</t>
  </si>
  <si>
    <t>106,00-3,00</t>
  </si>
  <si>
    <t>59245018</t>
  </si>
  <si>
    <t>dlažba skladebná betonová 200x100mm tl 60mm přírodní</t>
  </si>
  <si>
    <t>-2082183340</t>
  </si>
  <si>
    <t>3,00*1,03+103,000*1,02+0,850</t>
  </si>
  <si>
    <t>596212213</t>
  </si>
  <si>
    <t>Kladení dlažby z betonových zámkových dlaždic pozemních komunikací ručně s ložem z kameniva těženého nebo drceného tl. do 50 mm, s vyplněním spár, s dvojitým hutněním vibrováním a se smetením přebytečného materiálu na krajnici tl. 80 mm skupiny A, pro plochy přes 300 m2</t>
  </si>
  <si>
    <t>-1761920108</t>
  </si>
  <si>
    <t>734,00+718,00</t>
  </si>
  <si>
    <t>59245005</t>
  </si>
  <si>
    <t>dlažba skladebná betonová 200x100mm tl 80mm barevná</t>
  </si>
  <si>
    <t>1888717811</t>
  </si>
  <si>
    <t>734,00*1,01+0,66</t>
  </si>
  <si>
    <t>59245020</t>
  </si>
  <si>
    <t>dlažba skladebná betonová 200x100mm tl 80mm přírodní</t>
  </si>
  <si>
    <t>2070704089</t>
  </si>
  <si>
    <t>718,00*1,01+0,82</t>
  </si>
  <si>
    <t>596212312</t>
  </si>
  <si>
    <t>Kladení dlažby z betonových zámkových dlaždic pozemních komunikací ručně s ložem z kameniva těženého nebo drceného tl. do 50 mm, s vyplněním spár, s dvojitým hutněním vibrováním a se smetením přebytečného materiálu na krajnici tl. 100 mm skupiny A, pro plochy do 300 m2</t>
  </si>
  <si>
    <t>457359465</t>
  </si>
  <si>
    <t>592450261ZD</t>
  </si>
  <si>
    <t>dlažba zámková betonová tl. 100 mm přírodní</t>
  </si>
  <si>
    <t>-2072997813</t>
  </si>
  <si>
    <t>255,50*1,02+0,39</t>
  </si>
  <si>
    <t>890411811</t>
  </si>
  <si>
    <t>Bourání šachet a jímek ručně velikosti obestavěného prostoru do 1,5 m3 z prefabrikovaných skruží</t>
  </si>
  <si>
    <t>1928944924</t>
  </si>
  <si>
    <t>(3,14*0,275*0,275*1,20-3,14*0,225*0,225*1,00)*3+0,022               "UV</t>
  </si>
  <si>
    <t>895941302</t>
  </si>
  <si>
    <t>Osazení vpusti uliční z betonových dílců DN 450 dno s kalištěm</t>
  </si>
  <si>
    <t>2054028651</t>
  </si>
  <si>
    <t>59223852</t>
  </si>
  <si>
    <t>dno pro uliční vpusť s kalovou prohlubní betonové 450x300x50mm</t>
  </si>
  <si>
    <t>305000040</t>
  </si>
  <si>
    <t>895941312</t>
  </si>
  <si>
    <t>Osazení vpusti uliční z betonových dílců DN 450 skruž horní 195 mm</t>
  </si>
  <si>
    <t>-420238045</t>
  </si>
  <si>
    <t>59223320</t>
  </si>
  <si>
    <t>vpusť uliční DN 450 skruž horní betonová 450/195x50mm</t>
  </si>
  <si>
    <t>144167943</t>
  </si>
  <si>
    <t>895941331</t>
  </si>
  <si>
    <t>Osazení vpusti uliční z betonových dílců DN 450 skruž průběžná s výtokem</t>
  </si>
  <si>
    <t>-1826448778</t>
  </si>
  <si>
    <t>59223328</t>
  </si>
  <si>
    <t>vpusť uliční DN 450 skruž průběžná 450/570x50mm betonová s odtokem 150mm PVC</t>
  </si>
  <si>
    <t>415023422</t>
  </si>
  <si>
    <t>59223329</t>
  </si>
  <si>
    <t>vpusť uliční DN 450 skruž průběžná 450/570x50mm betonová s odtokem 200mm PVC</t>
  </si>
  <si>
    <t>-1520409663</t>
  </si>
  <si>
    <t>899204112</t>
  </si>
  <si>
    <t>Osazení mříží litinových včetně rámů a košů na bahno pro třídu zatížení D400, E600</t>
  </si>
  <si>
    <t>1336552406</t>
  </si>
  <si>
    <t>55242320</t>
  </si>
  <si>
    <t>mříž vtoková litinová plochá D400 500x500mm</t>
  </si>
  <si>
    <t>868328570</t>
  </si>
  <si>
    <t>59223875</t>
  </si>
  <si>
    <t>koš nízký pro uliční vpusti žárově Pz plech pro rám 500/500mm</t>
  </si>
  <si>
    <t>-1873660396</t>
  </si>
  <si>
    <t>899204211</t>
  </si>
  <si>
    <t>Demontáž mříží litinových včetně rámů, hmotnosti jednotlivě přes 150 Kg</t>
  </si>
  <si>
    <t>1765867262</t>
  </si>
  <si>
    <t>899331111P</t>
  </si>
  <si>
    <t>Výšková úprava uličního vstupu nebo vpusti do 200 mm zvýšením poklopu</t>
  </si>
  <si>
    <t>-1684857233</t>
  </si>
  <si>
    <t>12+4           "kanalizační vodovodní</t>
  </si>
  <si>
    <t>899431111Š</t>
  </si>
  <si>
    <t>Výšková úprava uličního vstupu nebo vpusti do 200 mm zvýšením krycího hrnce, šoupěte nebo hydrantu bez úpravy armatur</t>
  </si>
  <si>
    <t>1997770242</t>
  </si>
  <si>
    <t>Ostatní konstrukce a práce, bourání</t>
  </si>
  <si>
    <t>911121111</t>
  </si>
  <si>
    <t>Montáž zábradlí ocelového přichyceného vruty do betonového podkladu</t>
  </si>
  <si>
    <t>1785825789</t>
  </si>
  <si>
    <t>21,50*2</t>
  </si>
  <si>
    <t>553420291OZ</t>
  </si>
  <si>
    <t>Ocelové zábradlí žárově zinkované výšky 1 100 mm s vodorovnou výplní včetně kotvení do betonové opěrné zdi</t>
  </si>
  <si>
    <t>1062765631</t>
  </si>
  <si>
    <t>914111111</t>
  </si>
  <si>
    <t>Montáž svislé dopravní značky základní velikosti do 1 m2 objímkami na sloupky nebo konzoly</t>
  </si>
  <si>
    <t>-1452039481</t>
  </si>
  <si>
    <t>1+4+2+1</t>
  </si>
  <si>
    <t>40445608</t>
  </si>
  <si>
    <t>značky upravující přednost P1, P4 700mm</t>
  </si>
  <si>
    <t>-189324905</t>
  </si>
  <si>
    <t>1           "P4</t>
  </si>
  <si>
    <t>40445625</t>
  </si>
  <si>
    <t>informativní značky provozní IP8, IP9, IP11-IP13 500x700mm</t>
  </si>
  <si>
    <t>-820600102</t>
  </si>
  <si>
    <t xml:space="preserve">4+2            "IP11a IP12     </t>
  </si>
  <si>
    <t>40445647</t>
  </si>
  <si>
    <t>dodatkové tabulky E1, E2a,b , E6, E9, E10 E12c, E17 500x500mm</t>
  </si>
  <si>
    <t>-2111515695</t>
  </si>
  <si>
    <t>1          "E1</t>
  </si>
  <si>
    <t>914511111</t>
  </si>
  <si>
    <t>Montáž sloupku dopravních značek délky do 3,5 m do betonového základu</t>
  </si>
  <si>
    <t>739010754</t>
  </si>
  <si>
    <t>40445225</t>
  </si>
  <si>
    <t>sloupek pro dopravní značku Zn D 60mm v 3,5m</t>
  </si>
  <si>
    <t>533840380</t>
  </si>
  <si>
    <t>915291114X01</t>
  </si>
  <si>
    <t>Vodorovné dopravní značení symbol V10f z betonové dlažby</t>
  </si>
  <si>
    <t>628994187</t>
  </si>
  <si>
    <t>3          "V10f symbol (s.č. 225) na stání pro invalidy</t>
  </si>
  <si>
    <t>915491211</t>
  </si>
  <si>
    <t>Osazení vodicího proužku z betonových prefabrikovaných desek tl. do 120 mm do lože z cementové malty tl. 20 mm, s vyplněním a zatřením spár cementovou maltou s podkladní vrstvou z betonu prostého tl. 50 až 100 mm šířka proužku 250 mm</t>
  </si>
  <si>
    <t>-1174962307</t>
  </si>
  <si>
    <t>59246120</t>
  </si>
  <si>
    <t>přídlažba silniční betonová 500x250mm tl 80mm</t>
  </si>
  <si>
    <t>-1972122553</t>
  </si>
  <si>
    <t>150,00*1,03+0,50</t>
  </si>
  <si>
    <t>916131213</t>
  </si>
  <si>
    <t>Osazení silničního obrubníku betonového se zřízením lože, s vyplněním a zatřením spár cementovou maltou stojatého s boční opěrou z betonu prostého, do lože z betonu prostého</t>
  </si>
  <si>
    <t>-1055300703</t>
  </si>
  <si>
    <t>552,00+70,00</t>
  </si>
  <si>
    <t>59217031</t>
  </si>
  <si>
    <t>obrubník silniční betonový 1000x150x250mm</t>
  </si>
  <si>
    <t>-354748764</t>
  </si>
  <si>
    <t>59217026</t>
  </si>
  <si>
    <t>obrubník silniční betonový 500x150x250mm</t>
  </si>
  <si>
    <t>1736882132</t>
  </si>
  <si>
    <t>59217029</t>
  </si>
  <si>
    <t>obrubník silniční betonový nájezdový 1000x150x150mm</t>
  </si>
  <si>
    <t>1495518891</t>
  </si>
  <si>
    <t>59217028</t>
  </si>
  <si>
    <t>obrubník silniční betonový nájezdový 500x150x150mm</t>
  </si>
  <si>
    <t>574925592</t>
  </si>
  <si>
    <t>916231213</t>
  </si>
  <si>
    <t>Osazení chodníkového obrubníku betonového se zřízením lože, s vyplněním a zatřením spár cementovou maltou stojatého s boční opěrou z betonu prostého, do lože z betonu prostého</t>
  </si>
  <si>
    <t>-1645853629</t>
  </si>
  <si>
    <t>59217016</t>
  </si>
  <si>
    <t>obrubník betonový chodníkový 1000x80x250mm</t>
  </si>
  <si>
    <t>-658220119</t>
  </si>
  <si>
    <t>59217012</t>
  </si>
  <si>
    <t>obrubník chodníkový betonový 500x80x250mm</t>
  </si>
  <si>
    <t>-390298652</t>
  </si>
  <si>
    <t>919732211</t>
  </si>
  <si>
    <t>Styčná pracovní spára při napojení nového živičného povrchu na stávající se zalitím za tepla modifikovanou asfaltovou hmotou s posypem vápenným hydrátem šířky do 15 mm, hloubky do 25 mm včetně prořezání spáry</t>
  </si>
  <si>
    <t>-237419853</t>
  </si>
  <si>
    <t>919735111</t>
  </si>
  <si>
    <t>Řezání stávajícího živičného krytu nebo podkladu hloubky do 50 mm</t>
  </si>
  <si>
    <t>1927752141</t>
  </si>
  <si>
    <t>919735112</t>
  </si>
  <si>
    <t>Řezání stávajícího živičného krytu nebo podkladu hloubky přes 50 do 100 mm</t>
  </si>
  <si>
    <t>-1244380546</t>
  </si>
  <si>
    <t>42,000-0,15*2</t>
  </si>
  <si>
    <t>935113111</t>
  </si>
  <si>
    <t>Osazení odvodňovacího žlabu s krycím roštem polymerbetonového šířky do 200 mm</t>
  </si>
  <si>
    <t>17558745</t>
  </si>
  <si>
    <t>19,50+19,50+20,00+10,50            "Ž1 Ž2 Ž3 Ž4</t>
  </si>
  <si>
    <t>935923216</t>
  </si>
  <si>
    <t>Osazení odvodňovacího žlabu s krycím roštem vpusti pro žlab šířky do 200 mm</t>
  </si>
  <si>
    <t>-1922900467</t>
  </si>
  <si>
    <t>2+2+2+1            "Ž1 Ž2 Ž3 Ž4</t>
  </si>
  <si>
    <t>592271521Ž1</t>
  </si>
  <si>
    <t xml:space="preserve">žlab odvodňovací liniový z polymerického betonu s pozinkovanou hranou vnitřní šířka žlabu 150 mm s roštem litinovým můstkovým v třídě zatížení C250 včetně vpusti s kalovou jímkou 2 ks délky 20,50 m Ž1   </t>
  </si>
  <si>
    <t>-1303181322</t>
  </si>
  <si>
    <t>592271531Ž2</t>
  </si>
  <si>
    <t xml:space="preserve">žlab odvodňovací liniový z polymerického betonu s pozinkovanou hranou vnitřní šířka žlabu 150 mm s roštem litinovým můstkovým v třídě zatížení C250 včetně vpusti s kalovou jímkou 2 ks délky 20,50 m Ž2 </t>
  </si>
  <si>
    <t>-1925328132</t>
  </si>
  <si>
    <t>592271541Ž3</t>
  </si>
  <si>
    <t>žlab odvodňovací liniový z polymerického betonu s pozinkovanou hranou vnitřní šířka žlabu 150 mm s roštem litinovým můstkovým v třídě zatížení C250 včetně vpusti s kalovou jímkou 2 ks délky 21,00 m Ž3</t>
  </si>
  <si>
    <t>484722628</t>
  </si>
  <si>
    <t>592271551Ž4</t>
  </si>
  <si>
    <t>žlab odvodňovací liniový z polymerického betonu vnitřní šířka žlabu 150 mm v třídě zatížení D400 včetně revizního dílu 2 ks a vpusti s kalovým košem 1 ks délky 11,00 m Ž4</t>
  </si>
  <si>
    <t>-880944803</t>
  </si>
  <si>
    <t>Bourání konstrukcí</t>
  </si>
  <si>
    <t>966008212</t>
  </si>
  <si>
    <t>Bourání odvodňovacího žlabu s odklizením a uložením vybouraného materiálu na skládku na vzdálenost do 10 m nebo s naložením na dopravní prostředek z betonových příkopových tvárnic nebo desek šířky přes 500 do 800 mm</t>
  </si>
  <si>
    <t>-366327633</t>
  </si>
  <si>
    <t>966009551K</t>
  </si>
  <si>
    <t>Vybourání kolejí ve zpevněné ploše</t>
  </si>
  <si>
    <t>1455907558</t>
  </si>
  <si>
    <t>Demolice a sanace</t>
  </si>
  <si>
    <t>981011316</t>
  </si>
  <si>
    <t>Demolice budov postupným rozebíráním z cihel, kamene, smíšeného nebo hrázděného zdiva, tvárnic na maltu vápennou nebo vápenocementovou s podílem konstrukcí přes 30 do 35 %</t>
  </si>
  <si>
    <t>1647978087</t>
  </si>
  <si>
    <t>5,80*6,00*3,00</t>
  </si>
  <si>
    <t>981332112PB</t>
  </si>
  <si>
    <t>Demolice ocelových konstrukcí hal, plechové boudy, přístřešku apod. jakýmkoliv způsobem</t>
  </si>
  <si>
    <t>963612362</t>
  </si>
  <si>
    <t>2,50*4,70+6,57*14,18</t>
  </si>
  <si>
    <t>981511116</t>
  </si>
  <si>
    <t>Demolice konstrukcí objektů postupným rozebíráním konstrukcí z betonu prostého</t>
  </si>
  <si>
    <t>-1219504590</t>
  </si>
  <si>
    <t>(5,80*2+5,00*3)*0,50*0,80+0,213</t>
  </si>
  <si>
    <t>2,50*4,70*0,15+0,60*0,60*0,80*4+6,57*14,18*0,20+0,80*0,80*1,00*15</t>
  </si>
  <si>
    <t>997221551</t>
  </si>
  <si>
    <t>Vodorovná doprava suti bez naložení, ale se složením a s hrubým urovnáním ze sypkých materiálů, na vzdálenost do 1 km</t>
  </si>
  <si>
    <t>-1131675202</t>
  </si>
  <si>
    <t>22,000+37,120+1411,080+447,370+13,630+6,960+3,220+4,002</t>
  </si>
  <si>
    <t>997221559</t>
  </si>
  <si>
    <t>Vodorovná doprava suti bez naložení, ale se složením a s hrubým urovnáním Příplatek k ceně za každý další započatý 1 km přes 1 km</t>
  </si>
  <si>
    <t>-219250851</t>
  </si>
  <si>
    <t>1945,382*26</t>
  </si>
  <si>
    <t>997221571</t>
  </si>
  <si>
    <t>Vodorovná doprava vybouraných hmot bez naložení, ale se složením a s hrubým urovnáním na vzdálenost do 1 km</t>
  </si>
  <si>
    <t>978466317</t>
  </si>
  <si>
    <t>2597,802-1945,382</t>
  </si>
  <si>
    <t>997221579</t>
  </si>
  <si>
    <t>Vodorovná doprava vybouraných hmot bez naložení, ale se složením a s hrubým urovnáním na vzdálenost Příplatek k ceně za každý další započatý 1 km přes 1 km</t>
  </si>
  <si>
    <t>1896735519</t>
  </si>
  <si>
    <t>652,420*26</t>
  </si>
  <si>
    <t>997221861</t>
  </si>
  <si>
    <t>Poplatek za uložení stavebního odpadu na recyklační skládce (skládkovné) z prostého betonu zatříděného do Katalogu odpadů pod kódem 17 01 01</t>
  </si>
  <si>
    <t>737412661</t>
  </si>
  <si>
    <t>11,985+13,428+0,768+3,150+92,400</t>
  </si>
  <si>
    <t>997221862</t>
  </si>
  <si>
    <t>Poplatek za uložení stavebního odpadu na recyklační skládce (skládkovné) z armovaného betonu zatříděného do Katalogu odpadů pod kódem 17 01 01</t>
  </si>
  <si>
    <t>-1182318852</t>
  </si>
  <si>
    <t>997221873</t>
  </si>
  <si>
    <t>-1009804561</t>
  </si>
  <si>
    <t>37,120+1411,080+13,630+6,960</t>
  </si>
  <si>
    <t>997221875</t>
  </si>
  <si>
    <t>Poplatek za uložení stavebního odpadu na recyklační skládce (skládkovné) asfaltového bez obsahu dehtu zatříděného do Katalogu odpadů pod kódem 17 03 02</t>
  </si>
  <si>
    <t>948704802</t>
  </si>
  <si>
    <t>22,000+447,370+3,220+4,002</t>
  </si>
  <si>
    <t>-513026240</t>
  </si>
  <si>
    <t>2597,802-121,731-423,200-1468,790-476,592</t>
  </si>
  <si>
    <t>998223011</t>
  </si>
  <si>
    <t>Přesun hmot pro pozemní komunikace s krytem dlážděným dopravní vzdálenost do 200 m jakékoliv délky objektu</t>
  </si>
  <si>
    <t>-1247977264</t>
  </si>
  <si>
    <t>1652,416-864,900-3,00+0,484</t>
  </si>
  <si>
    <t>711161273</t>
  </si>
  <si>
    <t>Provedení izolace proti zemní vlhkosti nopovou fólií na ploše svislé S z nopové fólie</t>
  </si>
  <si>
    <t>-648044638</t>
  </si>
  <si>
    <t>28323005</t>
  </si>
  <si>
    <t>fólie profilovaná (nopová) drenážní HDPE s výškou nopů 8mm</t>
  </si>
  <si>
    <t>1382186543</t>
  </si>
  <si>
    <t>138,500*1,20+0,80</t>
  </si>
  <si>
    <t>-668334331</t>
  </si>
  <si>
    <t>998711101</t>
  </si>
  <si>
    <t>Přesun hmot pro izolace proti vodě, vlhkosti a plynům stanovený z hmotnosti přesunovaného materiálu vodorovná dopravní vzdálenost do 50 m základní v objektech výšky do 6 m</t>
  </si>
  <si>
    <t>-603119472</t>
  </si>
  <si>
    <t>IO 02 - Areálová kanalizace</t>
  </si>
  <si>
    <t>115001103</t>
  </si>
  <si>
    <t>Převedení vody potrubím průměru DN přes 150 do 250</t>
  </si>
  <si>
    <t>-1005853034</t>
  </si>
  <si>
    <t>-206504287</t>
  </si>
  <si>
    <t>-1100033761</t>
  </si>
  <si>
    <t>119001405</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</si>
  <si>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potrubí plastového, jmenovité světlosti DN do 200 mm</t>
  </si>
  <si>
    <t>1401704005</t>
  </si>
  <si>
    <t>0,90                 "S</t>
  </si>
  <si>
    <t>1,00+1,00+0,90                     "D1</t>
  </si>
  <si>
    <t>0,90+0,90                   "D2</t>
  </si>
  <si>
    <t>0,80+0,80                   "D3</t>
  </si>
  <si>
    <t>0,80       "přípojky a přepojení stávající kanalizace</t>
  </si>
  <si>
    <t>119001421</t>
  </si>
  <si>
    <t>Dočasné zajištění podzemního potrubí nebo vedení ve výkopišti ve stavu i poloze, ve kterých byla na začátku zemních prací a to s podepřením, vzepřením nebo vyvěšením, případně s ochranným bedněním, se zřízením a odstraněním zajišťovací konstrukce, s opotřebením hmot kabelů a kabelových tratí z volně ložených kabelů a to do 3 kabelů</t>
  </si>
  <si>
    <t>-1584553854</t>
  </si>
  <si>
    <t>0,90                  "S</t>
  </si>
  <si>
    <t>0,90+1,00            "D1</t>
  </si>
  <si>
    <t>1,00+0,90</t>
  </si>
  <si>
    <t>0,90+0,80*2       "přípojky a přepojení stávající kanalizace</t>
  </si>
  <si>
    <t>131251104</t>
  </si>
  <si>
    <t>Hloubení nezapažených jam a zářezů strojně s urovnáním dna do předepsaného profilu a spádu v hornině třídy těžitelnosti I skupiny 3 přes 100 do 500 m3</t>
  </si>
  <si>
    <t>-1202415831</t>
  </si>
  <si>
    <t>12,00*7,60*1,80-(12,00+7,60)*2*1,80*1,50*1,80/2</t>
  </si>
  <si>
    <t xml:space="preserve">68,904*0,50+0,048                            "50% objemu              </t>
  </si>
  <si>
    <t>131251204</t>
  </si>
  <si>
    <t>Hloubení zapažených jam a zářezů strojně s urovnáním dna do předepsaného profilu a spádu v hornině třídy těžitelnosti I skupiny 3 přes 100 do 500 m3</t>
  </si>
  <si>
    <t>674106214</t>
  </si>
  <si>
    <t xml:space="preserve">(12,00+7,60)*2*1,80*1,50*1,80/2               </t>
  </si>
  <si>
    <t>95,256*0,50+0,072                   "50% objemu</t>
  </si>
  <si>
    <t>131351104</t>
  </si>
  <si>
    <t>Hloubení nezapažených jam a zářezů strojně s urovnáním dna do předepsaného profilu a spádu v hornině třídy těžitelnosti II skupiny 4 přes 100 do 500 m3</t>
  </si>
  <si>
    <t>581700013</t>
  </si>
  <si>
    <t>131351204</t>
  </si>
  <si>
    <t>Hloubení zapažených jam a zářezů strojně s urovnáním dna do předepsaného profilu a spádu v hornině třídy těžitelnosti II skupiny 4 přes 100 do 500 m3</t>
  </si>
  <si>
    <t>966455534</t>
  </si>
  <si>
    <t>132212131</t>
  </si>
  <si>
    <t>Hloubení nezapažených rýh šířky do 800 mm ručně s urovnáním dna do předepsaného profilu a spádu v hornině třídy těžitelnosti I skupiny 3 soudržných</t>
  </si>
  <si>
    <t>-1040804771</t>
  </si>
  <si>
    <t>0,50*1,10*0,80*0,50+0,08            "přípojky a přepojení stávající kanalizace 50% objemu</t>
  </si>
  <si>
    <t>132212221</t>
  </si>
  <si>
    <t>Hloubení zapažených rýh šířky přes 800 do 2 000 mm ručně s urovnáním dna do předepsaného profilu a spádu v hornině třídy těžitelnosti I skupiny 3 soudržných</t>
  </si>
  <si>
    <t>-412324094</t>
  </si>
  <si>
    <t>0,50*1,67*0,90*0,50+0,024                   "S</t>
  </si>
  <si>
    <t>132251104</t>
  </si>
  <si>
    <t>Hloubení nezapažených rýh šířky do 800 mm strojně s urovnáním dna do předepsaného profilu a spádu v hornině třídy těžitelnosti I skupiny 3 přes 100 m3</t>
  </si>
  <si>
    <t>1720566348</t>
  </si>
  <si>
    <t>D1</t>
  </si>
  <si>
    <t>2,45*1,13*1,55+2,45*0,20*2,45+3,40*(1,13+1,08)/2*0,80+2,45*1,08*1,65+2,45*0,20*2,45</t>
  </si>
  <si>
    <t>9,80*(1,08+1,21)/2*0,80+17,4*(1,30+1,04)/2*0,80+2,45*1,04*1,65+1,25*1,04*0,80</t>
  </si>
  <si>
    <t>2,45*0,20*2,45</t>
  </si>
  <si>
    <t>D3</t>
  </si>
  <si>
    <t>14,60*(1,16+0,66)/2*0,80+38,40*(0,66+0,85)/2*0,80+2,45*0,85*1,65+1,25*0,85*0,80</t>
  </si>
  <si>
    <t>D4</t>
  </si>
  <si>
    <t>4,50*(0,98+0,89)/2*0,80+13,50*(0,89+0,95)/2*0,80+2,45*0,95*1,65+1,25*0,95*0,80</t>
  </si>
  <si>
    <t>přípojky a přepojení stávající kanalizace</t>
  </si>
  <si>
    <t>(111,00-0,50-30,00)*1,10*0,80+3,00*1,19*0,80+(17,00-9,00)*1,10*0,80</t>
  </si>
  <si>
    <t>35,00*0,90*0,80                   "bourání stávající kanalizace</t>
  </si>
  <si>
    <t>210,311*0,50+0,344              "50% objemu</t>
  </si>
  <si>
    <t>1158434458</t>
  </si>
  <si>
    <t>2,45*1,03*1,55+1,25*1,03*0,90+2,45*0,20*2,45+11,50*(1,03+1,27)/2*0,90</t>
  </si>
  <si>
    <t xml:space="preserve">2,45*1,27*1,55+2,45*0,70*2,45+2,45*1,03*1,55+2,45*1,00*2,45+1,60*1,03*0,90 </t>
  </si>
  <si>
    <t>3,20*(1,19+1,16)/2*0,90+2,45*1,16*1,55+2,45*0,20*2,45+16,00*(1,16+1,13)/2*0,90</t>
  </si>
  <si>
    <t>64,073*0,50+0,063                "50% objemu</t>
  </si>
  <si>
    <t>132254204</t>
  </si>
  <si>
    <t>Hloubení zapažených rýh šířky přes 800 do 2 000 mm strojně s urovnáním dna do předepsaného profilu a spádu v hornině třídy těžitelnosti I skupiny 3 přes 100 do 500 m3</t>
  </si>
  <si>
    <t>535291278</t>
  </si>
  <si>
    <t>(23,00-0,50)*(1,67+1,85)/2*0,90+2,45*1,85*1,55+1,25*1,85*0,90+2,45*0,20*2,45                 "S</t>
  </si>
  <si>
    <t>8,10*(1,03+1,58)/2*1,00+2,45*1,58*1,45+2,45*0,20*2,45+4,90*(1,58+1,49)/2*1,00</t>
  </si>
  <si>
    <t>8,30*(1,49+1,42)/2*1,00+2,45*1,42*1,45+2,45*0,20*2,45+23,40*(1,42+1,19)/2*1,00</t>
  </si>
  <si>
    <t>10,40*(1,21+1,30)/2*0,90</t>
  </si>
  <si>
    <t>19,00*(1,42+1,95)/2*0,90+2,45*1,95*1,55+1,25*1,95*1,55+2,45*0,20*2,45                 "D2</t>
  </si>
  <si>
    <t>30,00*1,53*0,90+9,00*1,49*0,90</t>
  </si>
  <si>
    <t>226,034*0,50+0,983                  "50% objemu</t>
  </si>
  <si>
    <t>132312131</t>
  </si>
  <si>
    <t>Hloubení nezapažených rýh šířky do 800 mm ručně s urovnáním dna do předepsaného profilu a spádu v hornině třídy těžitelnosti II skupiny 4 soudržných</t>
  </si>
  <si>
    <t>581274626</t>
  </si>
  <si>
    <t>132312221</t>
  </si>
  <si>
    <t>Hloubení zapažených rýh šířky přes 800 do 2 000 mm ručně s urovnáním dna do předepsaného profilu a spádu v hornině třídy těžitelnosti II skupiny 4 soudržných</t>
  </si>
  <si>
    <t>1941485990</t>
  </si>
  <si>
    <t>132351104</t>
  </si>
  <si>
    <t>Hloubení nezapažených rýh šířky do 800 mm strojně s urovnáním dna do předepsaného profilu a spádu v hornině třídy těžitelnosti II skupiny 4 přes 100 m3</t>
  </si>
  <si>
    <t>-536037704</t>
  </si>
  <si>
    <t>1795935783</t>
  </si>
  <si>
    <t>132354204</t>
  </si>
  <si>
    <t>Hloubení zapažených rýh šířky přes 800 do 2 000 mm strojně s urovnáním dna do předepsaného profilu a spádu v hornině třídy těžitelnosti II skupiny 4 přes 100 do 500 m3</t>
  </si>
  <si>
    <t>1975012014</t>
  </si>
  <si>
    <t>139001101</t>
  </si>
  <si>
    <t>Příplatek k cenám hloubených vykopávek za ztížení vykopávky v blízkosti podzemního vedení nebo výbušnin pro jakoukoliv třídu horniny</t>
  </si>
  <si>
    <t>881675285</t>
  </si>
  <si>
    <t>1,06*1,56*0,90+1,05*1,55*0,90                  "S</t>
  </si>
  <si>
    <t>1,23*1,04*0,90+1,05*1,04*0,90+1,05*1,49*1,00+1,12*1,52*1,00+1,12*1,49*1,00</t>
  </si>
  <si>
    <t>1,05*1,36*1,00+1,063*1,15*0,90</t>
  </si>
  <si>
    <t>1,12*1,40*0,90+1,12*1,46*0,90                   "D2</t>
  </si>
  <si>
    <t>1,12*1,09*0,80+1,12*1,02*0,80                   "D3</t>
  </si>
  <si>
    <t>1,05*1,55*0,90+1,05*1,10*0,80*2+1,12*1,10*0,80       "přípojky a přepojení stávající kanalizace</t>
  </si>
  <si>
    <t>35,00*0,90*0,80+0,177                   "bourání stávající kanalizace</t>
  </si>
  <si>
    <t>151101101</t>
  </si>
  <si>
    <t>Zřízení pažení a rozepření stěn rýh pro podzemní vedení příložné pro jakoukoliv mezerovitost, hloubky do 2 m</t>
  </si>
  <si>
    <t>1671664302</t>
  </si>
  <si>
    <t>23,00*(1,67+1,85)/2*2+2*1,85*1,55+1,25*1,85*2+2,45*0,20*2                 "S</t>
  </si>
  <si>
    <t>8,10*(1,03+1,58)/2*2+2*1,58*1,45+2,45*0,20*2+4,90*(1,58+1,49)/2*2</t>
  </si>
  <si>
    <t>8,30*(1,49+1,42)/2*2+2*1,42*1,45+2,45*0,20*2+23,40*(1,42+1,19)/2*2</t>
  </si>
  <si>
    <t>10,40*(1,21+1,30)/2*2</t>
  </si>
  <si>
    <t>19,00*(1,42+1,95)/2*2+2*1,95*1,55+1,25*1,95*2+2,45*0,20*2                 "D2</t>
  </si>
  <si>
    <t>30,00*1,53*2+9,00*1,49*2+0,975</t>
  </si>
  <si>
    <t>151101111</t>
  </si>
  <si>
    <t>Odstranění pažení a rozepření stěn rýh pro podzemní vedení s uložením materiálu na vzdálenost do 3 m od kraje výkopu příložné, hloubky do 2 m</t>
  </si>
  <si>
    <t>-1470975020</t>
  </si>
  <si>
    <t>151201201</t>
  </si>
  <si>
    <t>Zřízení pažení stěn výkopu bez rozepření nebo vzepření zátažné, hloubky do 4 m</t>
  </si>
  <si>
    <t>-1659899922</t>
  </si>
  <si>
    <t xml:space="preserve">(12,00+7,60)*2*1,80+0,44            </t>
  </si>
  <si>
    <t>151201211</t>
  </si>
  <si>
    <t>Odstranění pažení stěn výkopu bez rozepření nebo vzepření s uložením pažin na vzdálenost do 3 m od okraje výkopu zátažné, hloubky do 4 m</t>
  </si>
  <si>
    <t>284224495</t>
  </si>
  <si>
    <t>151201401</t>
  </si>
  <si>
    <t>Zřízení vzepření zapažených stěn výkopů s potřebným přepažováním při pažení zátažném, hloubky do 4 m</t>
  </si>
  <si>
    <t>186566655</t>
  </si>
  <si>
    <t>151201411</t>
  </si>
  <si>
    <t>Odstranění vzepření stěn výkopů s uložením materiálu na vzdálenost do 3 m od kraje výkopu při pažení zátažném, hloubky do 4 m</t>
  </si>
  <si>
    <t>-1790944804</t>
  </si>
  <si>
    <t>-799404741</t>
  </si>
  <si>
    <t>34,500+47,700+34,500+47,700</t>
  </si>
  <si>
    <t>-12,00*7,60*0,15-10,40*6,00*1,30-3,14*0,50*0,50*0,35*2-3,14*0,62*0,62*1,65</t>
  </si>
  <si>
    <t>10,80*(1,16+1,22)/2*0,90      "S</t>
  </si>
  <si>
    <t>12,80*0,42/2*0,80+17,20*0,18/2*0,80                   "D3</t>
  </si>
  <si>
    <t>82,015                  "zpět na zásyp</t>
  </si>
  <si>
    <t>361,000-82,015+116,100+0,885            "ŠD obsyp</t>
  </si>
  <si>
    <t>2087300164</t>
  </si>
  <si>
    <t>34,500+47,700+0,300+0,400+105,500+32,100+114,000-82,100</t>
  </si>
  <si>
    <t>-1166549392</t>
  </si>
  <si>
    <t>252,400*7</t>
  </si>
  <si>
    <t>465515045</t>
  </si>
  <si>
    <t>34,500+47,700+0,300+0,400+105,500+32,100+114,000</t>
  </si>
  <si>
    <t>-80409974</t>
  </si>
  <si>
    <t>334,500*7</t>
  </si>
  <si>
    <t>1118332161</t>
  </si>
  <si>
    <t>12,80*0,42/2*0,80+17,20*0,18/2*0,80+0,085                   "D3</t>
  </si>
  <si>
    <t>-846876782</t>
  </si>
  <si>
    <t>361,000-82,100+116,100            "ŠD obsyp</t>
  </si>
  <si>
    <t>-1176722834</t>
  </si>
  <si>
    <t>(252,400+334,500)*1,900</t>
  </si>
  <si>
    <t>289487920</t>
  </si>
  <si>
    <t>0,300+0,400+105,500+32,100+114,000+0,300+0,400+105,500+32,100+114,000</t>
  </si>
  <si>
    <t>1824638974</t>
  </si>
  <si>
    <t>0,300+0,400+105,500+32,100+114,000+0,300+0,400+105,500+32,100+114,000+0,686</t>
  </si>
  <si>
    <t>-(23,00*0,63*0,90+3,14*0,62*0,62*1,22)              "S</t>
  </si>
  <si>
    <t>-(2,40*0,79*0,90+(47,90-26,82)*0,79*1,00+16,00*0,73*0,90+13,20*0,67*0,80)</t>
  </si>
  <si>
    <t>-(10,40*0,67*0,90+17,40*0,67*0,80)</t>
  </si>
  <si>
    <t xml:space="preserve">-(12,30*0,90*0,10+26,82*1,00*0,10)           </t>
  </si>
  <si>
    <t>-(12,30*(0,60+0,90)/2*0,49+26,82*(0,60+0,90)/2*0,49)</t>
  </si>
  <si>
    <t>-3,14*0,62*0,62*(0,24+0,48+0,79+0,63+0,37+0,40+0,41+0,37)</t>
  </si>
  <si>
    <t>-(19,00*0,67*0,90+3,14*0,62*0,62*1,28)               "D2</t>
  </si>
  <si>
    <t>-(53,00*0,67*0,80+3,14*0,62*0,62*0,18)              "D3</t>
  </si>
  <si>
    <t>-(18,00*0,67*0,80+3,14*0,62*0,62*0,28)              "D4</t>
  </si>
  <si>
    <t>-1,50*1,50*0,15*13         "ŠD ŠS</t>
  </si>
  <si>
    <t>-((111,00-30,00-4,00-1,00-1,00)*0,63*0,80+(17,00-9,00)*0,63*0,80)</t>
  </si>
  <si>
    <t>-(30,00*0,63*0,90+9,00*0,63*0,90)</t>
  </si>
  <si>
    <t>-(4,00*0,80*0,10*2+1,00*0,80*0,10)</t>
  </si>
  <si>
    <t>-(3,00*(0,52+0,80)/2*0,37+(4,00+1,00+1,00)*(0,48+0,80)/2*0,33)</t>
  </si>
  <si>
    <t>-655870125</t>
  </si>
  <si>
    <t>(361,00-82,015)*1,800+0,827</t>
  </si>
  <si>
    <t>Obsypání potrubí strojně sypaninou z vhodných hornin třídy těžitelnosti I a II, skupiny 1 až 4 nebo materiálem připraveným podél výkopu ve vzdálenosti do 3 m od jeho kraje, pro jakoukoliv hloubku výkopu a míru zhutnění bez prohození sypaniny</t>
  </si>
  <si>
    <t>-1448527340</t>
  </si>
  <si>
    <t>23,00*0,48*0,90-23,00*3,14*0,09*0,09              "S</t>
  </si>
  <si>
    <t>2,40*0,64*0,90+(47,90-26,82)*0,64*1,00+16,00*0,58*0,90+13,20*0,52*0,80</t>
  </si>
  <si>
    <t>-(2,40*3,14*0,17*0,17+(47,90-26,82)*3,14*0,17*0,17+16,00*3,14*0,14*0,14)</t>
  </si>
  <si>
    <t>-13,20*3,14*0,11*0,11</t>
  </si>
  <si>
    <t>10,40*0,52*0,90+17,40*0,52*0,80-(10,40*3,14*0,11*0,11+17,40*3,14*0,11*0,11)</t>
  </si>
  <si>
    <t>19,00*0,52*0,90-19,00*3,14*0,11*0,11               "D2</t>
  </si>
  <si>
    <t>53,00*0,52*0,80-53,00*3,14*0,11*0,11              "D3</t>
  </si>
  <si>
    <t>18,00*0,52*0,80-18,00*3,14*0,11*0,11              "D4</t>
  </si>
  <si>
    <t>(111,00-30,00-4,00-1,00-1,00)*0,48*0,80+(17,00-9,00)*0,48*0,80</t>
  </si>
  <si>
    <t>30,00*0,48*0,90+9,00*0,48*0,90-(111,00-6,00+17,00)*3,14*0,09*0,09+0,375</t>
  </si>
  <si>
    <t>583373011X01</t>
  </si>
  <si>
    <t>štěrkopísek frakce 0/15</t>
  </si>
  <si>
    <t>1431232503</t>
  </si>
  <si>
    <t>126,500*1,700+0,45</t>
  </si>
  <si>
    <t>359901111</t>
  </si>
  <si>
    <t>Vyčištění stok jakékoliv výšky</t>
  </si>
  <si>
    <t>1208262758</t>
  </si>
  <si>
    <t>151,00+134,00+16,00+63,00</t>
  </si>
  <si>
    <t>359901211</t>
  </si>
  <si>
    <t>Monitoring stok (kamerový systém) jakékoli výšky nová kanalizace</t>
  </si>
  <si>
    <t>1670426189</t>
  </si>
  <si>
    <t>382123114</t>
  </si>
  <si>
    <t>Montáž dílců prefabrikovaných skládaných nádrží tvaru U ze železobetonu koncového nebo průběžného dílu šířky přes 5 m</t>
  </si>
  <si>
    <t>-1262859708</t>
  </si>
  <si>
    <t>382123121</t>
  </si>
  <si>
    <t>Montáž dílců prefabrikovaných skládaných nádrží tvaru U ze železobetonu koncového nebo průběžného dílu spojení dílů a utěsnění spodních a bočních spár</t>
  </si>
  <si>
    <t>-1755154575</t>
  </si>
  <si>
    <t>7,40*4</t>
  </si>
  <si>
    <t>382123213</t>
  </si>
  <si>
    <t>Montáž dílců prefabrikovaných skládaných nádrží tvaru U ze železobetonu zákrytové desky včetně cementového lože a utěsnění spár, šířky přes 5 do 6,5 m</t>
  </si>
  <si>
    <t>-394110324</t>
  </si>
  <si>
    <t>592263151RN</t>
  </si>
  <si>
    <t xml:space="preserve">Retenční nádrž prefabrikovaná ze čtyř dílců beton C40/50 XC4/XF3/XA2 vnitřní rozměry 10 000 x 5 600 x 700 mm dno 250 mm zákrytová deska 350 mm včetně dopravy, šachtových vložek, stupadel, vstupních komínů, poklopů B 125 s odvětráním a jeřábu_x000D_
_x000D_
</t>
  </si>
  <si>
    <t>-1264614113</t>
  </si>
  <si>
    <t>-1023911977</t>
  </si>
  <si>
    <t>23,00*0,15*0,90              "S</t>
  </si>
  <si>
    <t>2,40*0,15*0,90+(47,90-26,82)*0,15*1,00+16,00*0,15*0,90+13,20*0,15*0,80</t>
  </si>
  <si>
    <t>10,40*0,15*0,90+17,40*0,15*0,80</t>
  </si>
  <si>
    <t>19,00*0,15*0,90               "D2</t>
  </si>
  <si>
    <t>53,00*0,15*0,80              "D3</t>
  </si>
  <si>
    <t>18,00*0,15*0,80              "D4</t>
  </si>
  <si>
    <t>(111,00-30,00-4,00-1,00-1,00)*0,15*0,80+(17,00-9,00)*0,15*0,80</t>
  </si>
  <si>
    <t>30,00*0,15*0,90+9,00*0,15*0,90+0,063</t>
  </si>
  <si>
    <t>264679850</t>
  </si>
  <si>
    <t>6+2+2+2</t>
  </si>
  <si>
    <t>59224187</t>
  </si>
  <si>
    <t>prstenec šachtový vyrovnávací betonový 625x120x100mm</t>
  </si>
  <si>
    <t>-773955046</t>
  </si>
  <si>
    <t>59224176</t>
  </si>
  <si>
    <t>prstenec šachtový vyrovnávací betonový 625x120x80mm</t>
  </si>
  <si>
    <t>666103547</t>
  </si>
  <si>
    <t>59224185</t>
  </si>
  <si>
    <t>prstenec šachtový vyrovnávací betonový 625x120x60mm</t>
  </si>
  <si>
    <t>-2048642826</t>
  </si>
  <si>
    <t>59224184</t>
  </si>
  <si>
    <t>prstenec šachtový vyrovnávací betonový 625x120x40mm</t>
  </si>
  <si>
    <t>-2050898746</t>
  </si>
  <si>
    <t>452112122</t>
  </si>
  <si>
    <t>Osazení betonových dílců prstenců nebo rámů pod poklopy a mříže, výšky přes 100 do 200 mm</t>
  </si>
  <si>
    <t>1828022370</t>
  </si>
  <si>
    <t>59224188</t>
  </si>
  <si>
    <t>prstenec šachtový vyrovnávací betonový 625x120x120mm</t>
  </si>
  <si>
    <t>1309538866</t>
  </si>
  <si>
    <t>452311131</t>
  </si>
  <si>
    <t>Podkladní a zajišťovací konstrukce z betonu prostého v otevřeném výkopu bez zvýšených nároků na prostředí desky pod potrubí, stoky a drobné objekty z betonu tř. C 12/15</t>
  </si>
  <si>
    <t>1830474024</t>
  </si>
  <si>
    <t>12,30*0,90*0,10+26,82*1,00*0,10+4,00*0,80*0,10*2+1,00*0,80*0,10           "D1 přípojky</t>
  </si>
  <si>
    <t>1,50*1,50*0,15*13+0,103         "ŠD ŠS</t>
  </si>
  <si>
    <t>452351111</t>
  </si>
  <si>
    <t>Bednění podkladních a zajišťovacích konstrukcí v otevřeném výkopu desek nebo sedlových loží pod potrubí, stoky a drobné objekty zřízení</t>
  </si>
  <si>
    <t>42240909</t>
  </si>
  <si>
    <t>1,50*4*0,15*13        "ŠD ŠS</t>
  </si>
  <si>
    <t>452351112</t>
  </si>
  <si>
    <t>Bednění podkladních a zajišťovacích konstrukcí v otevřeném výkopu desek nebo sedlových loží pod potrubí, stoky a drobné objekty odstranění</t>
  </si>
  <si>
    <t>1352670780</t>
  </si>
  <si>
    <t>635111233RN</t>
  </si>
  <si>
    <t>Násyp ze štěrkopísku, písku nebo kameniva pod podlahy se zhutněním z kameniva drobného 4-8</t>
  </si>
  <si>
    <t>1878208694</t>
  </si>
  <si>
    <t>12,00*7,60*0,15</t>
  </si>
  <si>
    <t>871313123</t>
  </si>
  <si>
    <t>Montáž kanalizačního potrubí z tvrdého PVC-U hladkého plnostěnného tuhost SN 12 DN 160</t>
  </si>
  <si>
    <t>1363091613</t>
  </si>
  <si>
    <t>23,00+111,00+17,00               "S přípojky UV a odvodňovacích žlabů stávající svody</t>
  </si>
  <si>
    <t>28611261</t>
  </si>
  <si>
    <t>trubka kanalizační PVC-U plnostěnná jednovrstvá DN 160x6000mm SN12</t>
  </si>
  <si>
    <t>379429188</t>
  </si>
  <si>
    <t>28611260</t>
  </si>
  <si>
    <t>trubka kanalizační PVC-U plnostěnná jednovrstvá DN 160x3000mm SN12</t>
  </si>
  <si>
    <t>1402475529</t>
  </si>
  <si>
    <t>151,00*1,03-60,00+0,47</t>
  </si>
  <si>
    <t>871353123</t>
  </si>
  <si>
    <t>Montáž kanalizačního potrubí z tvrdého PVC-U hladkého plnostěnného tuhost SN 12 DN 200</t>
  </si>
  <si>
    <t>1308599098</t>
  </si>
  <si>
    <t>41,00+19,00+53,00+18,00+3,00          "D1 D2 D3 D4 přípojky UV</t>
  </si>
  <si>
    <t>28611263</t>
  </si>
  <si>
    <t>trubka kanalizační PVC-U plnostěnná jednovrstvá DN 200x6000mm SN12</t>
  </si>
  <si>
    <t>1183815240</t>
  </si>
  <si>
    <t>28611262</t>
  </si>
  <si>
    <t>trubka kanalizační PVC-U plnostěnná jednovrstvá DN 200x3000mm SN12</t>
  </si>
  <si>
    <t>653876943</t>
  </si>
  <si>
    <t>134,00*1,03-114,00+2,98</t>
  </si>
  <si>
    <t>871363123</t>
  </si>
  <si>
    <t>Montáž kanalizačního potrubí z tvrdého PVC-U hladkého plnostěnného tuhost SN 12 DN 250</t>
  </si>
  <si>
    <t>-1161309725</t>
  </si>
  <si>
    <t xml:space="preserve">16,00          "D1 </t>
  </si>
  <si>
    <t>28611265</t>
  </si>
  <si>
    <t>trubka kanalizační PVC-U plnostěnná jednovrstvá DN 250x6000mm SN12</t>
  </si>
  <si>
    <t>-1663442628</t>
  </si>
  <si>
    <t>28611264</t>
  </si>
  <si>
    <t>trubka kanalizační PVC-U plnostěnná jednovrstvá DN 250x3000mm SN12</t>
  </si>
  <si>
    <t>1084270592</t>
  </si>
  <si>
    <t>16,00*1,03-12,00+1,52</t>
  </si>
  <si>
    <t>871373123</t>
  </si>
  <si>
    <t>Montáž kanalizačního potrubí z tvrdého PVC-U hladkého plnostěnného tuhost SN 12 DN 315</t>
  </si>
  <si>
    <t>808397201</t>
  </si>
  <si>
    <t>12,50+50,50                 "D1</t>
  </si>
  <si>
    <t>28611267</t>
  </si>
  <si>
    <t>trubka kanalizační PVC-U plnostěnná jednovrstvá DN 315x6000mm SN12</t>
  </si>
  <si>
    <t>-727963912</t>
  </si>
  <si>
    <t>28611266</t>
  </si>
  <si>
    <t>trubka kanalizační PVC-U plnostěnná jednovrstvá DN 315x3000mm SN12</t>
  </si>
  <si>
    <t>1737466092</t>
  </si>
  <si>
    <t>63,00*1,03-42,00+1,11</t>
  </si>
  <si>
    <t>877310310</t>
  </si>
  <si>
    <t>Montáž tvarovek na kanalizačním plastovém potrubí z PP nebo PVC-U hladkého plnostěnného kolen, víček nebo hrdlových uzávěrů DN 150</t>
  </si>
  <si>
    <t>-1983278242</t>
  </si>
  <si>
    <t>2+2+1             "Ž1a Ž2a Ž3a</t>
  </si>
  <si>
    <t xml:space="preserve">1+2+1+1+1+1+1+1+1          "UV8 střešní svod UV12 Ž4 UV5 střešní svod UV3 UV9 UV10 </t>
  </si>
  <si>
    <t>1+1             "stávající ZTI UV 11</t>
  </si>
  <si>
    <t>28651012</t>
  </si>
  <si>
    <t>koleno kanalizační PVC-U plnostěnné s rázovou odolností 160x45°</t>
  </si>
  <si>
    <t>641729369</t>
  </si>
  <si>
    <t>877310320</t>
  </si>
  <si>
    <t>Montáž tvarovek na kanalizačním plastovém potrubí z PP nebo PVC-U hladkého plnostěnného odboček DN 150</t>
  </si>
  <si>
    <t>-1593087039</t>
  </si>
  <si>
    <t>1             "S stávající ZTI</t>
  </si>
  <si>
    <t>28651031</t>
  </si>
  <si>
    <t>odbočka kanalizační PVC-U plnostěnná s rázovou odolností DN 160/160/45°</t>
  </si>
  <si>
    <t>877467557</t>
  </si>
  <si>
    <t>877310330</t>
  </si>
  <si>
    <t>Montáž tvarovek na kanalizačním plastovém potrubí z PP nebo PVC-U hladkého plnostěnného spojek nebo redukcí DN 150</t>
  </si>
  <si>
    <t>276437048</t>
  </si>
  <si>
    <t>1+5</t>
  </si>
  <si>
    <t>28611506</t>
  </si>
  <si>
    <t>redukce kanalizační PVC 160/125</t>
  </si>
  <si>
    <t>-1120986722</t>
  </si>
  <si>
    <t>28651073</t>
  </si>
  <si>
    <t>přesuvka kanalizační PVC-U plnostěnná s rázovou odolností DN 160</t>
  </si>
  <si>
    <t>883658500</t>
  </si>
  <si>
    <t>877350310</t>
  </si>
  <si>
    <t>Montáž tvarovek na kanalizačním plastovém potrubí z PP nebo PVC-U hladkého plnostěnného kolen, víček nebo hrdlových uzávěrů DN 200</t>
  </si>
  <si>
    <t>14771074</t>
  </si>
  <si>
    <t>28651015</t>
  </si>
  <si>
    <t>koleno kanalizační PVC-U plnostěnné s rázovou odolností 200x45°</t>
  </si>
  <si>
    <t>1055077849</t>
  </si>
  <si>
    <t>877350320</t>
  </si>
  <si>
    <t>Montáž tvarovek na kanalizačním plastovém potrubí z PP nebo PVC-U hladkého plnostěnného odboček DN 200</t>
  </si>
  <si>
    <t>-1163307483</t>
  </si>
  <si>
    <t>3+1+5+1+1          "D1 D2 D3 D4 UV7</t>
  </si>
  <si>
    <t>28651032</t>
  </si>
  <si>
    <t>odbočka kanalizační PVC-U plnostěnná s rázovou odolností DN 200/160/45°</t>
  </si>
  <si>
    <t>368257618</t>
  </si>
  <si>
    <t>877350330</t>
  </si>
  <si>
    <t>Montáž tvarovek na kanalizačním plastovém potrubí z PP nebo PVC-U hladkého plnostěnného spojek nebo redukcí DN 200</t>
  </si>
  <si>
    <t>1576901101</t>
  </si>
  <si>
    <t>28651062</t>
  </si>
  <si>
    <t>redukce kanalizační PVC-U plnostěnná s rázovou odolností 200/160</t>
  </si>
  <si>
    <t>-1276801609</t>
  </si>
  <si>
    <t>28651074</t>
  </si>
  <si>
    <t>přesuvka kanalizační PVC-U plnostěnná s rázovou odolností DN 200</t>
  </si>
  <si>
    <t>379627064</t>
  </si>
  <si>
    <t>877360320</t>
  </si>
  <si>
    <t>Montáž tvarovek na kanalizačním plastovém potrubí z PP nebo PVC-U hladkého plnostěnného odboček DN 250</t>
  </si>
  <si>
    <t>830327352</t>
  </si>
  <si>
    <t xml:space="preserve">2        "D1 </t>
  </si>
  <si>
    <t>28651034</t>
  </si>
  <si>
    <t>odbočka kanalizační PVC-U plnostěnná s rázovou odolností DN 250/160/45°</t>
  </si>
  <si>
    <t>-188613422</t>
  </si>
  <si>
    <t>877360330</t>
  </si>
  <si>
    <t>Montáž tvarovek na kanalizačním plastovém potrubí z PP nebo PVC-U hladkého plnostěnného spojek nebo redukcí DN 250</t>
  </si>
  <si>
    <t>1428329356</t>
  </si>
  <si>
    <t>28651075</t>
  </si>
  <si>
    <t>přesuvka kanalizační PVC-U plnostěnná s rázovou odolností DN 250</t>
  </si>
  <si>
    <t>-1858626532</t>
  </si>
  <si>
    <t>877370320</t>
  </si>
  <si>
    <t>Montáž tvarovek na kanalizačním plastovém potrubí z PP nebo PVC-U hladkého plnostěnného odboček DN 300</t>
  </si>
  <si>
    <t>-1117342889</t>
  </si>
  <si>
    <t xml:space="preserve">4       "D1 </t>
  </si>
  <si>
    <t>28651037</t>
  </si>
  <si>
    <t>odbočka kanalizační PVC-U plnostěnná s rázovou odolností DN 315/160/45°</t>
  </si>
  <si>
    <t>652135153</t>
  </si>
  <si>
    <t>28651038</t>
  </si>
  <si>
    <t>odbočka kanalizační PVC-U plnostěnná s rázovou odolností DN 315/200/45°</t>
  </si>
  <si>
    <t>879089332</t>
  </si>
  <si>
    <t>877370330</t>
  </si>
  <si>
    <t>Montáž tvarovek na kanalizačním plastovém potrubí z PP nebo PVC-U hladkého plnostěnného spojek nebo redukcí DN 300</t>
  </si>
  <si>
    <t>1361173236</t>
  </si>
  <si>
    <t>28651076</t>
  </si>
  <si>
    <t>přesuvka kanalizační PVC-U plnostěnná s rázovou odolností DN 315</t>
  </si>
  <si>
    <t>-2032314125</t>
  </si>
  <si>
    <t>877426126X04</t>
  </si>
  <si>
    <t>Zabalonování stávajícího kanalizačního potrubí při napojování nového potrubí splaškové a dešťové kanalizace</t>
  </si>
  <si>
    <t>-1547696064</t>
  </si>
  <si>
    <t>877475282X02</t>
  </si>
  <si>
    <t>Napojení nového kanalizačního potrubí PVC-U SN 12 DN 150 mm do stávající revizní šachty stávající dešťové kanalizace včetně úpravy šachtového dna a dodání potřebného materiálu</t>
  </si>
  <si>
    <t>-1725270739</t>
  </si>
  <si>
    <t>877475283X03</t>
  </si>
  <si>
    <t>Napojení nového kanalizačního potrubí PVC-U SN 12 DN 150 mm do stávající revizní šachty stávající splaškové kanalizace včetně úpravy šachtového dna a dodání potřebného materiálu</t>
  </si>
  <si>
    <t>-830199076</t>
  </si>
  <si>
    <t>877475284X01</t>
  </si>
  <si>
    <t>Napojení stávajícího azbestového kanalizačního potrubí DN 250 mm do nové revizní šachty včetně dodání potřebného materiálu</t>
  </si>
  <si>
    <t>2095069715</t>
  </si>
  <si>
    <t>880351811AT</t>
  </si>
  <si>
    <t>Bourání stávajícího potrubí azbestového v otevřeném výkopu DN do 200 mm</t>
  </si>
  <si>
    <t>-566844174</t>
  </si>
  <si>
    <t>892312121</t>
  </si>
  <si>
    <t>Tlakové zkoušky vzduchem těsnícími vaky ucpávkovými DN 150</t>
  </si>
  <si>
    <t>úsek</t>
  </si>
  <si>
    <t>1645074918</t>
  </si>
  <si>
    <t>892352121</t>
  </si>
  <si>
    <t>Tlakové zkoušky vzduchem těsnícími vaky ucpávkovými DN 200</t>
  </si>
  <si>
    <t>-66448934</t>
  </si>
  <si>
    <t>892362121</t>
  </si>
  <si>
    <t>Tlakové zkoušky vzduchem těsnícími vaky ucpávkovými DN 250</t>
  </si>
  <si>
    <t>-1072188725</t>
  </si>
  <si>
    <t>892372121</t>
  </si>
  <si>
    <t>Tlakové zkoušky vzduchem těsnícími vaky ucpávkovými DN 300</t>
  </si>
  <si>
    <t>-1485900289</t>
  </si>
  <si>
    <t>894410101</t>
  </si>
  <si>
    <t>Osazení betonových dílců šachet kanalizačních dno DN 1000, výšky 600 mm</t>
  </si>
  <si>
    <t>1807257949</t>
  </si>
  <si>
    <t>59224337</t>
  </si>
  <si>
    <t>dno betonové šachty DN 1000 kanalizační výšky 60cm</t>
  </si>
  <si>
    <t>594242458</t>
  </si>
  <si>
    <t>894410102</t>
  </si>
  <si>
    <t>Osazení betonových dílců šachet kanalizačních dno DN 1000, výšky 800 mm</t>
  </si>
  <si>
    <t>442478183</t>
  </si>
  <si>
    <t>59224338</t>
  </si>
  <si>
    <t>dno betonové šachty DN 1000 kanalizační výšky 80cm</t>
  </si>
  <si>
    <t>-1108672128</t>
  </si>
  <si>
    <t>894410103</t>
  </si>
  <si>
    <t>Osazení betonových dílců šachet kanalizačních dno DN 1000, výšky 1000 mm</t>
  </si>
  <si>
    <t>1819306787</t>
  </si>
  <si>
    <t>59224339</t>
  </si>
  <si>
    <t>dno betonové šachty DN 1000 kanalizační výšky 100cm</t>
  </si>
  <si>
    <t>550898213</t>
  </si>
  <si>
    <t>894410211</t>
  </si>
  <si>
    <t>Osazení betonových dílců šachet kanalizačních skruž rovná DN 1000, výšky 250 mm</t>
  </si>
  <si>
    <t>1503389552</t>
  </si>
  <si>
    <t>59224160</t>
  </si>
  <si>
    <t>skruž betonová kanalizační se stupadly 100x25x12cm</t>
  </si>
  <si>
    <t>80809256</t>
  </si>
  <si>
    <t>894410212</t>
  </si>
  <si>
    <t>Osazení betonových dílců šachet kanalizačních skruž rovná DN 1000, výšky 500 mm</t>
  </si>
  <si>
    <t>1355540083</t>
  </si>
  <si>
    <t>59224161</t>
  </si>
  <si>
    <t>skruž betonová kanalizační se stupadly 100x50x12cm</t>
  </si>
  <si>
    <t>1069736770</t>
  </si>
  <si>
    <t>894410213</t>
  </si>
  <si>
    <t>Osazení betonových dílců šachet kanalizačních skruž rovná DN 1000, výšky 1000 mm</t>
  </si>
  <si>
    <t>1510333246</t>
  </si>
  <si>
    <t>59224162</t>
  </si>
  <si>
    <t>skruž betonová kanalizační se stupadly 100x100x12cm</t>
  </si>
  <si>
    <t>2143020962</t>
  </si>
  <si>
    <t>894410302</t>
  </si>
  <si>
    <t>Osazení betonových dílců šachet kanalizačních deska zákrytová DN 1000</t>
  </si>
  <si>
    <t>-1159217321</t>
  </si>
  <si>
    <t>59224315</t>
  </si>
  <si>
    <t>deska betonová zákrytová pro kruhové šachty 100/62,5x16,5cm</t>
  </si>
  <si>
    <t>1841985878</t>
  </si>
  <si>
    <t>59224348</t>
  </si>
  <si>
    <t>těsnění elastomerové pro spojení šachetních dílů DN 1000</t>
  </si>
  <si>
    <t>1493310756</t>
  </si>
  <si>
    <t>894411311</t>
  </si>
  <si>
    <t>Osazení betonových nebo železobetonových dílců pro šachty skruží rovných</t>
  </si>
  <si>
    <t>1450787705</t>
  </si>
  <si>
    <t>2    "RN</t>
  </si>
  <si>
    <t>894412315ŠD1.2</t>
  </si>
  <si>
    <t>Úprava nové šachty betonové prefabrikované DN 1 000 mm se sedimentačním prostorem pro osazení vírového ventilu s bezpečnostním přepadem DN 300 mm dodání a montáž vírového ventilu</t>
  </si>
  <si>
    <t>598972</t>
  </si>
  <si>
    <t>894412316ŠD1.3</t>
  </si>
  <si>
    <t>Úprava nové šachty betonové prefabrikované DN 1 000 mm se sedimentačním prostorem pro osazení filtračního koše dodání a montáž filtračního koše</t>
  </si>
  <si>
    <t>628790568</t>
  </si>
  <si>
    <t>894414211</t>
  </si>
  <si>
    <t>Osazení betonových nebo železobetonových dílců pro šachty desek zákrytových</t>
  </si>
  <si>
    <t>1087285622</t>
  </si>
  <si>
    <t>8959411401X05</t>
  </si>
  <si>
    <t>Napojení nového kanalizačního potrubí PVC-U SN 12 DN 150 mm na stávající potrubí při přepojení stávající kanalizace včetně demontáže stávajícího nefunkčního kanalizačního potrubí překážejícího v trase nového potrubí, odvozu, uložení na skládku, poplatku za uložení na skládku a dodání potřebného materiálu</t>
  </si>
  <si>
    <t>-1450915626</t>
  </si>
  <si>
    <t>3         "přepojení stávající kanalizace</t>
  </si>
  <si>
    <t>899103112</t>
  </si>
  <si>
    <t>Osazení poklopů šachtových litinových, ocelových nebo železobetonových včetně rámů pro třídu zatížení B125, C250</t>
  </si>
  <si>
    <t>-231540762</t>
  </si>
  <si>
    <t>899104112</t>
  </si>
  <si>
    <t>Osazení poklopů šachtových litinových, ocelových nebo železobetonových včetně rámů pro třídu zatížení D400, E600</t>
  </si>
  <si>
    <t>970899762</t>
  </si>
  <si>
    <t>55241014</t>
  </si>
  <si>
    <t>poklop šachtový litinový třída D400, kruhový rám 785, vstup 600mm, bez ventilace</t>
  </si>
  <si>
    <t>117156602</t>
  </si>
  <si>
    <t>55241015</t>
  </si>
  <si>
    <t>poklop šachtový litinový třída D400, kruhový rám 785, vstup 600mm, s ventilací</t>
  </si>
  <si>
    <t>-941937133</t>
  </si>
  <si>
    <t>899623141</t>
  </si>
  <si>
    <t>Obetonování potrubí nebo zdiva stok betonem prostým v otevřeném výkopu, betonem tř. C 12/15</t>
  </si>
  <si>
    <t>-1748261931</t>
  </si>
  <si>
    <t>12,30*((0,60+0,90)/2*0,49-3,14*0,17*0,17)+26,82*((0,60+0,90)/2*0,49-3,14*0,17*0,17)+0,439</t>
  </si>
  <si>
    <t>přípojky</t>
  </si>
  <si>
    <t>3,00*((0,52+0,80)/2*0,37-3,14*0,11*0,11)</t>
  </si>
  <si>
    <t>(4,00+1,00+1,00)*((0,48+0,80)/2*0,33-3,14*0,09*0,09)</t>
  </si>
  <si>
    <t>899643121</t>
  </si>
  <si>
    <t>Bednění pro obetonování potrubí v otevřeném výkopu zřízení</t>
  </si>
  <si>
    <t>-1192601267</t>
  </si>
  <si>
    <t>12,30*0,60*2+26,82*0,60*2+0,316</t>
  </si>
  <si>
    <t>3,00*0,45*2+(4,00+1,00+1,00)*0,42*2</t>
  </si>
  <si>
    <t>899643122</t>
  </si>
  <si>
    <t>Bednění pro obetonování potrubí v otevřeném výkopu odstranění</t>
  </si>
  <si>
    <t>1382210976</t>
  </si>
  <si>
    <t>933901111</t>
  </si>
  <si>
    <t>Zkoušky objektů a vymývání provedení zkoušky vodotěsnosti betonové nádrže jakéhokoliv druhu a tvaru, o obsahu do 1000 m3</t>
  </si>
  <si>
    <t>-1761827997</t>
  </si>
  <si>
    <t>10,00*5,60*0,70                 "RN</t>
  </si>
  <si>
    <t>933901311</t>
  </si>
  <si>
    <t>Zkoušky objektů a vymývání naplnění a vyprázdnění nádrže pro účely vymývací (proplachovací) o obsahu do 1000 m3</t>
  </si>
  <si>
    <t>-1650160621</t>
  </si>
  <si>
    <t>997006002</t>
  </si>
  <si>
    <t>Úprava stavebního odpadu třídění strojové</t>
  </si>
  <si>
    <t>-269125775</t>
  </si>
  <si>
    <t>6,650*0,85              "85%</t>
  </si>
  <si>
    <t>997006012</t>
  </si>
  <si>
    <t>Úprava stavebního odpadu třídění ruční</t>
  </si>
  <si>
    <t>-1296334266</t>
  </si>
  <si>
    <t>6,650*0,15              "15%</t>
  </si>
  <si>
    <t>997006015AT</t>
  </si>
  <si>
    <t>Úprava stavebního odpadu pytlování nebezpečného odpadu s obsahem azbestu z kanalizačních trubek</t>
  </si>
  <si>
    <t>1640374276</t>
  </si>
  <si>
    <t>259202814</t>
  </si>
  <si>
    <t>-789727349</t>
  </si>
  <si>
    <t>1285164065</t>
  </si>
  <si>
    <t>6,650*26</t>
  </si>
  <si>
    <t>997013821</t>
  </si>
  <si>
    <t>Poplatek za uložení stavebního odpadu na skládce (skládkovné) ze stavebních materiálů obsahujících azbest zatříděných do Katalogu odpadů pod kódem 17 06 05</t>
  </si>
  <si>
    <t>135941052</t>
  </si>
  <si>
    <t>998276101</t>
  </si>
  <si>
    <t>Přesun hmot pro trubní vedení hloubené z trub z plastických hmot nebo sklolaminátových pro vodovody, kanalizace, teplovody, produktovody v otevřeném výkopu dopravní vzdálenost do 15 m</t>
  </si>
  <si>
    <t>1262962563</t>
  </si>
  <si>
    <t>903,309-503,000-215,500</t>
  </si>
  <si>
    <t>IO 03 - Vodovodní přípojka</t>
  </si>
  <si>
    <t>115001102</t>
  </si>
  <si>
    <t>Převedení vody potrubím průměru DN přes 100 do 150</t>
  </si>
  <si>
    <t>1776479221</t>
  </si>
  <si>
    <t>812605125</t>
  </si>
  <si>
    <t>-1006638531</t>
  </si>
  <si>
    <t>132254203</t>
  </si>
  <si>
    <t>Hloubení zapažených rýh šířky přes 800 do 2 000 mm strojně s urovnáním dna do předepsaného profilu a spádu v hornině třídy těžitelnosti I skupiny 3 přes 50 do 100 m3</t>
  </si>
  <si>
    <t>-1209836812</t>
  </si>
  <si>
    <t>1,50*1,30*1,50+(1,00-0,75)*(1,30+1,37)/2*0,90+0,30*(1,37+1,40)/2*0,90</t>
  </si>
  <si>
    <t>0,90*(1,40+1,46)/2*0,90+1,40*(1,46+1,57)/2*0,90+5,50*(1,57+1,56)/2*0,90</t>
  </si>
  <si>
    <t>6,90*(1,56+1,57)/2*0,90+0,10*1,57*0,90+10,40*(1,57+1,59)/2*0,90</t>
  </si>
  <si>
    <t>6,20*1,59*0,90+4,30*(1,59+1,24)/2*0,90</t>
  </si>
  <si>
    <t>53,410*0,50+0,295                     "50% objemu</t>
  </si>
  <si>
    <t>132354203</t>
  </si>
  <si>
    <t>Hloubení zapažených rýh šířky přes 800 do 2 000 mm strojně s urovnáním dna do předepsaného profilu a spádu v hornině třídy těžitelnosti II skupiny 4 přes 50 do 100 m3</t>
  </si>
  <si>
    <t>-323658319</t>
  </si>
  <si>
    <t>1418764336</t>
  </si>
  <si>
    <t>1,13*0,65*1,50+1,13*1,63*0,90+0,241</t>
  </si>
  <si>
    <t>1180931537</t>
  </si>
  <si>
    <t>1,50*1,30*2+(1,00-0,75)*(1,30+1,37)/2*2+0,30*(1,37+1,40)/2*2</t>
  </si>
  <si>
    <t>0,90*(1,40+1,46)/2*2+1,40*(1,46+1,57)/2*2+5,50*(1,57+1,56)/2*2</t>
  </si>
  <si>
    <t>6,90*(1,56+1,57)/2*2+0,10*1,57*2+10,40*(1,57+1,59)/2*2</t>
  </si>
  <si>
    <t>6,20*1,59*2+4,30*(1,59+1,24)/2*2+0,01</t>
  </si>
  <si>
    <t>30198915</t>
  </si>
  <si>
    <t>1751791624</t>
  </si>
  <si>
    <t>(39,100-3,499-10,096)                   "zásyp zeminou</t>
  </si>
  <si>
    <t>25,505                   "zpět zásyp zeminou ze skládky</t>
  </si>
  <si>
    <t>3,499+10,096                         "zásyp ŠD a ŠP</t>
  </si>
  <si>
    <t>12,00                "obsyp ŠP</t>
  </si>
  <si>
    <t>0,095</t>
  </si>
  <si>
    <t>-26446453</t>
  </si>
  <si>
    <t>27,00-25,505+0,005</t>
  </si>
  <si>
    <t>-683945580</t>
  </si>
  <si>
    <t>1,500*7</t>
  </si>
  <si>
    <t>507787966</t>
  </si>
  <si>
    <t>-1770690597</t>
  </si>
  <si>
    <t>27,000*7</t>
  </si>
  <si>
    <t>167111101</t>
  </si>
  <si>
    <t>Nakládání, skládání a překládání neulehlého výkopku nebo sypaniny ručně nakládání, z hornin třídy těžitelnosti I, skupiny 1 až 3</t>
  </si>
  <si>
    <t>1199801800</t>
  </si>
  <si>
    <t>-533612012</t>
  </si>
  <si>
    <t>(1,500+27,000)*1,900</t>
  </si>
  <si>
    <t>643714087</t>
  </si>
  <si>
    <t>27,00+27,00</t>
  </si>
  <si>
    <t>602906565</t>
  </si>
  <si>
    <t>27,00+27,00-37,00*0,90*0,45+0,085</t>
  </si>
  <si>
    <t xml:space="preserve">štěrkodrť netříděná do 100mm </t>
  </si>
  <si>
    <t>1190562768</t>
  </si>
  <si>
    <t>1,50*1,30*1,50+(1,00-0,75)*(1,30+1,37)/2*0,90-(0,50+0,25)*0,45*0,90</t>
  </si>
  <si>
    <t>10,40*(1,57+1,59)/2*0,90-10,40*0,45*0,90</t>
  </si>
  <si>
    <t>13,499*1,800+0,202</t>
  </si>
  <si>
    <t>58331200</t>
  </si>
  <si>
    <t>štěrkopísek netříděný</t>
  </si>
  <si>
    <t>1908871340</t>
  </si>
  <si>
    <t>6,20*1,59*0,90+4,30*(1,59+1,24)/2*0,90-10,50*0,45*0,90</t>
  </si>
  <si>
    <t>10,096*1,700+0,037</t>
  </si>
  <si>
    <t>-434517836</t>
  </si>
  <si>
    <t>(0,50+37,00)*0,90*0,35-37,00*3,14*0,025*0,025+0,26</t>
  </si>
  <si>
    <t>447663605</t>
  </si>
  <si>
    <t>12,00*1,700</t>
  </si>
  <si>
    <t>1960251781</t>
  </si>
  <si>
    <t>37,00*0,90*0,10</t>
  </si>
  <si>
    <t>452141111</t>
  </si>
  <si>
    <t>Osazení plastových podkladních a vyrovnávacích prvků pro šachty a vpusti prstenců nebo adaptérů včetně zalití cementovou maltou s kamenivem průměru do DN 500, výšky do 50 mm</t>
  </si>
  <si>
    <t>824774893</t>
  </si>
  <si>
    <t>42210050</t>
  </si>
  <si>
    <t>deska podkladová uličního poklopu litinového šoupatového</t>
  </si>
  <si>
    <t>-447443056</t>
  </si>
  <si>
    <t>871181211</t>
  </si>
  <si>
    <t>Montáž vodovodního potrubí z polyetylenu PE100 RC v otevřeném výkopu svařovaných elektrotvarovkou SDR 11/PN16 d 50 x 4,6 mm</t>
  </si>
  <si>
    <t>-1576556627</t>
  </si>
  <si>
    <t>28613502</t>
  </si>
  <si>
    <t>potrubí vodovodní dvouvrstvé PE100 RC SDR11 typ 2 dle PAS 1075 50x4,6mm</t>
  </si>
  <si>
    <t>578584710</t>
  </si>
  <si>
    <t>39,000*1,015</t>
  </si>
  <si>
    <t>877181101</t>
  </si>
  <si>
    <t>Montáž tvarovek na vodovodním plastovém potrubí z polyetylenu PE 100 elektrotvarovek SDR 11/PN16 spojek, oblouků nebo redukcí d 50</t>
  </si>
  <si>
    <t>399628323</t>
  </si>
  <si>
    <t>4+1</t>
  </si>
  <si>
    <t>28615971</t>
  </si>
  <si>
    <t>elektrospojka SDR11 PE 100 RC typ 2 dle PAS 1075 D 50mm</t>
  </si>
  <si>
    <t>604651644</t>
  </si>
  <si>
    <t>31942498</t>
  </si>
  <si>
    <t>spojení bezzávitové plastového a Cu potrubí s vnitřním závitem ISIFLO spojka 50x1 1/4"</t>
  </si>
  <si>
    <t>180777059</t>
  </si>
  <si>
    <t>877181112</t>
  </si>
  <si>
    <t>Montáž tvarovek na vodovodním plastovém potrubí z polyetylenu PE 100 elektrotvarovek SDR 11/PN16 kolen 90° d 50</t>
  </si>
  <si>
    <t>-317332223</t>
  </si>
  <si>
    <t>28653054</t>
  </si>
  <si>
    <t>elektrokoleno 90° PE 100 RC SDR11 typ 2 dle PAS 1075 D 50mm</t>
  </si>
  <si>
    <t>-31313443</t>
  </si>
  <si>
    <t>891181321</t>
  </si>
  <si>
    <t>Montáž vodovodních armatur na potrubí šoupátek pro domovní přípojky se závitovými konci PN16 G 6/4"</t>
  </si>
  <si>
    <t>-182869294</t>
  </si>
  <si>
    <t>42221423</t>
  </si>
  <si>
    <t>šoupátko přípojkové přímé DN 40 ISO/vnější závit PN16, 50x2"</t>
  </si>
  <si>
    <t>1521720037</t>
  </si>
  <si>
    <t>422911041X01</t>
  </si>
  <si>
    <t>souprava zemní teleskopická pro domovní šoupátko DN 40 mm</t>
  </si>
  <si>
    <t>-1261592778</t>
  </si>
  <si>
    <t>891269111</t>
  </si>
  <si>
    <t>Montáž vodovodních armatur na potrubí navrtávacích pasů s ventilem Jt 1 MPa, na potrubí z trub litinových, ocelových nebo plastických hmot DN 100</t>
  </si>
  <si>
    <t>1497277374</t>
  </si>
  <si>
    <t>42273487</t>
  </si>
  <si>
    <t>pás navrtávací uzávěrový z tvárné litiny DN 100, pro litinové a ocelové potrubí, se závitovým výstupem 6/4"</t>
  </si>
  <si>
    <t>262953171</t>
  </si>
  <si>
    <t>892233122</t>
  </si>
  <si>
    <t>Proplach a dezinfekce vodovodního potrubí DN od 40 do 70</t>
  </si>
  <si>
    <t>2121323403</t>
  </si>
  <si>
    <t>892241111</t>
  </si>
  <si>
    <t>Tlakové zkoušky vodou na potrubí DN do 80</t>
  </si>
  <si>
    <t>1868876421</t>
  </si>
  <si>
    <t>899401112</t>
  </si>
  <si>
    <t>Osazení poklopů uličních s pevným rámem litinových šoupátkových</t>
  </si>
  <si>
    <t>-1989801983</t>
  </si>
  <si>
    <t>42291352</t>
  </si>
  <si>
    <t>poklop litinový šoupátkový pro zemní soupravy osazení do terénu a do vozovky</t>
  </si>
  <si>
    <t>1039761013</t>
  </si>
  <si>
    <t>899721111</t>
  </si>
  <si>
    <t>Signalizační vodič profil 6 mm na potrubí DN do 150 mm</t>
  </si>
  <si>
    <t>-1714138382</t>
  </si>
  <si>
    <t>899722113</t>
  </si>
  <si>
    <t>Krytí potrubí z plastů výstražnou fólií z PVC modré barvy šířky přes 25 do 34 cm</t>
  </si>
  <si>
    <t>1052611220</t>
  </si>
  <si>
    <t>891165552</t>
  </si>
  <si>
    <t>62,322-24,500-17,200-20,400</t>
  </si>
  <si>
    <t>IO 04 - Areálové rozvody NN a venkovní osvětlení</t>
  </si>
  <si>
    <t>741.1</t>
  </si>
  <si>
    <t xml:space="preserve">Venkovní rozvody NN ( dle samostatného rozpočtu ) </t>
  </si>
  <si>
    <t>837200105</t>
  </si>
  <si>
    <t>741.2</t>
  </si>
  <si>
    <t xml:space="preserve">Venkovní osvětlení ( dle samostatného rozpočtu )  </t>
  </si>
  <si>
    <t>-1874264611</t>
  </si>
  <si>
    <t xml:space="preserve">Zemní práce ( dle samostatného rozpočtu ) </t>
  </si>
  <si>
    <t>-1078086739</t>
  </si>
  <si>
    <t>IO 05 - Oplocení areálu, sadové úpravy</t>
  </si>
  <si>
    <t>111211101</t>
  </si>
  <si>
    <t>Odstranění křovin a stromů s odstraněním kořenů ručně průměru kmene do 100 mm jakékoliv plochy v rovině nebo ve svahu o sklonu do 1:5</t>
  </si>
  <si>
    <t>1361763333</t>
  </si>
  <si>
    <t>23,00*1,00+74,00*1,00+40,00*2,00                       "úsek 1 úsek 3 úsek 5</t>
  </si>
  <si>
    <t>111251101</t>
  </si>
  <si>
    <t>Odstranění křovin a stromů s odstraněním kořenů strojně průměru kmene do 100 mm v rovině nebo ve svahu sklonu terénu do 1:5, při celkové ploše do 100 m2</t>
  </si>
  <si>
    <t>11420634</t>
  </si>
  <si>
    <t>(132,00-23,00)*1,00+142,00*2,00+26,00*2,00                       "úsek 1 úsek 4 úsek 5</t>
  </si>
  <si>
    <t>121112005</t>
  </si>
  <si>
    <t>Sejmutí ornice ručně při souvislé ploše, tl. vrstvy přes 250 do 300 mm</t>
  </si>
  <si>
    <t>396307276</t>
  </si>
  <si>
    <t>851,00*0,10              "10% plochy</t>
  </si>
  <si>
    <t>121151125</t>
  </si>
  <si>
    <t>Sejmutí ornice strojně při souvislé ploše přes 500 m2, tl. vrstvy přes 250 do 300 mm</t>
  </si>
  <si>
    <t>-46595161</t>
  </si>
  <si>
    <t>851,00*0,90                      "90% plochy</t>
  </si>
  <si>
    <t>131111333</t>
  </si>
  <si>
    <t>Vrtání jamek ručním motorovým vrtákem průměru přes 200 do 300 mm</t>
  </si>
  <si>
    <t>-583992347</t>
  </si>
  <si>
    <t>0,75*15         "úsek 1</t>
  </si>
  <si>
    <t>0,80*20           "úsek 3</t>
  </si>
  <si>
    <t>0,80*17+0,15                "úsek 5</t>
  </si>
  <si>
    <t>131151343</t>
  </si>
  <si>
    <t>Vrtání jamek strojně průměru přes 200 do 300 mm</t>
  </si>
  <si>
    <t>1097231772</t>
  </si>
  <si>
    <t>0,75*(56-15)          "úsek 1</t>
  </si>
  <si>
    <t>0,75-0,40             "brána branka</t>
  </si>
  <si>
    <t>0,90*33               "úsek 4</t>
  </si>
  <si>
    <t>0,80*(28-17)+0,30                  "úsek 5</t>
  </si>
  <si>
    <t>132251101</t>
  </si>
  <si>
    <t>Hloubení nezapažených rýh šířky do 800 mm strojně s urovnáním dna do předepsaného profilu a spádu v hornině třídy těžitelnosti I skupiny 3 do 20 m3</t>
  </si>
  <si>
    <t>-1238357038</t>
  </si>
  <si>
    <t>3,50*0,60*0,50*0,50+0,075              "50% objemu</t>
  </si>
  <si>
    <t>132354101</t>
  </si>
  <si>
    <t>Hloubení zapažených rýh šířky do 800 mm strojně s urovnáním dna do předepsaného profilu a spádu v hornině třídy těžitelnosti II skupiny 4 do 20 m3</t>
  </si>
  <si>
    <t>1577136491</t>
  </si>
  <si>
    <t>133251101</t>
  </si>
  <si>
    <t>Hloubení nezapažených šachet strojně v hornině třídy těžitelnosti I skupiny 3 do 20 m3</t>
  </si>
  <si>
    <t>-1287437364</t>
  </si>
  <si>
    <t>0,40*0,60*0,40*0,50+0,002              "50% objemu</t>
  </si>
  <si>
    <t>133354101</t>
  </si>
  <si>
    <t>Hloubení zapažených šachet strojně v hornině třídy těžitelnosti II skupiny 4 do 20 m3</t>
  </si>
  <si>
    <t>-489072227</t>
  </si>
  <si>
    <t>162301501</t>
  </si>
  <si>
    <t>Vodorovné přemístění smýcených křovin do průměru kmene 100 mm na vzdálenost do 5 000 m</t>
  </si>
  <si>
    <t>-33078882</t>
  </si>
  <si>
    <t>177,00+445,000</t>
  </si>
  <si>
    <t>162301981</t>
  </si>
  <si>
    <t>Vodorovné přemístění smýcených křovin Příplatek k ceně za každých dalších i započatých 1 000 m</t>
  </si>
  <si>
    <t>454410506</t>
  </si>
  <si>
    <t>1076217135</t>
  </si>
  <si>
    <t>85,100*0,28+765,900*0,28+1850,00*0,10             "ornice</t>
  </si>
  <si>
    <t>3,14*0,15*0,15*0,75*56+3,14*0,15*0,15*0,40+3,14*0,15*0,15*0,80*(20+28)</t>
  </si>
  <si>
    <t>3,14*0,15*0,15*0,90*33</t>
  </si>
  <si>
    <t xml:space="preserve">16,20                "zásyp IO 05            </t>
  </si>
  <si>
    <t>162651112</t>
  </si>
  <si>
    <t>Vodorovné přemístění výkopku nebo sypaniny po suchu na obvyklém dopravním prostředku, bez naložení výkopku, avšak se složením bez rozhrnutí z horniny třídy těžitelnosti I skupiny 1 až 3 na vzdálenost přes 4 000 do 5 000 m</t>
  </si>
  <si>
    <t>-1446999679</t>
  </si>
  <si>
    <t>851,00*0,28-1850,000*0,10+0,02</t>
  </si>
  <si>
    <t>162351123</t>
  </si>
  <si>
    <t>Vodorovné přemístění výkopku nebo sypaniny po suchu na obvyklém dopravním prostředku, bez naložení výkopku, avšak se složením bez rozhrnutí z horniny třídy těžitelnosti II skupiny 4 a 5 na vzdálenost přes 50 do 500 m</t>
  </si>
  <si>
    <t>445986148</t>
  </si>
  <si>
    <t>0,60+0,050</t>
  </si>
  <si>
    <t>-286434334</t>
  </si>
  <si>
    <t>60,00*0,60*0,15+67*0,16+851,00*0,28-1850,000*0,10</t>
  </si>
  <si>
    <t>-340590512</t>
  </si>
  <si>
    <t>1850,00*0,10</t>
  </si>
  <si>
    <t>171201232X03</t>
  </si>
  <si>
    <t>Uložení na recyklační skládku a poplatek za uložení smýcených křovin na recyklační skládce (skládkovné)</t>
  </si>
  <si>
    <t>995818513</t>
  </si>
  <si>
    <t>-1449631476</t>
  </si>
  <si>
    <t>851,00*0,28</t>
  </si>
  <si>
    <t>0,60+0,60+0,050+0,050</t>
  </si>
  <si>
    <t>4*0,05+111,00*0,50*0,60+35*0,010</t>
  </si>
  <si>
    <t>-956512081</t>
  </si>
  <si>
    <t>60,00*0,60*0,15+67*0,16+0,08</t>
  </si>
  <si>
    <t>181111111</t>
  </si>
  <si>
    <t>Plošná úprava terénu v zemině skupiny 1 až 4 s urovnáním povrchu bez doplnění ornice souvislé plochy do 500 m2 při nerovnostech terénu přes 50 do 100 mm v rovině nebo na svahu do 1:5</t>
  </si>
  <si>
    <t>-1470079396</t>
  </si>
  <si>
    <t>60,00+1200,00                      "areál firmy</t>
  </si>
  <si>
    <t>181114711</t>
  </si>
  <si>
    <t>Odstranění kamene z pozemku sebráním kamene, hmotnosti jednotlivě do 15 kg</t>
  </si>
  <si>
    <t>885131339</t>
  </si>
  <si>
    <t>1850,00*0,10*0,20         "areál firmy</t>
  </si>
  <si>
    <t>532,80*0,10*0,20                   "zemědělské pozemky p.č. 2832/1 2833/1 2836/1</t>
  </si>
  <si>
    <t>181151311</t>
  </si>
  <si>
    <t>Plošná úprava terénu v zemině skupiny 1 až 4 s urovnáním povrchu bez doplnění ornice souvislé plochy přes 500 m2 při nerovnostech terénu přes 50 do 100 mm v rovině nebo na svahu do 1:5</t>
  </si>
  <si>
    <t>-684142894</t>
  </si>
  <si>
    <t>1850,00-1200,000-60,00          "areál firmy</t>
  </si>
  <si>
    <t>53,280/0,10                   "zemědělské pozemky p.č. 2832/1 2833/1 2836/1</t>
  </si>
  <si>
    <t>181351003</t>
  </si>
  <si>
    <t>Rozprostření a urovnání ornice v rovině nebo ve svahu sklonu do 1:5 strojně při souvislé ploše do 100 m2, tl. vrstvy do 200 mm</t>
  </si>
  <si>
    <t>430033254</t>
  </si>
  <si>
    <t>181351103</t>
  </si>
  <si>
    <t>Rozprostření a urovnání ornice v rovině nebo ve svahu sklonu do 1:5 strojně při souvislé ploše přes 100 do 500 m2, tl. vrstvy do 200 mm</t>
  </si>
  <si>
    <t>-197838449</t>
  </si>
  <si>
    <t>181351113</t>
  </si>
  <si>
    <t>Rozprostření a urovnání ornice v rovině nebo ve svahu sklonu do 1:5 strojně při souvislé ploše přes 500 m2, tl. vrstvy do 200 mm</t>
  </si>
  <si>
    <t>541131205</t>
  </si>
  <si>
    <t>53,280/0,10+0,20                   "zemědělské pozemky p.č. 2832/1 2833/1 2836/1</t>
  </si>
  <si>
    <t>181411131</t>
  </si>
  <si>
    <t>Založení trávníku na půdě předem připravené plochy do 1000 m2 výsevem včetně utažení parkového v rovině nebo na svahu do 1:5</t>
  </si>
  <si>
    <t>419139341</t>
  </si>
  <si>
    <t>00572410</t>
  </si>
  <si>
    <t>osivo směs travní parková</t>
  </si>
  <si>
    <t>-1462304266</t>
  </si>
  <si>
    <t>1850,000*0,03*1,03</t>
  </si>
  <si>
    <t>181951111</t>
  </si>
  <si>
    <t>Úprava pláně vyrovnáním výškových rozdílů strojně v hornině třídy těžitelnosti I, skupiny 1 až 3 bez zhutnění</t>
  </si>
  <si>
    <t>-593468812</t>
  </si>
  <si>
    <t>183101313</t>
  </si>
  <si>
    <t>Hloubení jamek pro vysazování rostlin v zemině skupiny 1 až 4 s výměnou půdy z 100% v rovině nebo na svahu do 1:5, objemu přes 0,02 do 0,05 m3</t>
  </si>
  <si>
    <t>1093419405</t>
  </si>
  <si>
    <t>183104331</t>
  </si>
  <si>
    <t>Hloubení rýh pro vysazování rostlin v zemině skupiny 1 až 4 s výměnou půdy z 100% v rovině nebo na svahu do 1:5, šířky přes 400 do 600 mm, hl. do 500 mm</t>
  </si>
  <si>
    <t>-293121537</t>
  </si>
  <si>
    <t>183111313</t>
  </si>
  <si>
    <t>Hloubení jamek pro vysazování rostlin v zemině skupiny 1 až 4 s výměnou půdy z 100% v rovině nebo na svahu do 1:5, objemu přes 0,005 do 0,01 m3</t>
  </si>
  <si>
    <t>1115743663</t>
  </si>
  <si>
    <t>1+26+8</t>
  </si>
  <si>
    <t>10321100</t>
  </si>
  <si>
    <t>zahradní substrát pro výsadbu VL</t>
  </si>
  <si>
    <t>1804328572</t>
  </si>
  <si>
    <t>(4*0,05+111,00*0,50*0,60+35*0,010)*1,03+0,134</t>
  </si>
  <si>
    <t>183402121</t>
  </si>
  <si>
    <t>Rozrušení půdy na hloubku přes 50 do 150 mm souvislé plochy do 500 m2 v rovině nebo na svahu do 1:5</t>
  </si>
  <si>
    <t>1945037926</t>
  </si>
  <si>
    <t>60,00+1200,00</t>
  </si>
  <si>
    <t>183402131</t>
  </si>
  <si>
    <t>Rozrušení půdy na hloubku přes 50 do 150 mm souvislé plochy přes 500 m2 v rovině nebo na svahu do 1:5</t>
  </si>
  <si>
    <t>912211432</t>
  </si>
  <si>
    <t>183403113</t>
  </si>
  <si>
    <t>Obdělání půdy frézováním v rovině nebo na svahu do 1:5</t>
  </si>
  <si>
    <t>-1641695803</t>
  </si>
  <si>
    <t>1850,00          "areál firmy</t>
  </si>
  <si>
    <t>183403114</t>
  </si>
  <si>
    <t>Obdělání půdy kultivátorováním v rovině nebo na svahu do 1:5</t>
  </si>
  <si>
    <t>1481029915</t>
  </si>
  <si>
    <t>183403151</t>
  </si>
  <si>
    <t>Obdělání půdy smykováním v rovině nebo na svahu do 1:5</t>
  </si>
  <si>
    <t>-369938973</t>
  </si>
  <si>
    <t>53,280/0,10*2                   "zemědělské pozemky p.č. 2832/1 2833/1 2836/1</t>
  </si>
  <si>
    <t>183403152</t>
  </si>
  <si>
    <t>Obdělání půdy vláčením v rovině nebo na svahu do 1:5</t>
  </si>
  <si>
    <t>1590084513</t>
  </si>
  <si>
    <t>53,280/0,10*4                "zemědělské pozemky p.č. 2832/1 2833/1 2836/1</t>
  </si>
  <si>
    <t>183403153</t>
  </si>
  <si>
    <t>Obdělání půdy hrabáním v rovině nebo na svahu do 1:5</t>
  </si>
  <si>
    <t>-853062618</t>
  </si>
  <si>
    <t>1850,00*2          "areál firmy</t>
  </si>
  <si>
    <t>183403161</t>
  </si>
  <si>
    <t>Obdělání půdy válením v rovině nebo na svahu do 1:5</t>
  </si>
  <si>
    <t>-1098436866</t>
  </si>
  <si>
    <t>184102112</t>
  </si>
  <si>
    <t>Výsadba dřeviny s balem do předem vyhloubené jamky se zalitím v rovině nebo na svahu do 1:5, při průměru balu přes 200 do 300 mm</t>
  </si>
  <si>
    <t>565721804</t>
  </si>
  <si>
    <t>026604051SZ</t>
  </si>
  <si>
    <t xml:space="preserve">smrk ztepilý /acrocona golden/ </t>
  </si>
  <si>
    <t>-1532132388</t>
  </si>
  <si>
    <t>026503011JM</t>
  </si>
  <si>
    <t>javor mléč /Acer platanoides/</t>
  </si>
  <si>
    <t>-977533925</t>
  </si>
  <si>
    <t>26*1,02+0,48</t>
  </si>
  <si>
    <t>026520271SK</t>
  </si>
  <si>
    <t xml:space="preserve">svída krvavá /cornus sanguinea/ </t>
  </si>
  <si>
    <t>-808885831</t>
  </si>
  <si>
    <t>8*1,02+0,84</t>
  </si>
  <si>
    <t>184102113</t>
  </si>
  <si>
    <t>Výsadba dřeviny s balem do předem vyhloubené jamky se zalitím v rovině nebo na svahu do 1:5, při průměru balu přes 300 do 400 mm</t>
  </si>
  <si>
    <t>-2031505482</t>
  </si>
  <si>
    <t>02650430</t>
  </si>
  <si>
    <t xml:space="preserve">bříza bělokorá /Betula pendula/ </t>
  </si>
  <si>
    <t>492365892</t>
  </si>
  <si>
    <t>184215100S</t>
  </si>
  <si>
    <t>Ukotvení dřeviny kůly v rovině nebo na svahu do 1:5 třemi kůly, délky přes 2 do 3 m, zhotovení obalu z juty, zhotovení ochrany bambusovou rohoží, rukávcem proti psí moči včetně dodání potřebného materiálu</t>
  </si>
  <si>
    <t>-2017706239</t>
  </si>
  <si>
    <t>4+26</t>
  </si>
  <si>
    <t>184215411</t>
  </si>
  <si>
    <t>Zhotovení závlahové mísy u solitérních dřevin v rovině nebo na svahu do 1:5, o průměru mísy do 0,5 m</t>
  </si>
  <si>
    <t>1882532678</t>
  </si>
  <si>
    <t>184215412</t>
  </si>
  <si>
    <t>Zhotovení závlahové mísy u solitérních dřevin v rovině nebo na svahu do 1:5, o průměru mísy přes 0,5 do 1 m</t>
  </si>
  <si>
    <t>-965878439</t>
  </si>
  <si>
    <t>1+4+26+8</t>
  </si>
  <si>
    <t>184701112</t>
  </si>
  <si>
    <t>Výsadba živého plotu v rovině nebo na svahu do 1:5, z dřevin s balem</t>
  </si>
  <si>
    <t>-437720931</t>
  </si>
  <si>
    <t>02650442</t>
  </si>
  <si>
    <t>habr obecný /Carpinus betulus/ 80-125cm</t>
  </si>
  <si>
    <t>1119155275</t>
  </si>
  <si>
    <t>225,000*1,02+0,5</t>
  </si>
  <si>
    <t>18480100O</t>
  </si>
  <si>
    <t>Ošetření vysazených dřevin po výsadbě, zálivka a hnojení včetně materiálu</t>
  </si>
  <si>
    <t>980184712</t>
  </si>
  <si>
    <t>184813511</t>
  </si>
  <si>
    <t>Chemické odplevelení půdy před založením kultury, trávníku nebo zpevněných ploch ručně o jakékoli výměře postřikem na široko v rovině nebo na svahu do 1:5</t>
  </si>
  <si>
    <t>-1663716208</t>
  </si>
  <si>
    <t>184813521</t>
  </si>
  <si>
    <t>Chemické odplevelení po založení kultury ručně postřikem na široko v rovině nebo na svahu do 1:5</t>
  </si>
  <si>
    <t>1403742253</t>
  </si>
  <si>
    <t>184813541</t>
  </si>
  <si>
    <t>Chemické odplevelení po založení kultury ručně postřikem hnízdově v rovině nebo na svahu do 1:5</t>
  </si>
  <si>
    <t>301474440</t>
  </si>
  <si>
    <t>1850,00*0,20          "areál firmy 20% plochy</t>
  </si>
  <si>
    <t>25234001</t>
  </si>
  <si>
    <t>herbicid totální systémový neselektivní</t>
  </si>
  <si>
    <t>67901503</t>
  </si>
  <si>
    <t>184818241</t>
  </si>
  <si>
    <t>Ochrana kmene bedněním před poškozením stavebním provozem zřízení včetně odstranění výšky bednění přes 2 do 3 m průměru kmene do 300 mm</t>
  </si>
  <si>
    <t>-1957292688</t>
  </si>
  <si>
    <t>184818249</t>
  </si>
  <si>
    <t>Ochrana kmene bedněním před poškozením stavebním provozem zřízení včetně odstranění výšky bednění přes 2 do 3 m průměru kmene přes 1100 mm</t>
  </si>
  <si>
    <t>1238184562</t>
  </si>
  <si>
    <t>184911421</t>
  </si>
  <si>
    <t>Mulčování vysazených rostlin mulčovací kůrou, tl. do 100 mm v rovině nebo na svahu do 1:5</t>
  </si>
  <si>
    <t>690297734</t>
  </si>
  <si>
    <t>111,00*0,50+39*3,14*0,50*0,50+0,085</t>
  </si>
  <si>
    <t>10391100</t>
  </si>
  <si>
    <t>kůra mulčovací VL</t>
  </si>
  <si>
    <t>-1712155099</t>
  </si>
  <si>
    <t>(111,00*0,50+39*3,14*0,50*0,50)*0,10*1,03+0,130</t>
  </si>
  <si>
    <t>185802113</t>
  </si>
  <si>
    <t>Hnojení půdy nebo trávníku v rovině nebo na svahu do 1:5 umělým hnojivem na široko</t>
  </si>
  <si>
    <t>-779709713</t>
  </si>
  <si>
    <t>1850,00*0,00001          "areál firmy</t>
  </si>
  <si>
    <t>25111112</t>
  </si>
  <si>
    <t>hnojivo NPK</t>
  </si>
  <si>
    <t>1873564689</t>
  </si>
  <si>
    <t>1850,00*0,01*1,03          "areál firmy</t>
  </si>
  <si>
    <t>185852113X01</t>
  </si>
  <si>
    <t>Následná péče a údržba zeleně 2 roky po předání díla hnojení trávníků 1x ročně sekání trávníku 5x ročně odplevelení vysázených záhonů 2x ročně odplevelení mís stromů 2x ročně řez keřů 2x ročně řez stromů 1x ročně kontrola mulče v případě potřeby doplnění mulče a přihnojení dlouhotrvajícím hnojivem (2x ročně) a zálivka (dle potřeby (i v zimě)) dle přílohy PD: D.2.5.1</t>
  </si>
  <si>
    <t>248946555</t>
  </si>
  <si>
    <t>1               "viz příloha PD :  D.1.8.1 a D.1.8.2</t>
  </si>
  <si>
    <t>274313611</t>
  </si>
  <si>
    <t>Základy z betonu prostého pasy betonu kamenem neprokládaného tř. C 16/20</t>
  </si>
  <si>
    <t>-1516501331</t>
  </si>
  <si>
    <t>3,00*1,00*0,50*1,035+0,047</t>
  </si>
  <si>
    <t>274351121</t>
  </si>
  <si>
    <t>Bednění základů pasů rovné zřízení</t>
  </si>
  <si>
    <t>74171112</t>
  </si>
  <si>
    <t>(3,00+0,50)*2*0,40</t>
  </si>
  <si>
    <t>274351122</t>
  </si>
  <si>
    <t>Bednění základů pasů rovné odstranění</t>
  </si>
  <si>
    <t>-1358458561</t>
  </si>
  <si>
    <t>275313611</t>
  </si>
  <si>
    <t>Základy z betonu prostého patky a bloky z betonu kamenem neprokládaného tř. C 16/20</t>
  </si>
  <si>
    <t>-740240076</t>
  </si>
  <si>
    <t>0,40*0,40*1,00+0,040             "brána</t>
  </si>
  <si>
    <t>275351121</t>
  </si>
  <si>
    <t>Bednění základů patek zřízení</t>
  </si>
  <si>
    <t>-996812279</t>
  </si>
  <si>
    <t>0,40*4*0,40+3,14*0,30*0,15+0,019             "brána branka</t>
  </si>
  <si>
    <t>275351122</t>
  </si>
  <si>
    <t>Bednění základů patek odstranění</t>
  </si>
  <si>
    <t>-666735715</t>
  </si>
  <si>
    <t>338121123</t>
  </si>
  <si>
    <t>Osazování sloupků a vzpěr plotových železobetonových se zabetonováním patky, o objemu do 0,15 m3</t>
  </si>
  <si>
    <t>-341165304</t>
  </si>
  <si>
    <t>33                  "úsek 4</t>
  </si>
  <si>
    <t>338171115</t>
  </si>
  <si>
    <t>Montáž sloupků a vzpěr plotových ocelových trubkových nebo profilovaných výšky do 2 m ukotvením k pevnému podkladu</t>
  </si>
  <si>
    <t>295672979</t>
  </si>
  <si>
    <t>2            "brána</t>
  </si>
  <si>
    <t>338171123</t>
  </si>
  <si>
    <t>Montáž sloupků a vzpěr plotových ocelových trubkových nebo profilovaných výšky přes 2 do 2,6 m se zabetonováním do 0,08 m3 do připravených jamek</t>
  </si>
  <si>
    <t>1568605144</t>
  </si>
  <si>
    <t>56          "úsek 1</t>
  </si>
  <si>
    <t>1             "branka</t>
  </si>
  <si>
    <t>20                        "úsek 3</t>
  </si>
  <si>
    <t>28                  "úsek 5</t>
  </si>
  <si>
    <t>348101210</t>
  </si>
  <si>
    <t>Osazení vrat nebo vrátek k oplocení na sloupky ocelové, plochy jednotlivě do 2 m2</t>
  </si>
  <si>
    <t>-1160310961</t>
  </si>
  <si>
    <t>553423721B</t>
  </si>
  <si>
    <t>branka plotová jednokřídlá ocelová žárově zinkování s výplní 2D panel výšky 1 900 mm délka branky 900 mm včetně sloupků, stavitelných kloubových pantů, zámku s FAB vložkou, hliníkovou klikou, plastovým dorazem a všech prvků nutných k řádnému dokončení díla</t>
  </si>
  <si>
    <t>-1131680257</t>
  </si>
  <si>
    <t>348121121</t>
  </si>
  <si>
    <t>Osazování desek plotových železobetonových prefabrikovaných do drážek předem osazených sloupků na cementovou maltu se zatřením ložných a styčných spár, při rozměru desek 500x50x2000 mm</t>
  </si>
  <si>
    <t>-167668547</t>
  </si>
  <si>
    <t>32*5                  "úsek 4</t>
  </si>
  <si>
    <t>59230001BP</t>
  </si>
  <si>
    <t>Betonový plot betonová desky výšky 500 mm délky 2 000 mm oboustranně hladké šedé nasunuté 5 ks nad sebou do betonového sloupku výšky 3 300 mm upraveného dle stávajícího plotu rozměry sloupku 140 x 110 mm šedý hladký včetně všech prvků nutných k řádnému dokončení díla</t>
  </si>
  <si>
    <t>929548919</t>
  </si>
  <si>
    <t>348121221</t>
  </si>
  <si>
    <t>Osazení podhrabových desek na ocelové sloupky, délky desek přes 2 do 3 m</t>
  </si>
  <si>
    <t>1935482246</t>
  </si>
  <si>
    <t>53                 "úsek 1</t>
  </si>
  <si>
    <t>348171146</t>
  </si>
  <si>
    <t>Montáž oplocení z dílců kovových panelových svařovaných, na ocelové profilované sloupky, výšky přes 1,5 do 2,0 m</t>
  </si>
  <si>
    <t>-5307892</t>
  </si>
  <si>
    <t>132,00                  "úsek 1</t>
  </si>
  <si>
    <t>553424331PD</t>
  </si>
  <si>
    <t>plotové 2D dílce sloupek Zn žárový zinek výšky 2 600 mm rozměry sloupku 60 x 60 mm tl.stěny 1,5 mm barva pozink plotový panel 2D materiál drátu pozink výška panelu 1 630 mm délka 2 500 mm_x000D_
průměr drátu 6/5/6 mm rozměr oka 50 x 200 mm barva pozink betonová podhrabová deska pod plot výška desky 300 mm síla 50 mm délka 2 450 mm barva šedá (beton) kotvená pomocí koncových a průběžných držáků podhrabové desky z pozinku včetně všech prvků nutných k řádnému dokončení díla</t>
  </si>
  <si>
    <t>1745747915</t>
  </si>
  <si>
    <t>348171310</t>
  </si>
  <si>
    <t>Montáž oplocení z dílců kovových z profilové oceli, trubek nebo tenkostěnných profilů hmotnosti 1 m oplocení do 15 kg</t>
  </si>
  <si>
    <t>-1388004002</t>
  </si>
  <si>
    <t>47,00+66,00                  "úsek 3 úsek 5</t>
  </si>
  <si>
    <t>348171510</t>
  </si>
  <si>
    <t>Montáž oplocení z dílců kovových z plechu vlnitého nebo profilového hmotnosti 1 m oplocení do 30 kg</t>
  </si>
  <si>
    <t>-322986366</t>
  </si>
  <si>
    <t>13838721VP</t>
  </si>
  <si>
    <t>Plot z vlnitého plechu plotový sloupek pozinkovaný jekl výšky 2 900 mm rozměry sloupku 60 x 60 mm tl. stěny 1,5 mm barva pozink příčník pozinkovaný jekl délka 47 000 mm rozměry příčníku 40 x 40 mm tl.stěny 1,5 mm barva pozink plotová výplň vlnitý plech žárově zinkovaný výška plotové výplně 2 200 mm délka 47 000 mm tl. plechu 0,55 mm výška vlny dle stávajícího plotu povrchová úprava žárově pozinkovaný ocelový plech uchycení pomocí upevňovacích vrutů s podložkou v každé vlně včetně všech prvků nutných k řádnému dokončení díla</t>
  </si>
  <si>
    <t>-1581487928</t>
  </si>
  <si>
    <t>154843541TP</t>
  </si>
  <si>
    <t>Plot z trapézového plechu plotový sloupek pozinkovaný jekl výšky 2 900 mm rozměry sloupku 60 x 60 mm tl. stěny 1,5 mm barva pozink příčník pozinkovaný jekl délka 66 000 mm  rozměry příčníku 40 x 40 mm tl.stěny 1,5 mm barva pozink plotová výplň profilovaný trapézový plech výška plechu 2 200 mm délka 66 0000 mm (bez překrytí) tl. plechu 0,5 mm výška vlny dle stávajícího plotu povrchová úprava žárově pozinkovaný ocelový plech uchycení pomocí upevňovacích vrutů s podložkou v každé vlně včetně všech prvků nutných k řádnému dokončení díla</t>
  </si>
  <si>
    <t>-379601616</t>
  </si>
  <si>
    <t>348172115</t>
  </si>
  <si>
    <t>Montáž vjezdových bran samonosných posuvných jednokřídlových plochy přes 6 do 9 m2</t>
  </si>
  <si>
    <t>621984396</t>
  </si>
  <si>
    <t>553423671PB</t>
  </si>
  <si>
    <t xml:space="preserve">posuvná brána ocelová žárově zinkování s výplní 2D panel výšky 1 900 mm délka brány 6 420/ 10 000 mm včetně sloupků, elektropohonu, dálkového ovládání (upřesní vybraný dodavatel brány) a všech prvků nutných k řádnému dokončení díla_x000D_
</t>
  </si>
  <si>
    <t>-957709188</t>
  </si>
  <si>
    <t>348172911</t>
  </si>
  <si>
    <t>Montáž vjezdových bran doplňků pohonu pro bránu</t>
  </si>
  <si>
    <t>828667587</t>
  </si>
  <si>
    <t>953961211</t>
  </si>
  <si>
    <t>Kotva chemická s vyvrtáním otvoru do betonu, železobetonu nebo tvrdého kamene chemická patrona, velikost M 8, hloubka 80 mm</t>
  </si>
  <si>
    <t>-1878316802</t>
  </si>
  <si>
    <t>2*4</t>
  </si>
  <si>
    <t>953965111</t>
  </si>
  <si>
    <t>Kotva chemická s vyvrtáním otvoru kotevní šrouby pro chemické kotvy, velikost M 8, délka 110 mm</t>
  </si>
  <si>
    <t>-2004017251</t>
  </si>
  <si>
    <t>966071711</t>
  </si>
  <si>
    <t>Bourání plotových sloupků a vzpěr ocelových trubkových nebo profilovaných výšky do 2,50 m zabetonovaných</t>
  </si>
  <si>
    <t>-2000704079</t>
  </si>
  <si>
    <t>24+2+1+10+3+16+11                  "úsek 1 úsek 2 úsek 3 úsek 5</t>
  </si>
  <si>
    <t>966071822</t>
  </si>
  <si>
    <t>Rozebrání oplocení z pletiva drátěného se čtvercovými oky, výšky přes 1,6 do 2,0 m</t>
  </si>
  <si>
    <t>-854827314</t>
  </si>
  <si>
    <t>25,00+40,00+26,00                "úsek 1 úsek 5</t>
  </si>
  <si>
    <t>966071832</t>
  </si>
  <si>
    <t>Rozebrání oplocení z pletiva ostnatého drátu, výšky přes 2,0 m</t>
  </si>
  <si>
    <t>2006793146</t>
  </si>
  <si>
    <t>25,00+60,00+32,00+40,00+26,00                "úsek 1 úsek 3 úsek 5</t>
  </si>
  <si>
    <t>966072820</t>
  </si>
  <si>
    <t>Rozebrání oplocení z dílců plechových vlnitých nebo profilovaných, hmotnosti 1 m oplocení do 30 kg</t>
  </si>
  <si>
    <t>-1338561603</t>
  </si>
  <si>
    <t>60,00+5,00                "úsek 1 úsek 3</t>
  </si>
  <si>
    <t>966073811</t>
  </si>
  <si>
    <t>Rozebrání vrat a vrátek k oplocení plochy jednotlivě přes 2 do 6 m2</t>
  </si>
  <si>
    <t>-1155585609</t>
  </si>
  <si>
    <t>966073813</t>
  </si>
  <si>
    <t>Rozebrání vrat a vrátek k oplocení plochy jednotlivě přes 10 do 20 m2</t>
  </si>
  <si>
    <t>1010908305</t>
  </si>
  <si>
    <t>-207148180</t>
  </si>
  <si>
    <t xml:space="preserve">60,00*0,60*0,15+(1,11+1,07)*0,40/2*0,15+(1,26+1,36)*0,40/2*0,15+0,056               "úsek 1 </t>
  </si>
  <si>
    <t>1249063335</t>
  </si>
  <si>
    <t>997231111</t>
  </si>
  <si>
    <t>Vodorovná doprava suti a vybouraných hmot s vyložením a hrubým urovnáním na vzdálenost do 1 km</t>
  </si>
  <si>
    <t>1208368455</t>
  </si>
  <si>
    <t>997231119</t>
  </si>
  <si>
    <t>Vodorovná doprava suti a vybouraných hmot s vyložením a hrubým urovnáním na vzdálenost Příplatek k cenám za každý další započatý 1 km</t>
  </si>
  <si>
    <t>-541019886</t>
  </si>
  <si>
    <t>25,880*26+0,12</t>
  </si>
  <si>
    <t>998232110</t>
  </si>
  <si>
    <t>Přesun hmot pro oplocení se svislou nosnou konstrukcí zděnou z cihel, tvárnic, bloků, popř. kovovou nebo dřevěnou vodorovná dopravní vzdálenost do 50 m, pro oplocení výšky do 3 m</t>
  </si>
  <si>
    <t>2132975724</t>
  </si>
  <si>
    <t>PS 01 - Osobní výtah</t>
  </si>
  <si>
    <t xml:space="preserve">    33-M - Montáže dopr.zaříz.,sklad. zař. a váh</t>
  </si>
  <si>
    <t>33-M</t>
  </si>
  <si>
    <t>Montáže dopr.zaříz.,sklad. zař. a váh</t>
  </si>
  <si>
    <t>33X0001</t>
  </si>
  <si>
    <t>Osobní výtah nosnost 1600 kg 8 osob rychlost 1,0 m/s zdvih 7,20 m počet stanic/nástupišť 3/3 výtahový pohon bezpřevodový s vysokou účinností a nízkou spotřebou energie umístěný v hlavě šachty_x000D_
kabina výtahu (š x hl x v) 1 400 mm x 2 480 mm x 2 160 mm ocelový rám klece podlaha protiskluzová guma stěny broušený nerez K240 strop broušený nerez K240 neprůchozí osvětlení stropní bodové LED světlo nerezové madlo na boční stěně zrcadlo umístěné v horní polovině boční stěny větrací mřížky v dolní části nerez okopové plechy sedačka trubková sklopná broušený nerez vstupní portál broušený nerez K240 ovládací panel broušený nerez K240 dorozumívací zařízení obousměrné dle platných technických norem broušený nerez_x000D_
kabinové dveře (š x v) 1 100 mm x 2 100 mm otevíráné automaticky teleskopicky posuvné materiál broušený nerez K240 _x000D_
šachetní dveře (š x v) 1 100 mm x 2 100 mm otevíráné automaticky teleskopicky posuvné materiál zárubní a šachetních dveří broušený nerez s požární odolností EW 30DP1_x000D_
výtahová šachta (š/h) 1 900 mm x 2 480/2 680 mm výška šachty 11 700 mm šachta betonové stěny prohlubeň betonová a ocelový keson horní přejezd 3 400 mm prohlubeň 1 100 mm _x000D_
přívod el. proudu 3x400/230 V 50 Hz napájecí soustava 3 NPE 50 Hz 400 V / TN-S příkon 9,2 kW_x000D_
provedení a výbava splňuje technické požadavky pro užívání osobami s omezenou schopností pohybu a orientace podle Vyhlášky č. 398/2009 Sb. v platném znění a požadavky ČSN EN 81-70 Bezpečnostní předpisy pro konstrukci a montáž výtahů-část 70:zvláštní úprava výtahů určených pro dopravu osob a osob a nákladů-přístupnost výtahů včetně osob s omezenou schopností pohybu a orientace kompletní dodávka včetně dopravy, montáže, vyzkoušení a dodavatelské dokumentace dle přílohy PD : D.3.1.1</t>
  </si>
  <si>
    <t>-1005732591</t>
  </si>
  <si>
    <t>VON - Vedlejší a ostatní náklady</t>
  </si>
  <si>
    <t>VRN - Vedlejší rozpočtové náklady</t>
  </si>
  <si>
    <t xml:space="preserve">    O02 - Ostatní náklady</t>
  </si>
  <si>
    <t xml:space="preserve">    0 - Vedlejší rozpočtové náklady</t>
  </si>
  <si>
    <t>VRN</t>
  </si>
  <si>
    <t>Vedlejší rozpočtové náklady</t>
  </si>
  <si>
    <t>O02</t>
  </si>
  <si>
    <t>Ostatní náklady</t>
  </si>
  <si>
    <t>0330020X1</t>
  </si>
  <si>
    <t>Inženýrské sítě stávající náklady na seznámení se s rozmístěním a trasou stávajících známých inženýrských sítí na staveništi a přilehlých pozemcích dotčených prováděním díla, jejich ochrana tak, aby v průběhu provádění díla nedošlo k jejich poškození včetně zpětného protokolárního předání jejich správcům</t>
  </si>
  <si>
    <t>1024</t>
  </si>
  <si>
    <t>575400470</t>
  </si>
  <si>
    <t>011515X08</t>
  </si>
  <si>
    <t>Činnost geologa ve výstavbě</t>
  </si>
  <si>
    <t>-1549137564</t>
  </si>
  <si>
    <t>011515X10</t>
  </si>
  <si>
    <t>Činnost statika</t>
  </si>
  <si>
    <t>383912693</t>
  </si>
  <si>
    <t>0132541X3</t>
  </si>
  <si>
    <t>Geodetické práce vytýčení stavby</t>
  </si>
  <si>
    <t>-1114575942</t>
  </si>
  <si>
    <t>0132540X08</t>
  </si>
  <si>
    <t>Geodetické zaměření skutečného provedení stavby včetně komunikací a inženýrských sítí bude provedeno a ověřeno oprávněným zeměměřičským inženýrem v souladu s platnou legislativou</t>
  </si>
  <si>
    <t>639998219</t>
  </si>
  <si>
    <t>0132541X10</t>
  </si>
  <si>
    <t>Geometrický plán</t>
  </si>
  <si>
    <t>30764105</t>
  </si>
  <si>
    <t>013254X00</t>
  </si>
  <si>
    <t>Vypracování dokumentace skutečného provedení stavby 3x v tištěné podobě 1x v elektronické podobě na CD zpracována v souladu s platnou legislativou</t>
  </si>
  <si>
    <t>-1578511030</t>
  </si>
  <si>
    <t>013254X01</t>
  </si>
  <si>
    <t>Výrobní a dílenská dokumentace mimo dokumentaci uvedenou v položkách jednotlivých rozpočtů</t>
  </si>
  <si>
    <t>604854122</t>
  </si>
  <si>
    <t>013254X02</t>
  </si>
  <si>
    <t>Výrobní a dílenská dokumentace betonových konstrukcí mimo dokumentaci uvedenou v položkách jednotlivých rozpočtů</t>
  </si>
  <si>
    <t>176510088</t>
  </si>
  <si>
    <t>0132740X1</t>
  </si>
  <si>
    <t xml:space="preserve">Fotodokumentace prováděného díla průběžně během realizace díla zejména části stavby a konstrukce před jejich zakrytím v 1 digitálním vyhotovení_x000D_
</t>
  </si>
  <si>
    <t>1527623174</t>
  </si>
  <si>
    <t>043103X00</t>
  </si>
  <si>
    <t>Zkoušky, zkušební provoz, atesty a revize podle ČSN a případných jiných právních nebo technických předpisů platných v době provádění a předání díla, kterými bude prokázáno dosažení předepsané kvality a předepsaných technických parametrů díla mimo zkoušky uvedené v položkách jednotlivých rozpočtů</t>
  </si>
  <si>
    <t>116267535</t>
  </si>
  <si>
    <t>045002R00</t>
  </si>
  <si>
    <t xml:space="preserve">Koordinační a kompletační činnost náklady na zajištění oznámení zahájení stavebních prací v souladu s pravomocnými rozhodnutími a vyjádřeními například správců sítí, poskytnutí součinnosti při tvorbě povinných monitorovacích zpráv projektu, zajištění koordinační činnosti subdodavatelů zhotovitele, zajištění a provedení všech nezbytných opatření organizačního a stavebně technologického charakteru k řádnému provedení předmětu díla a předání všech dokladů o dokončené stavbě_x000D_
</t>
  </si>
  <si>
    <t>17813025</t>
  </si>
  <si>
    <t>0910031X00</t>
  </si>
  <si>
    <t>Náklady na vzorkování u výrobků, koncových prvků a viditelných konstrukcí a povrchů</t>
  </si>
  <si>
    <t>1212101488</t>
  </si>
  <si>
    <t>0300010X1</t>
  </si>
  <si>
    <t>Vybudování, provoz, údržba a odstraněnní zařízení staveniště v souladu s platnými právními předpisy zřízení staveništních přípojek energií (vody a energie), jejich měření, provoz, údržba, úhrada a likvidace, zajištění případného zimního opatření, náklady na úpravu povrchů po odstranění zařízení staveniště a úklid ploch, na kterých bylo zařízení staveniště provozováno, skladování materiálu, správa, zajištění staveniště proti přístupu nepovolaných osob, zabezpečení staveniště, náklady na vybavení objektů zařízení staveniště a odstranění objektů zařízení staveniště včetně odvozu, náklady na střežení  staveniště</t>
  </si>
  <si>
    <t>-1745918471</t>
  </si>
  <si>
    <t>031105X02</t>
  </si>
  <si>
    <t>Dopravně inženýrská opatření (DIO) projednání a zajištění</t>
  </si>
  <si>
    <t>-1753919855</t>
  </si>
  <si>
    <t>0600010X1</t>
  </si>
  <si>
    <t>Územní vlivy náklady vlivem klimatických podmínek, ztížené dopravní podmínky, na práce ve zdraví škodlivém prostředí, práce se škodlivými materiály, práce na těžce přístupných místech a na mimostaveništní dopravu materiáli a výrobků</t>
  </si>
  <si>
    <t>-1421166049</t>
  </si>
  <si>
    <t>0700010X1</t>
  </si>
  <si>
    <t>Provozní vlivy náklady na provoz investora případně třetích osob, ztížený pohyb vozidel ve městech a ostatní provozní vlivy</t>
  </si>
  <si>
    <t>-1829364847</t>
  </si>
  <si>
    <t>SEZNAM FIGUR</t>
  </si>
  <si>
    <t>Výměra</t>
  </si>
  <si>
    <t>SO 01/ D.1.1.1</t>
  </si>
  <si>
    <t>Použití figury:</t>
  </si>
  <si>
    <t>Oplechování horních ploch a atik bez rohů z Pz s povrch úpravou mechanicky kotvené rš 750 mm</t>
  </si>
  <si>
    <t>Provedení povlakové krytiny střech do 10° pásy NAIP přitavením v plné ploše</t>
  </si>
  <si>
    <t>Provedení povlakové krytiny střech do 10° fólií položenou volně s přilepením spojů</t>
  </si>
  <si>
    <t>Montáž izolace tepelné stěn lepením celoplošně v kombinaci s mechanickým kotvením rohoží, pásů, dílců, desek tl do 100mm</t>
  </si>
  <si>
    <t>Montáž spádové izolace na zhlaví atiky š přes 500 do 1000 mm lepené za studena nízkoexpanzní (PUR) pěnou</t>
  </si>
  <si>
    <t>Konstrukční a vyrovnávací vrstva pod klempířské prvky (atiky) z vodovzdorné překližky tl 21 mm</t>
  </si>
  <si>
    <t>Oplechování horních ploch a atik bez rohů z Pz s povrch úpravou mechanicky kotvené rš přes 800 mm</t>
  </si>
  <si>
    <t>Mazanina tl přes 50 do 80 mm z betonu prostého bez zvýšených nároků na prostředí tř. C 25/30</t>
  </si>
  <si>
    <t>Příplatek k mazanině tl přes 50 do 80 mm za stržení povrchu spodní vrstvy před vložením výztuže</t>
  </si>
  <si>
    <t>Řezání dilatačních spár š 10 mm hl přes 20 do 50 mm v čerstvé betonové mazanině</t>
  </si>
  <si>
    <t>Výplň dilatačních spar šířky do 10 mm v mazaninách polyuretanovou samonivelační hmotou</t>
  </si>
  <si>
    <t>Vyčištění budov bytové a občanské výstavby při výšce podlaží do 4 m</t>
  </si>
  <si>
    <t>Hloubení jam nezapažených v hornině třídy těžitelnosti I skupiny 3 objemu do 1000 m3 strojně</t>
  </si>
  <si>
    <t>Polštáře zhutněné pod základy z kameniva drceného frakce 16 až 63 mm</t>
  </si>
  <si>
    <t>Základové desky ze ŽB se zvýšenými nároky na prostředí tř. C 30/37</t>
  </si>
  <si>
    <t>Výztuž základových desek svařovanými sítěmi Kari</t>
  </si>
  <si>
    <t>Provedení izolace proti zemní vlhkosti vodorovné za studena nátěrem penetračním</t>
  </si>
  <si>
    <t>Trativody z drenážních trubek plastových flexibilních D 100 mm bez lože</t>
  </si>
  <si>
    <t>Zřízení vrstvy z geotextilie v rovině nebo ve sklonu do 1:5 š do 3 m</t>
  </si>
  <si>
    <t>Tenkovrstvá silikonová zatíraná omítka zrnitost 1,5 mm vnějších podhledů</t>
  </si>
  <si>
    <t>Penetrační silikonový nátěr vnějších pastovitých tenkovrstvých omítek podhledů</t>
  </si>
  <si>
    <t>Montáž fasádních lamel š do 150 mm svisle na jednosměrný nezateplený rošt kotvený do betonu budovy přes 6 do 12 m</t>
  </si>
  <si>
    <t>Montáž kontaktního zateplení vnějších podhledů lepením a mechanickým kotvením polystyrénových desek do betonu nebo zdiva tl přes 240</t>
  </si>
  <si>
    <t>Příplatek k cenám kontaktního zateplení podhledů za zápustnou montáž a použití tepelněizolačních zátek z polystyrenu</t>
  </si>
  <si>
    <t>Montáž profilů kontaktního zateplení lepených</t>
  </si>
  <si>
    <t>Provedení izolace proti zemní vlhkosti pásy přitavením vodorovné NAIP</t>
  </si>
  <si>
    <t>Provedení izolace proti zemní vlhkosti svislé za studena nátěrem penetračním</t>
  </si>
  <si>
    <t>Provedení izolace proti zemní vlhkosti pásy přitavením svislé NAIP</t>
  </si>
  <si>
    <t>Provedení povlakové krytiny střech do 10° za studena lakem penetračním nebo asfaltovým</t>
  </si>
  <si>
    <t>Montáž izolace tepelné podlah volně kladenými rohožemi, pásy, dílci, deskami 1 vrstva</t>
  </si>
  <si>
    <t>i33</t>
  </si>
  <si>
    <t>i34</t>
  </si>
  <si>
    <t>i35</t>
  </si>
  <si>
    <t>i40</t>
  </si>
  <si>
    <t>krytina2</t>
  </si>
  <si>
    <t>Montáž lešení řadového trubkového lehkého s podlahami zatížení do 200 kg/m2 š od 0,9 do 1,2 m v přes 10 do 25 m</t>
  </si>
  <si>
    <t>Příplatek k lešení řadovému trubkovému lehkému s podlahami do 200 kg/m2 š od 0,9 do 1,2 m v přes 10 do 25 m za každý den použití</t>
  </si>
  <si>
    <t>Demontáž lešení řadového trubkového lehkého s podlahami zatížení do 200 kg/m2 š od 0,9 do 1,2 m v přes 10 do 25 m</t>
  </si>
  <si>
    <t>Montáž ochranné sítě z textilie z umělých vláken</t>
  </si>
  <si>
    <t>Příplatek k ochranné síti za každý den použití</t>
  </si>
  <si>
    <t>Demontáž ochranné sítě z textilie z umělých vláken</t>
  </si>
  <si>
    <t>Dovoz a odvoz lešení řadového do 10 km včetně naložení a složení</t>
  </si>
  <si>
    <t>Dvojnásobné bílé malby ze směsí za mokra výborně oděruvzdorných v místnostech v do 3,80 m</t>
  </si>
  <si>
    <t>Zakrytí vnitřních ploch konstrukcí nebo prvků v místnostech v do 3,80 m</t>
  </si>
  <si>
    <t>Hloubková jednonásobná bezbarvá penetrace podkladu v místnostech v do 3,80 m</t>
  </si>
  <si>
    <t>Dekorační technika imitace betonu v místnostech v do 3,80 m</t>
  </si>
  <si>
    <t>Zřízení bednění stropů deskových tl přes 25 do 50 cm bez podpěrné kce</t>
  </si>
  <si>
    <t>Izolace proti zemní vlhkosti nopovou fólií svislá, nopek v 20,0 mm, tl do 1,0 mm</t>
  </si>
  <si>
    <t>Izolace proti zemní vlhkosti nopovou fólií ukončení provětrávací lištou</t>
  </si>
  <si>
    <t>Zřízení bednění základových desek</t>
  </si>
  <si>
    <t>Montáž izolace tepelné střech plochých lepené nízkoexpanzní (PUR) pěnou atikový klín</t>
  </si>
  <si>
    <t>Sádrová nebo vápenosádrová omítka hladká jednovrstvá vnitřních stěn nanášená strojně</t>
  </si>
  <si>
    <t>Penetrační disperzní nátěr vnitřních stěn nanášený strojně</t>
  </si>
  <si>
    <t>Výztuž mazanin svařovanými sítěmi Kari</t>
  </si>
  <si>
    <t>Podlahové vytápění - krycí a separační PE fólie</t>
  </si>
  <si>
    <t>Oplechování rovných parapetů mechanicky kotvené z Pz s povrchovou úpravou rš 200 mm</t>
  </si>
  <si>
    <t>Připojovací spára oken a stěn parotěsnou páskou interiérovou</t>
  </si>
  <si>
    <t>Připojovací spára oken a stěn paropropustnou páskou exteriérovou</t>
  </si>
  <si>
    <t>Montáž izolace tepelné střech plochých lepené za studena nízkoexpanzní (PUR) pěnou 1 vrstva rohoží, pásů, dílců, desek</t>
  </si>
  <si>
    <t>Provedení povlakové krytiny střech do 10° ukotvení fólie talířovou hmoždinkou do polystyrenu nebo vlny</t>
  </si>
  <si>
    <t>Provedení povlakové krytiny střech do 10° podkladní textilní vrstvy</t>
  </si>
  <si>
    <t>Provedení povlakové krytiny střech do 10° ochranné textilní vrstvy</t>
  </si>
  <si>
    <t>Provedení povlakové krytiny střech do 10° násypem z hrubého kameniva tl 50 mm</t>
  </si>
  <si>
    <t>Montáž izolace tepelné střech plochých lepené za studena nízkoexpanzní (PUR) pěnou, spádová vrstva</t>
  </si>
  <si>
    <t>Provedení hydroakumulační vrstvy z nopových fólií s přesahem vegetační střechy sklon do 5°</t>
  </si>
  <si>
    <t>Provedení vegetační vrstvy ze substrátu tl do 100 mm vegetační střechy sklon do 5°</t>
  </si>
  <si>
    <t>Provedení suchého výsevu řízků vegetační střechy sklon do 5°</t>
  </si>
  <si>
    <t>Přikotvení tepelné izolace šrouby do betonu pro izolaci tl přes 240 mm</t>
  </si>
  <si>
    <t>Montáž podkladního roštu terasy z dřevěných profilů osové vzdálenosti podpěr přes 420 do 550 mm</t>
  </si>
  <si>
    <t>Montáž teras z prken š přes 120 do 135 mm z dřevin tvrdých šroubovaných broušených bez povrchové úpravy</t>
  </si>
  <si>
    <t>Dlaždice betonové 400x400 mm kladené na sucho na ploché střechy</t>
  </si>
  <si>
    <t>SDK příčka základní penetrační nátěr (oboustranně)</t>
  </si>
  <si>
    <t>SDK příčka tl 100 mm profil CW+UW 75 desky 1xA 12,5 s izolací EI 30 Rw do 45 dB</t>
  </si>
  <si>
    <t>SDK podhled základní penetrační nátěr</t>
  </si>
  <si>
    <t>SDK příčka tl 125 mm profil CW+UW 100 desky 1xA 12,5 s izolací EI 30 Rw do 48 dB</t>
  </si>
  <si>
    <t>SDK podhled deska 1xH2 12,5 bez izolace dvouvrstvá spodní kce profil CD+UD</t>
  </si>
  <si>
    <t>SDK podhled desky 2xDF 12,5 bez izolace dvouvrstvá spodní kce profil CD+UD REI 120</t>
  </si>
  <si>
    <t>Montáž parotěsné zábrany do SDK podhledu</t>
  </si>
  <si>
    <t>Stěrka podlahová nivelační pro vyrovnání podkladu povlakových podlah pevnosti 30 MPa tl do 3 mm</t>
  </si>
  <si>
    <t>Strojní broušení podkladu před provedením lité podlahy</t>
  </si>
  <si>
    <t>Penetrační polyuretanový nátěr podlahy na vlhký nebo nenasákavý podklad</t>
  </si>
  <si>
    <t>Broušení betonového podkladu povlakových podlah schodišťových stupňů</t>
  </si>
  <si>
    <t>Penetrační polyuretanový nátěr schodišťových stupňů na podklad vlhký nebo nenasákavý</t>
  </si>
  <si>
    <t>Krycí polyuretanový dekorativní nátěr schodišťových stupňů</t>
  </si>
  <si>
    <t>strecha2</t>
  </si>
  <si>
    <t>Lešení pomocné pro objekty pozemních staveb s lešeňovou podlahou v do 1,9 m zatížení do 150 kg/m2</t>
  </si>
  <si>
    <t>Vrty velkoprofilové svislé zapažené D přes 1250 do 1500 mm hl od 0 do 5 m hornina II</t>
  </si>
  <si>
    <t>Zřízení pilot svislých zapažených D přes 1250 do 1500 mm hl od 0 do 10 m s vytažením pažnic z betonu železového</t>
  </si>
  <si>
    <t>Výztuž pilot betonovaných do země ocel z betonářské oceli 10 505</t>
  </si>
  <si>
    <t>Vrty velkoprofilové svislé zapažené D přes 1250 do 1500 mm hl od 0 do 10 m hornina II</t>
  </si>
  <si>
    <t>Vrty velkoprofilové svislé zapažené D přes 550 do 650 mm hl od 0 do 5 m hornina II</t>
  </si>
  <si>
    <t>Zřízení pilot svislých zapažených D přes 650 do 1250 mm hl od 0 do 10 m s vytažením pažnic z betonu železového</t>
  </si>
  <si>
    <t>Vrty velkoprofilové svislé zapažené D přes 550 do 650 mm hl od 0 do 10 m hornina II</t>
  </si>
  <si>
    <t>Vrty velkoprofilové svislé zapažené D přes 550 do 650 mm hl od 0 do 20 m hornina II</t>
  </si>
  <si>
    <t>Zřízení pilot svislých zapažených D přes 450 do 650 mm hl od 0 do 20 m s vytažením pažnic z betonu železového</t>
  </si>
  <si>
    <t>Nosná zeď ze ŽB tř. C 30/37 bez výztuže</t>
  </si>
  <si>
    <t>Nosná zeď ze ŽB odolného proti agresivnímu prostředí tř. C 30/37 bez výztuže</t>
  </si>
  <si>
    <t>Zřízení kruhového oboustranného bednění nosných nadzákladových zdí r přes 2,5 do 4 m</t>
  </si>
  <si>
    <t>Zřízení kruhového oboustranného bednění obkladových nadzákladových zdí r přes 2,5 do 4 m</t>
  </si>
  <si>
    <t>Příčka z cihel broušených na tenkovrstvou maltu tloušťky 80 mm</t>
  </si>
  <si>
    <t>Příčka z cihel broušených na tenkovrstvou maltu tloušťky 115 mm</t>
  </si>
  <si>
    <t>Ukotvení příček k betonovým konstrukcím plochými kotvami</t>
  </si>
  <si>
    <t>Vodorovné přemístění přes 50 do 500 m výkopku/sypaniny z horniny třídy těžitelnosti I skupiny 1 až 3</t>
  </si>
  <si>
    <t>Výztuž základových desek betonářskou ocelí 10 505 (R)</t>
  </si>
  <si>
    <t>Zhutnění podloží z hornin soudržných nebo nesoudržných pod násypy</t>
  </si>
  <si>
    <t>Odstranění bednění základových desek</t>
  </si>
  <si>
    <t>Základové pasy ze ŽB bez zvýšených nároků na prostředí tř. C 30/37</t>
  </si>
  <si>
    <t>Výztuž základových pasů betonářskou ocelí 10 505 (R)</t>
  </si>
  <si>
    <t>Výztuž nosných zdí betonářskou ocelí 10 505</t>
  </si>
  <si>
    <t>Zřízení oboustranného bednění nosných nadzákladových zdí</t>
  </si>
  <si>
    <t>Odstranění oboustranného bednění nosných nadzákladových zdí</t>
  </si>
  <si>
    <t>Odstranění kruhového oboustranného bednění nosných nadzákladových zdí r přes 4 m</t>
  </si>
  <si>
    <t>Výztuž obkladových zdí betonářskou ocelí 10 505</t>
  </si>
  <si>
    <t>Zřízení oboustranného bednění obkladových nadzákladových zdí</t>
  </si>
  <si>
    <t>Kotvení obkladové fasády přes systémové kotvy z nerez oceli - přesný návrh</t>
  </si>
  <si>
    <t>Odstranění oboustranného bednění obkladových nadzákladových zdí</t>
  </si>
  <si>
    <t>Příplatek k cenám bednění obkladových nadzákladových zdí za pohledový beton</t>
  </si>
  <si>
    <t>Odstranění kruhového oboustranného bednění obkladových nadzákladových zdí r přes 2,5 do 4 m</t>
  </si>
  <si>
    <t>Stropy deskové ze ŽB tř. C 30/37</t>
  </si>
  <si>
    <t>Výztuž stropů betonářskou ocelí 10 505</t>
  </si>
  <si>
    <t>Zřízení podpěrné konstrukce stropů výšky do 4 m tl přes 25 do 35 cm</t>
  </si>
  <si>
    <t>Odstranění bednění stropů deskových tl přes 25 do 50 cm bez podpěrné kce</t>
  </si>
  <si>
    <t>Odstranění podpěrné konstrukce stropů výšky do 4 m tl přes 25 do 35 cm</t>
  </si>
  <si>
    <t>Nosníky ze ŽB tř. C 30/37</t>
  </si>
  <si>
    <t>Výztuž nosníků, volných trámů nebo průvlaků volných trámů betonářskou ocelí 10 505</t>
  </si>
  <si>
    <t>Zřízení bednění nosníků a průvlaků bez podpěrné kce výšky do 100 cm</t>
  </si>
  <si>
    <t>Odstranění bednění nosníků a průvlaků bez podpěrné kce výšky do 100 cm</t>
  </si>
  <si>
    <t>Schodišťová konstrukce a rampa ze ŽB tř. C 30/37</t>
  </si>
  <si>
    <t>Výztuž schodišťové konstrukce a rampy betonářskou ocelí 10 505</t>
  </si>
  <si>
    <t>Zřízení bednění podest schodišť a ramp přímočarých v do 4 m</t>
  </si>
  <si>
    <t>Odstranění bednění podest schodišť a ramp přímočarých v do 4 m</t>
  </si>
  <si>
    <t>Schodišťové stupně dusané na terén z betonu tř. C 20/25 bez potěru</t>
  </si>
  <si>
    <t>Zřízení bednění stupňů přímočarých schodišť</t>
  </si>
  <si>
    <t>Odstranění bednění stupňů přímočarých schodišť</t>
  </si>
  <si>
    <t>Zásyp jam, šachet rýh nebo kolem objektů sypaninou se zhutněním</t>
  </si>
  <si>
    <t>Nakládání výkopku z hornin třídy těžitelnosti I skupiny 1 až 3 přes 100 m3</t>
  </si>
  <si>
    <t>Zásyp v prostoru s omezeným pohybem stroje sypaninou se zhutněním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</si>
</sst>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
    <numFmt numFmtId="165" formatCode="dd\.mm\.yyyy"/>
    <numFmt numFmtId="166" formatCode="#,##0.00000"/>
    <numFmt numFmtId="167" formatCode="#,##0.000"/>
  </numFmts>
  <fonts count="43">
    <font>
      <sz val="8"/>
      <name val="Arial CE"/>
      <family val="2"/>
    </font>
    <font>
      <sz val="10"/>
      <color rgb="FF969696"/>
      <name val="Arial CE"/>
    </font>
    <font>
      <sz val="10"/>
      <name val="Arial CE"/>
    </font>
    <font>
      <b/>
      <sz val="11"/>
      <name val="Arial CE"/>
    </font>
    <font>
      <b/>
      <sz val="12"/>
      <name val="Arial CE"/>
    </font>
    <font>
      <sz val="11"/>
      <name val="Arial CE"/>
    </font>
    <font>
      <sz val="12"/>
      <color rgb="FF003366"/>
      <name val="Arial CE"/>
    </font>
    <font>
      <sz val="10"/>
      <color rgb="FF003366"/>
      <name val="Arial CE"/>
    </font>
    <font>
      <sz val="8"/>
      <color rgb="FF003366"/>
      <name val="Arial CE"/>
    </font>
    <font>
      <sz val="8"/>
      <color rgb="FF800080"/>
      <name val="Arial CE"/>
    </font>
    <font>
      <sz val="8"/>
      <color rgb="FF505050"/>
      <name val="Arial CE"/>
    </font>
    <font>
      <sz val="8"/>
      <color rgb="FFFF0000"/>
      <name val="Arial CE"/>
    </font>
    <font>
      <sz val="8"/>
      <color rgb="FF0000A8"/>
      <name val="Arial CE"/>
    </font>
    <font>
      <sz val="8"/>
      <color rgb="FFFFFFFF"/>
      <name val="Arial CE"/>
    </font>
    <font>
      <b/>
      <sz val="14"/>
      <name val="Arial CE"/>
    </font>
    <font>
      <sz val="8"/>
      <color rgb="FF3366FF"/>
      <name val="Arial CE"/>
    </font>
    <font>
      <b/>
      <sz val="12"/>
      <color rgb="FF969696"/>
      <name val="Arial CE"/>
    </font>
    <font>
      <b/>
      <sz val="8"/>
      <color rgb="FF969696"/>
      <name val="Arial CE"/>
    </font>
    <font>
      <b/>
      <sz val="10"/>
      <name val="Arial CE"/>
    </font>
    <font>
      <b/>
      <sz val="10"/>
      <color rgb="FF969696"/>
      <name val="Arial CE"/>
    </font>
    <font>
      <b/>
      <sz val="10"/>
      <color rgb="FF464646"/>
      <name val="Arial CE"/>
    </font>
    <font>
      <sz val="12"/>
      <color rgb="FF969696"/>
      <name val="Arial CE"/>
    </font>
    <font>
      <sz val="8"/>
      <color rgb="FF969696"/>
      <name val="Arial CE"/>
    </font>
    <font>
      <sz val="9"/>
      <name val="Arial CE"/>
    </font>
    <font>
      <sz val="9"/>
      <color rgb="FF969696"/>
      <name val="Arial CE"/>
    </font>
    <font>
      <b/>
      <sz val="12"/>
      <color rgb="FF960000"/>
      <name val="Arial CE"/>
    </font>
    <font>
      <sz val="12"/>
      <name val="Arial CE"/>
    </font>
    <font>
      <b/>
      <sz val="11"/>
      <color rgb="FF003366"/>
      <name val="Arial CE"/>
    </font>
    <font>
      <sz val="11"/>
      <color rgb="FF003366"/>
      <name val="Arial CE"/>
    </font>
    <font>
      <sz val="11"/>
      <color rgb="FF969696"/>
      <name val="Arial CE"/>
    </font>
    <font>
      <sz val="18"/>
      <color theme="10"/>
      <name val="Wingdings 2"/>
    </font>
    <font>
      <b/>
      <sz val="10"/>
      <color rgb="FF003366"/>
      <name val="Arial CE"/>
    </font>
    <font>
      <sz val="8"/>
      <color rgb="FF000000"/>
      <name val="Arial CE"/>
    </font>
    <font>
      <sz val="10"/>
      <color rgb="FF3366FF"/>
      <name val="Arial CE"/>
    </font>
    <font>
      <b/>
      <sz val="12"/>
      <color rgb="FF800000"/>
      <name val="Arial CE"/>
    </font>
    <font>
      <sz val="8"/>
      <color rgb="FF960000"/>
      <name val="Arial CE"/>
    </font>
    <font>
      <b/>
      <sz val="8"/>
      <name val="Arial CE"/>
    </font>
    <font>
      <sz val="7"/>
      <color rgb="FF969696"/>
      <name val="Arial CE"/>
    </font>
    <font>
      <i/>
      <sz val="9"/>
      <color rgb="FF0000FF"/>
      <name val="Arial CE"/>
    </font>
    <font>
      <i/>
      <sz val="8"/>
      <color rgb="FF0000FF"/>
      <name val="Arial CE"/>
    </font>
    <font>
      <i/>
      <sz val="7"/>
      <color rgb="FF969696"/>
      <name val="Arial CE"/>
    </font>
    <font>
      <b/>
      <sz val="9"/>
      <name val="Arial CE"/>
    </font>
    <font>
      <u/>
      <sz val="11"/>
      <color theme="10"/>
      <name val="Calibri"/>
      <scheme val="minor"/>
    </font>
  </fonts>
  <fills count="5">
    <fill>
      <patternFill patternType="none"/>
    </fill>
    <fill>
      <patternFill patternType="gray125"/>
    </fill>
    <fill>
      <patternFill patternType="solid">
        <fgColor rgb="FFFFFFCC"/>
      </patternFill>
    </fill>
    <fill>
      <patternFill patternType="solid">
        <fgColor rgb="FFBEBEBE"/>
      </patternFill>
    </fill>
    <fill>
      <patternFill patternType="solid">
        <fgColor rgb="FFD2D2D2"/>
      </patternFill>
    </fill>
  </fills>
  <borders count="23">
    <border>
      <left/>
      <right/>
      <top/>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top style="hair">
        <color rgb="FF000000"/>
      </top>
      <bottom/>
      <diagonal/>
    </border>
    <border>
      <left/>
      <right/>
      <top/>
      <bottom style="hair">
        <color rgb="FF000000"/>
      </bottom>
      <diagonal/>
    </border>
    <border>
      <left style="hair">
        <color rgb="FF000000"/>
      </left>
      <right/>
      <top style="hair">
        <color rgb="FF000000"/>
      </top>
      <bottom style="hair">
        <color rgb="FF000000"/>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thin">
        <color rgb="FF000000"/>
      </left>
      <right/>
      <top/>
      <bottom style="thin">
        <color rgb="FF000000"/>
      </bottom>
      <diagonal/>
    </border>
    <border>
      <left/>
      <right/>
      <top/>
      <bottom style="thin">
        <color rgb="FF000000"/>
      </bottom>
      <diagonal/>
    </border>
    <border>
      <left style="hair">
        <color rgb="FF969696"/>
      </left>
      <right/>
      <top style="hair">
        <color rgb="FF969696"/>
      </top>
      <bottom/>
      <diagonal/>
    </border>
    <border>
      <left/>
      <right/>
      <top style="hair">
        <color rgb="FF969696"/>
      </top>
      <bottom/>
      <diagonal/>
    </border>
    <border>
      <left/>
      <right style="hair">
        <color rgb="FF969696"/>
      </right>
      <top style="hair">
        <color rgb="FF969696"/>
      </top>
      <bottom/>
      <diagonal/>
    </border>
    <border>
      <left style="hair">
        <color rgb="FF969696"/>
      </left>
      <right/>
      <top/>
      <bottom/>
      <diagonal/>
    </border>
    <border>
      <left/>
      <right style="hair">
        <color rgb="FF969696"/>
      </right>
      <top/>
      <bottom/>
      <diagonal/>
    </border>
    <border>
      <left style="hair">
        <color rgb="FF969696"/>
      </left>
      <right/>
      <top style="hair">
        <color rgb="FF969696"/>
      </top>
      <bottom style="hair">
        <color rgb="FF969696"/>
      </bottom>
      <diagonal/>
    </border>
    <border>
      <left/>
      <right/>
      <top style="hair">
        <color rgb="FF969696"/>
      </top>
      <bottom style="hair">
        <color rgb="FF969696"/>
      </bottom>
      <diagonal/>
    </border>
    <border>
      <left/>
      <right style="hair">
        <color rgb="FF969696"/>
      </right>
      <top style="hair">
        <color rgb="FF969696"/>
      </top>
      <bottom style="hair">
        <color rgb="FF969696"/>
      </bottom>
      <diagonal/>
    </border>
    <border>
      <left style="hair">
        <color rgb="FF969696"/>
      </left>
      <right/>
      <top/>
      <bottom style="hair">
        <color rgb="FF969696"/>
      </bottom>
      <diagonal/>
    </border>
    <border>
      <left/>
      <right/>
      <top/>
      <bottom style="hair">
        <color rgb="FF969696"/>
      </bottom>
      <diagonal/>
    </border>
    <border>
      <left/>
      <right style="hair">
        <color rgb="FF969696"/>
      </right>
      <top/>
      <bottom style="hair">
        <color rgb="FF969696"/>
      </bottom>
      <diagonal/>
    </border>
    <border>
      <left style="hair">
        <color rgb="FF969696"/>
      </left>
      <right style="hair">
        <color rgb="FF969696"/>
      </right>
      <top style="hair">
        <color rgb="FF969696"/>
      </top>
      <bottom style="hair">
        <color rgb="FF969696"/>
      </bottom>
      <diagonal/>
    </border>
  </borders>
  <cellStyleXfs count="2">
    <xf numFmtId="0" fontId="0" fillId="0" borderId="0"/>
    <xf numFmtId="0" fontId="42" fillId="0" borderId="0" applyNumberFormat="0" applyFill="0" applyBorder="0" applyAlignment="0" applyProtection="0"/>
  </cellStyleXfs>
  <cellXfs count="268">
    <xf numFmtId="0" fontId="0" fillId="0" borderId="0" xfId="0"/>
    <xf numFmtId="0" fontId="0" fillId="0" borderId="0" xfId="0"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Alignment="1">
      <alignment horizontal="center" vertical="center" wrapText="1"/>
    </xf>
    <xf numFmtId="0" fontId="8" fillId="0" borderId="0" xfId="0" applyFo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13" fillId="0" borderId="0" xfId="0" applyFont="1" applyAlignment="1">
      <alignment horizontal="left" vertical="center"/>
    </xf>
    <xf numFmtId="0" fontId="0" fillId="0" borderId="0" xfId="0" applyAlignment="1">
      <alignment horizontal="left" vertical="center"/>
    </xf>
    <xf numFmtId="0" fontId="0" fillId="0" borderId="1" xfId="0" applyBorder="1"/>
    <xf numFmtId="0" fontId="0" fillId="0" borderId="2" xfId="0" applyBorder="1"/>
    <xf numFmtId="0" fontId="0" fillId="0" borderId="3" xfId="0" applyBorder="1"/>
    <xf numFmtId="0" fontId="14" fillId="0" borderId="0" xfId="0" applyFont="1" applyAlignment="1">
      <alignment horizontal="left" vertical="center"/>
    </xf>
    <xf numFmtId="0" fontId="15" fillId="0" borderId="0" xfId="0" applyFont="1" applyAlignment="1">
      <alignment horizontal="left" vertical="center"/>
    </xf>
    <xf numFmtId="0" fontId="16" fillId="0" borderId="0" xfId="0" applyFont="1" applyAlignment="1">
      <alignment horizontal="left" vertical="center"/>
    </xf>
    <xf numFmtId="0" fontId="1" fillId="0" borderId="0" xfId="0" applyFont="1" applyAlignment="1">
      <alignment horizontal="left" vertical="top"/>
    </xf>
    <xf numFmtId="0" fontId="2" fillId="0" borderId="0" xfId="0" applyFont="1" applyAlignment="1">
      <alignment horizontal="left" vertical="center"/>
    </xf>
    <xf numFmtId="0" fontId="3" fillId="0" borderId="0" xfId="0" applyFont="1" applyAlignment="1">
      <alignment horizontal="left" vertical="top"/>
    </xf>
    <xf numFmtId="0" fontId="1" fillId="0" borderId="0" xfId="0" applyFont="1" applyAlignment="1">
      <alignment horizontal="left" vertical="center"/>
    </xf>
    <xf numFmtId="0" fontId="2" fillId="2" borderId="0" xfId="0" applyFont="1" applyFill="1" applyAlignment="1" applyProtection="1">
      <alignment horizontal="left" vertical="center"/>
      <protection locked="0"/>
    </xf>
    <xf numFmtId="49" fontId="2" fillId="2" borderId="0" xfId="0" applyNumberFormat="1" applyFont="1" applyFill="1" applyAlignment="1" applyProtection="1">
      <alignment horizontal="left" vertical="center"/>
      <protection locked="0"/>
    </xf>
    <xf numFmtId="0" fontId="2" fillId="0" borderId="0" xfId="0" applyFont="1" applyAlignment="1">
      <alignment horizontal="left" vertical="center" wrapText="1"/>
    </xf>
    <xf numFmtId="0" fontId="0" fillId="0" borderId="4" xfId="0" applyBorder="1"/>
    <xf numFmtId="0" fontId="0" fillId="0" borderId="3" xfId="0" applyBorder="1" applyAlignment="1">
      <alignment vertical="center"/>
    </xf>
    <xf numFmtId="0" fontId="18" fillId="0" borderId="5" xfId="0" applyFont="1" applyBorder="1" applyAlignment="1">
      <alignment horizontal="left" vertical="center"/>
    </xf>
    <xf numFmtId="0" fontId="0" fillId="0" borderId="5" xfId="0" applyBorder="1" applyAlignment="1">
      <alignment vertical="center"/>
    </xf>
    <xf numFmtId="0" fontId="1" fillId="0" borderId="0" xfId="0" applyFont="1" applyAlignment="1">
      <alignment horizontal="right" vertical="center"/>
    </xf>
    <xf numFmtId="0" fontId="1" fillId="0" borderId="3" xfId="0" applyFont="1" applyBorder="1" applyAlignment="1">
      <alignment vertical="center"/>
    </xf>
    <xf numFmtId="0" fontId="0" fillId="3" borderId="0" xfId="0" applyFill="1" applyAlignment="1">
      <alignment vertical="center"/>
    </xf>
    <xf numFmtId="0" fontId="4" fillId="3" borderId="6" xfId="0" applyFont="1" applyFill="1" applyBorder="1" applyAlignment="1">
      <alignment horizontal="left" vertical="center"/>
    </xf>
    <xf numFmtId="0" fontId="0" fillId="3" borderId="7" xfId="0" applyFill="1" applyBorder="1" applyAlignment="1">
      <alignment vertical="center"/>
    </xf>
    <xf numFmtId="0" fontId="4" fillId="3" borderId="7" xfId="0" applyFont="1" applyFill="1" applyBorder="1" applyAlignment="1">
      <alignment horizontal="center" vertical="center"/>
    </xf>
    <xf numFmtId="0" fontId="20" fillId="0" borderId="4" xfId="0" applyFont="1" applyBorder="1" applyAlignment="1">
      <alignment horizontal="left" vertical="center"/>
    </xf>
    <xf numFmtId="0" fontId="0" fillId="0" borderId="4" xfId="0" applyBorder="1" applyAlignment="1">
      <alignment vertical="center"/>
    </xf>
    <xf numFmtId="0" fontId="1" fillId="0" borderId="5" xfId="0" applyFont="1" applyBorder="1" applyAlignment="1">
      <alignment horizontal="left" vertical="center"/>
    </xf>
    <xf numFmtId="0" fontId="0" fillId="0" borderId="9" xfId="0" applyBorder="1" applyAlignment="1">
      <alignment vertical="center"/>
    </xf>
    <xf numFmtId="0" fontId="0" fillId="0" borderId="10" xfId="0" applyBorder="1" applyAlignment="1">
      <alignment vertical="center"/>
    </xf>
    <xf numFmtId="0" fontId="0" fillId="0" borderId="1" xfId="0" applyBorder="1" applyAlignment="1">
      <alignment vertical="center"/>
    </xf>
    <xf numFmtId="0" fontId="0" fillId="0" borderId="2" xfId="0" applyBorder="1" applyAlignment="1">
      <alignment vertical="center"/>
    </xf>
    <xf numFmtId="0" fontId="2" fillId="0" borderId="3" xfId="0" applyFont="1" applyBorder="1" applyAlignment="1">
      <alignment vertical="center"/>
    </xf>
    <xf numFmtId="0" fontId="3" fillId="0" borderId="3" xfId="0" applyFont="1" applyBorder="1" applyAlignment="1">
      <alignment vertical="center"/>
    </xf>
    <xf numFmtId="0" fontId="3" fillId="0" borderId="0" xfId="0" applyFont="1" applyAlignment="1">
      <alignment horizontal="left" vertical="center"/>
    </xf>
    <xf numFmtId="0" fontId="18" fillId="0" borderId="0" xfId="0" applyFont="1" applyAlignment="1">
      <alignment vertical="center"/>
    </xf>
    <xf numFmtId="165" fontId="2" fillId="0" borderId="0" xfId="0" applyNumberFormat="1" applyFont="1" applyAlignment="1">
      <alignment horizontal="left" vertical="center"/>
    </xf>
    <xf numFmtId="0" fontId="0" fillId="0" borderId="12" xfId="0" applyBorder="1" applyAlignment="1">
      <alignment vertical="center"/>
    </xf>
    <xf numFmtId="0" fontId="0" fillId="0" borderId="13" xfId="0" applyBorder="1" applyAlignment="1">
      <alignment vertical="center"/>
    </xf>
    <xf numFmtId="0" fontId="22" fillId="0" borderId="0" xfId="0" applyFont="1" applyAlignment="1">
      <alignment horizontal="left" vertical="center"/>
    </xf>
    <xf numFmtId="0" fontId="0" fillId="0" borderId="15" xfId="0" applyBorder="1" applyAlignment="1">
      <alignment vertical="center"/>
    </xf>
    <xf numFmtId="0" fontId="0" fillId="4" borderId="7" xfId="0" applyFill="1" applyBorder="1" applyAlignment="1">
      <alignment vertical="center"/>
    </xf>
    <xf numFmtId="0" fontId="23" fillId="4" borderId="0" xfId="0" applyFont="1" applyFill="1" applyAlignment="1">
      <alignment horizontal="center" vertical="center"/>
    </xf>
    <xf numFmtId="0" fontId="24" fillId="0" borderId="16" xfId="0" applyFont="1" applyBorder="1" applyAlignment="1">
      <alignment horizontal="center" vertical="center" wrapText="1"/>
    </xf>
    <xf numFmtId="0" fontId="24" fillId="0" borderId="17" xfId="0" applyFont="1" applyBorder="1" applyAlignment="1">
      <alignment horizontal="center" vertical="center" wrapText="1"/>
    </xf>
    <xf numFmtId="0" fontId="24" fillId="0" borderId="18" xfId="0" applyFont="1" applyBorder="1" applyAlignment="1">
      <alignment horizontal="center" vertical="center" wrapText="1"/>
    </xf>
    <xf numFmtId="0" fontId="0" fillId="0" borderId="11" xfId="0" applyBorder="1" applyAlignment="1">
      <alignment vertical="center"/>
    </xf>
    <xf numFmtId="0" fontId="4" fillId="0" borderId="3" xfId="0" applyFont="1" applyBorder="1" applyAlignment="1">
      <alignment vertical="center"/>
    </xf>
    <xf numFmtId="0" fontId="25" fillId="0" borderId="0" xfId="0" applyFont="1" applyAlignment="1">
      <alignment horizontal="left" vertical="center"/>
    </xf>
    <xf numFmtId="0" fontId="25" fillId="0" borderId="0" xfId="0" applyFont="1" applyAlignment="1">
      <alignment vertical="center"/>
    </xf>
    <xf numFmtId="4" fontId="25" fillId="0" borderId="0" xfId="0" applyNumberFormat="1" applyFont="1" applyAlignment="1">
      <alignment vertical="center"/>
    </xf>
    <xf numFmtId="0" fontId="4" fillId="0" borderId="0" xfId="0" applyFont="1" applyAlignment="1">
      <alignment horizontal="center" vertical="center"/>
    </xf>
    <xf numFmtId="4" fontId="21" fillId="0" borderId="14" xfId="0" applyNumberFormat="1" applyFont="1" applyBorder="1" applyAlignment="1">
      <alignment vertical="center"/>
    </xf>
    <xf numFmtId="4" fontId="21" fillId="0" borderId="0" xfId="0" applyNumberFormat="1" applyFont="1" applyAlignment="1">
      <alignment vertical="center"/>
    </xf>
    <xf numFmtId="166" fontId="21" fillId="0" borderId="0" xfId="0" applyNumberFormat="1" applyFont="1" applyAlignment="1">
      <alignment vertical="center"/>
    </xf>
    <xf numFmtId="4" fontId="21" fillId="0" borderId="15" xfId="0" applyNumberFormat="1" applyFont="1" applyBorder="1" applyAlignment="1">
      <alignment vertical="center"/>
    </xf>
    <xf numFmtId="0" fontId="4" fillId="0" borderId="0" xfId="0" applyFont="1" applyAlignment="1">
      <alignment horizontal="left" vertical="center"/>
    </xf>
    <xf numFmtId="0" fontId="26" fillId="0" borderId="0" xfId="0" applyFont="1" applyAlignment="1">
      <alignment horizontal="left" vertical="center"/>
    </xf>
    <xf numFmtId="0" fontId="5" fillId="0" borderId="3" xfId="0" applyFont="1" applyBorder="1" applyAlignment="1">
      <alignment vertical="center"/>
    </xf>
    <xf numFmtId="0" fontId="27" fillId="0" borderId="0" xfId="0" applyFont="1" applyAlignment="1">
      <alignment vertical="center"/>
    </xf>
    <xf numFmtId="0" fontId="28" fillId="0" borderId="0" xfId="0" applyFont="1" applyAlignment="1">
      <alignment vertical="center"/>
    </xf>
    <xf numFmtId="0" fontId="3" fillId="0" borderId="0" xfId="0" applyFont="1" applyAlignment="1">
      <alignment horizontal="center" vertical="center"/>
    </xf>
    <xf numFmtId="4" fontId="29" fillId="0" borderId="14" xfId="0" applyNumberFormat="1" applyFont="1" applyBorder="1" applyAlignment="1">
      <alignment vertical="center"/>
    </xf>
    <xf numFmtId="4" fontId="29" fillId="0" borderId="0" xfId="0" applyNumberFormat="1" applyFont="1" applyAlignment="1">
      <alignment vertical="center"/>
    </xf>
    <xf numFmtId="166" fontId="29" fillId="0" borderId="0" xfId="0" applyNumberFormat="1" applyFont="1" applyAlignment="1">
      <alignment vertical="center"/>
    </xf>
    <xf numFmtId="4" fontId="29" fillId="0" borderId="15" xfId="0" applyNumberFormat="1" applyFont="1" applyBorder="1" applyAlignment="1">
      <alignment vertical="center"/>
    </xf>
    <xf numFmtId="0" fontId="5" fillId="0" borderId="0" xfId="0" applyFont="1" applyAlignment="1">
      <alignment horizontal="left" vertical="center"/>
    </xf>
    <xf numFmtId="0" fontId="30" fillId="0" borderId="0" xfId="1" applyFont="1" applyAlignment="1">
      <alignment horizontal="center" vertical="center"/>
    </xf>
    <xf numFmtId="0" fontId="2" fillId="0" borderId="0" xfId="0" applyFont="1" applyAlignment="1">
      <alignment horizontal="center" vertical="center"/>
    </xf>
    <xf numFmtId="4" fontId="1" fillId="0" borderId="14" xfId="0" applyNumberFormat="1" applyFont="1" applyBorder="1" applyAlignment="1">
      <alignment vertical="center"/>
    </xf>
    <xf numFmtId="4" fontId="1" fillId="0" borderId="0" xfId="0" applyNumberFormat="1" applyFont="1" applyAlignment="1">
      <alignment vertical="center"/>
    </xf>
    <xf numFmtId="166" fontId="1" fillId="0" borderId="0" xfId="0" applyNumberFormat="1" applyFont="1" applyAlignment="1">
      <alignment vertical="center"/>
    </xf>
    <xf numFmtId="4" fontId="1" fillId="0" borderId="15" xfId="0" applyNumberFormat="1" applyFont="1" applyBorder="1" applyAlignment="1">
      <alignment vertical="center"/>
    </xf>
    <xf numFmtId="4" fontId="29" fillId="0" borderId="19" xfId="0" applyNumberFormat="1" applyFont="1" applyBorder="1" applyAlignment="1">
      <alignment vertical="center"/>
    </xf>
    <xf numFmtId="4" fontId="29" fillId="0" borderId="20" xfId="0" applyNumberFormat="1" applyFont="1" applyBorder="1" applyAlignment="1">
      <alignment vertical="center"/>
    </xf>
    <xf numFmtId="166" fontId="29" fillId="0" borderId="20" xfId="0" applyNumberFormat="1" applyFont="1" applyBorder="1" applyAlignment="1">
      <alignment vertical="center"/>
    </xf>
    <xf numFmtId="4" fontId="29" fillId="0" borderId="21" xfId="0" applyNumberFormat="1" applyFont="1" applyBorder="1" applyAlignment="1">
      <alignment vertical="center"/>
    </xf>
    <xf numFmtId="0" fontId="32" fillId="0" borderId="0" xfId="0" applyFont="1" applyAlignment="1">
      <alignment horizontal="left" vertical="center"/>
    </xf>
    <xf numFmtId="0" fontId="33" fillId="0" borderId="0" xfId="0" applyFont="1" applyAlignment="1">
      <alignment horizontal="left" vertical="center"/>
    </xf>
    <xf numFmtId="0" fontId="0" fillId="0" borderId="3" xfId="0" applyBorder="1" applyAlignment="1">
      <alignment vertical="center" wrapText="1"/>
    </xf>
    <xf numFmtId="0" fontId="32" fillId="0" borderId="0" xfId="0" applyFont="1" applyAlignment="1">
      <alignment horizontal="left" vertical="center" wrapText="1"/>
    </xf>
    <xf numFmtId="0" fontId="18" fillId="0" borderId="0" xfId="0" applyFont="1" applyAlignment="1">
      <alignment horizontal="left" vertical="center"/>
    </xf>
    <xf numFmtId="164" fontId="1" fillId="0" borderId="0" xfId="0" applyNumberFormat="1" applyFont="1" applyAlignment="1">
      <alignment horizontal="right" vertical="center"/>
    </xf>
    <xf numFmtId="0" fontId="0" fillId="4" borderId="0" xfId="0" applyFill="1" applyAlignment="1">
      <alignment vertical="center"/>
    </xf>
    <xf numFmtId="0" fontId="4" fillId="4" borderId="6" xfId="0" applyFont="1" applyFill="1" applyBorder="1" applyAlignment="1">
      <alignment horizontal="left" vertical="center"/>
    </xf>
    <xf numFmtId="0" fontId="4" fillId="4" borderId="7" xfId="0" applyFont="1" applyFill="1" applyBorder="1" applyAlignment="1">
      <alignment horizontal="right" vertical="center"/>
    </xf>
    <xf numFmtId="0" fontId="4" fillId="4" borderId="7" xfId="0" applyFont="1" applyFill="1" applyBorder="1" applyAlignment="1">
      <alignment horizontal="center" vertical="center"/>
    </xf>
    <xf numFmtId="4" fontId="4" fillId="4" borderId="7" xfId="0" applyNumberFormat="1" applyFont="1" applyFill="1" applyBorder="1" applyAlignment="1">
      <alignment vertical="center"/>
    </xf>
    <xf numFmtId="0" fontId="0" fillId="4" borderId="8" xfId="0" applyFill="1" applyBorder="1" applyAlignment="1">
      <alignment vertical="center"/>
    </xf>
    <xf numFmtId="0" fontId="1" fillId="0" borderId="5" xfId="0" applyFont="1" applyBorder="1" applyAlignment="1">
      <alignment horizontal="center" vertical="center"/>
    </xf>
    <xf numFmtId="0" fontId="1" fillId="0" borderId="5" xfId="0" applyFont="1" applyBorder="1" applyAlignment="1">
      <alignment horizontal="right" vertical="center"/>
    </xf>
    <xf numFmtId="0" fontId="23" fillId="4" borderId="0" xfId="0" applyFont="1" applyFill="1" applyAlignment="1">
      <alignment horizontal="left" vertical="center"/>
    </xf>
    <xf numFmtId="0" fontId="23" fillId="4" borderId="0" xfId="0" applyFont="1" applyFill="1" applyAlignment="1">
      <alignment horizontal="right" vertical="center"/>
    </xf>
    <xf numFmtId="0" fontId="34" fillId="0" borderId="0" xfId="0" applyFont="1" applyAlignment="1">
      <alignment horizontal="left" vertical="center"/>
    </xf>
    <xf numFmtId="0" fontId="6" fillId="0" borderId="3" xfId="0" applyFont="1" applyBorder="1" applyAlignment="1">
      <alignment vertical="center"/>
    </xf>
    <xf numFmtId="0" fontId="6" fillId="0" borderId="20" xfId="0" applyFont="1" applyBorder="1" applyAlignment="1">
      <alignment horizontal="left" vertical="center"/>
    </xf>
    <xf numFmtId="0" fontId="6" fillId="0" borderId="20" xfId="0" applyFont="1" applyBorder="1" applyAlignment="1">
      <alignment vertical="center"/>
    </xf>
    <xf numFmtId="4" fontId="6" fillId="0" borderId="20" xfId="0" applyNumberFormat="1" applyFont="1" applyBorder="1" applyAlignment="1">
      <alignment vertical="center"/>
    </xf>
    <xf numFmtId="0" fontId="7" fillId="0" borderId="3" xfId="0" applyFont="1" applyBorder="1" applyAlignment="1">
      <alignment vertical="center"/>
    </xf>
    <xf numFmtId="0" fontId="7" fillId="0" borderId="20" xfId="0" applyFont="1" applyBorder="1" applyAlignment="1">
      <alignment horizontal="left" vertical="center"/>
    </xf>
    <xf numFmtId="0" fontId="7" fillId="0" borderId="20" xfId="0" applyFont="1" applyBorder="1" applyAlignment="1">
      <alignment vertical="center"/>
    </xf>
    <xf numFmtId="4" fontId="7" fillId="0" borderId="20" xfId="0" applyNumberFormat="1" applyFont="1" applyBorder="1" applyAlignment="1">
      <alignment vertical="center"/>
    </xf>
    <xf numFmtId="0" fontId="0" fillId="0" borderId="3" xfId="0" applyBorder="1" applyAlignment="1">
      <alignment horizontal="center" vertical="center" wrapText="1"/>
    </xf>
    <xf numFmtId="0" fontId="23" fillId="4" borderId="16" xfId="0" applyFont="1" applyFill="1" applyBorder="1" applyAlignment="1">
      <alignment horizontal="center" vertical="center" wrapText="1"/>
    </xf>
    <xf numFmtId="0" fontId="23" fillId="4" borderId="17" xfId="0" applyFont="1" applyFill="1" applyBorder="1" applyAlignment="1">
      <alignment horizontal="center" vertical="center" wrapText="1"/>
    </xf>
    <xf numFmtId="0" fontId="23" fillId="4" borderId="18" xfId="0" applyFont="1" applyFill="1" applyBorder="1" applyAlignment="1">
      <alignment horizontal="center" vertical="center" wrapText="1"/>
    </xf>
    <xf numFmtId="0" fontId="23" fillId="4" borderId="0" xfId="0" applyFont="1" applyFill="1" applyAlignment="1">
      <alignment horizontal="center" vertical="center" wrapText="1"/>
    </xf>
    <xf numFmtId="4" fontId="25" fillId="0" borderId="0" xfId="0" applyNumberFormat="1" applyFont="1"/>
    <xf numFmtId="166" fontId="35" fillId="0" borderId="12" xfId="0" applyNumberFormat="1" applyFont="1" applyBorder="1"/>
    <xf numFmtId="166" fontId="35" fillId="0" borderId="13" xfId="0" applyNumberFormat="1" applyFont="1" applyBorder="1"/>
    <xf numFmtId="4" fontId="36" fillId="0" borderId="0" xfId="0" applyNumberFormat="1" applyFont="1" applyAlignment="1">
      <alignment vertical="center"/>
    </xf>
    <xf numFmtId="0" fontId="8" fillId="0" borderId="3" xfId="0" applyFont="1" applyBorder="1"/>
    <xf numFmtId="0" fontId="8" fillId="0" borderId="0" xfId="0" applyFont="1" applyAlignment="1">
      <alignment horizontal="left"/>
    </xf>
    <xf numFmtId="0" fontId="6" fillId="0" borderId="0" xfId="0" applyFont="1" applyAlignment="1">
      <alignment horizontal="left"/>
    </xf>
    <xf numFmtId="0" fontId="8" fillId="0" borderId="0" xfId="0" applyFont="1" applyProtection="1">
      <protection locked="0"/>
    </xf>
    <xf numFmtId="4" fontId="6" fillId="0" borderId="0" xfId="0" applyNumberFormat="1" applyFont="1"/>
    <xf numFmtId="0" fontId="8" fillId="0" borderId="14" xfId="0" applyFont="1" applyBorder="1"/>
    <xf numFmtId="166" fontId="8" fillId="0" borderId="0" xfId="0" applyNumberFormat="1" applyFont="1"/>
    <xf numFmtId="166" fontId="8" fillId="0" borderId="15" xfId="0" applyNumberFormat="1" applyFont="1" applyBorder="1"/>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lignment horizontal="left"/>
    </xf>
    <xf numFmtId="4" fontId="7" fillId="0" borderId="0" xfId="0" applyNumberFormat="1" applyFont="1"/>
    <xf numFmtId="0" fontId="23" fillId="0" borderId="22" xfId="0" applyFont="1" applyBorder="1" applyAlignment="1">
      <alignment horizontal="center" vertical="center"/>
    </xf>
    <xf numFmtId="49" fontId="23" fillId="0" borderId="22" xfId="0" applyNumberFormat="1" applyFont="1" applyBorder="1" applyAlignment="1">
      <alignment horizontal="left" vertical="center" wrapText="1"/>
    </xf>
    <xf numFmtId="0" fontId="23" fillId="0" borderId="22" xfId="0" applyFont="1" applyBorder="1" applyAlignment="1">
      <alignment horizontal="left" vertical="center" wrapText="1"/>
    </xf>
    <xf numFmtId="0" fontId="23" fillId="0" borderId="22" xfId="0" applyFont="1" applyBorder="1" applyAlignment="1">
      <alignment horizontal="center" vertical="center" wrapText="1"/>
    </xf>
    <xf numFmtId="167" fontId="23" fillId="0" borderId="22" xfId="0" applyNumberFormat="1" applyFont="1" applyBorder="1" applyAlignment="1">
      <alignment vertical="center"/>
    </xf>
    <xf numFmtId="4" fontId="23" fillId="2" borderId="22" xfId="0" applyNumberFormat="1" applyFont="1" applyFill="1" applyBorder="1" applyAlignment="1" applyProtection="1">
      <alignment vertical="center"/>
      <protection locked="0"/>
    </xf>
    <xf numFmtId="4" fontId="23" fillId="0" borderId="22" xfId="0" applyNumberFormat="1" applyFont="1" applyBorder="1" applyAlignment="1">
      <alignment vertical="center"/>
    </xf>
    <xf numFmtId="0" fontId="0" fillId="0" borderId="22" xfId="0" applyBorder="1" applyAlignment="1">
      <alignment vertical="center"/>
    </xf>
    <xf numFmtId="0" fontId="24" fillId="2" borderId="14" xfId="0" applyFont="1" applyFill="1" applyBorder="1" applyAlignment="1" applyProtection="1">
      <alignment horizontal="left" vertical="center"/>
      <protection locked="0"/>
    </xf>
    <xf numFmtId="0" fontId="24" fillId="0" borderId="0" xfId="0" applyFont="1" applyAlignment="1">
      <alignment horizontal="center" vertical="center"/>
    </xf>
    <xf numFmtId="166" fontId="24" fillId="0" borderId="0" xfId="0" applyNumberFormat="1" applyFont="1" applyAlignment="1">
      <alignment vertical="center"/>
    </xf>
    <xf numFmtId="166" fontId="24" fillId="0" borderId="15" xfId="0" applyNumberFormat="1" applyFont="1" applyBorder="1" applyAlignment="1">
      <alignment vertical="center"/>
    </xf>
    <xf numFmtId="0" fontId="23" fillId="0" borderId="0" xfId="0" applyFont="1" applyAlignment="1">
      <alignment horizontal="left" vertical="center"/>
    </xf>
    <xf numFmtId="4" fontId="0" fillId="0" borderId="0" xfId="0" applyNumberFormat="1" applyAlignment="1">
      <alignment vertical="center"/>
    </xf>
    <xf numFmtId="0" fontId="9" fillId="0" borderId="3" xfId="0" applyFont="1" applyBorder="1" applyAlignment="1">
      <alignment vertical="center"/>
    </xf>
    <xf numFmtId="0" fontId="37" fillId="0" borderId="0" xfId="0" applyFont="1" applyAlignment="1">
      <alignment horizontal="left" vertical="center"/>
    </xf>
    <xf numFmtId="0" fontId="9" fillId="0" borderId="0" xfId="0" applyFont="1" applyAlignment="1">
      <alignment horizontal="left" vertical="center"/>
    </xf>
    <xf numFmtId="0" fontId="9" fillId="0" borderId="0" xfId="0" applyFont="1" applyAlignment="1">
      <alignment horizontal="left" vertical="center" wrapText="1"/>
    </xf>
    <xf numFmtId="0" fontId="9" fillId="0" borderId="0" xfId="0" applyFont="1" applyAlignment="1" applyProtection="1">
      <alignment vertical="center"/>
      <protection locked="0"/>
    </xf>
    <xf numFmtId="0" fontId="9" fillId="0" borderId="14" xfId="0" applyFont="1" applyBorder="1" applyAlignment="1">
      <alignment vertical="center"/>
    </xf>
    <xf numFmtId="0" fontId="9" fillId="0" borderId="15" xfId="0" applyFont="1" applyBorder="1" applyAlignment="1">
      <alignment vertical="center"/>
    </xf>
    <xf numFmtId="0" fontId="10" fillId="0" borderId="3" xfId="0" applyFont="1" applyBorder="1" applyAlignment="1">
      <alignment vertical="center"/>
    </xf>
    <xf numFmtId="0" fontId="10" fillId="0" borderId="0" xfId="0" applyFont="1" applyAlignment="1">
      <alignment horizontal="left" vertical="center"/>
    </xf>
    <xf numFmtId="0" fontId="10" fillId="0" borderId="0" xfId="0" applyFont="1" applyAlignment="1">
      <alignment horizontal="left" vertical="center" wrapText="1"/>
    </xf>
    <xf numFmtId="167" fontId="10" fillId="0" borderId="0" xfId="0" applyNumberFormat="1" applyFont="1" applyAlignment="1">
      <alignment vertical="center"/>
    </xf>
    <xf numFmtId="0" fontId="10" fillId="0" borderId="0" xfId="0" applyFont="1" applyAlignment="1" applyProtection="1">
      <alignment vertical="center"/>
      <protection locked="0"/>
    </xf>
    <xf numFmtId="0" fontId="10" fillId="0" borderId="14" xfId="0" applyFont="1" applyBorder="1" applyAlignment="1">
      <alignment vertical="center"/>
    </xf>
    <xf numFmtId="0" fontId="10" fillId="0" borderId="15" xfId="0" applyFont="1" applyBorder="1" applyAlignment="1">
      <alignment vertical="center"/>
    </xf>
    <xf numFmtId="0" fontId="11" fillId="0" borderId="3" xfId="0" applyFont="1" applyBorder="1" applyAlignment="1">
      <alignment vertical="center"/>
    </xf>
    <xf numFmtId="0" fontId="11" fillId="0" borderId="0" xfId="0" applyFont="1" applyAlignment="1">
      <alignment horizontal="left" vertical="center"/>
    </xf>
    <xf numFmtId="0" fontId="11" fillId="0" borderId="0" xfId="0" applyFont="1" applyAlignment="1">
      <alignment horizontal="left" vertical="center" wrapText="1"/>
    </xf>
    <xf numFmtId="167" fontId="11" fillId="0" borderId="0" xfId="0" applyNumberFormat="1" applyFont="1" applyAlignment="1">
      <alignment vertical="center"/>
    </xf>
    <xf numFmtId="0" fontId="11" fillId="0" borderId="0" xfId="0" applyFont="1" applyAlignment="1" applyProtection="1">
      <alignment vertical="center"/>
      <protection locked="0"/>
    </xf>
    <xf numFmtId="0" fontId="11" fillId="0" borderId="14" xfId="0" applyFont="1" applyBorder="1" applyAlignment="1">
      <alignment vertical="center"/>
    </xf>
    <xf numFmtId="0" fontId="11" fillId="0" borderId="15" xfId="0" applyFont="1" applyBorder="1" applyAlignment="1">
      <alignment vertical="center"/>
    </xf>
    <xf numFmtId="0" fontId="17" fillId="0" borderId="0" xfId="0" applyFont="1" applyAlignment="1">
      <alignment horizontal="left" vertical="center" indent="1"/>
    </xf>
    <xf numFmtId="0" fontId="0" fillId="0" borderId="14" xfId="0" applyBorder="1" applyAlignment="1">
      <alignment vertical="center"/>
    </xf>
    <xf numFmtId="0" fontId="22" fillId="0" borderId="0" xfId="0" applyFont="1" applyAlignment="1">
      <alignment horizontal="left" vertical="center" indent="1"/>
    </xf>
    <xf numFmtId="167" fontId="22" fillId="0" borderId="0" xfId="0" applyNumberFormat="1" applyFont="1" applyAlignment="1">
      <alignment vertical="center"/>
    </xf>
    <xf numFmtId="0" fontId="12" fillId="0" borderId="3" xfId="0" applyFont="1" applyBorder="1" applyAlignment="1">
      <alignment vertical="center"/>
    </xf>
    <xf numFmtId="0" fontId="12" fillId="0" borderId="0" xfId="0" applyFont="1" applyAlignment="1">
      <alignment horizontal="left" vertical="center"/>
    </xf>
    <xf numFmtId="0" fontId="12" fillId="0" borderId="0" xfId="0" applyFont="1" applyAlignment="1">
      <alignment horizontal="left" vertical="center" wrapText="1"/>
    </xf>
    <xf numFmtId="167" fontId="12" fillId="0" borderId="0" xfId="0" applyNumberFormat="1" applyFont="1" applyAlignment="1">
      <alignment vertical="center"/>
    </xf>
    <xf numFmtId="0" fontId="12" fillId="0" borderId="0" xfId="0" applyFont="1" applyAlignment="1" applyProtection="1">
      <alignment vertical="center"/>
      <protection locked="0"/>
    </xf>
    <xf numFmtId="0" fontId="12" fillId="0" borderId="14" xfId="0" applyFont="1" applyBorder="1" applyAlignment="1">
      <alignment vertical="center"/>
    </xf>
    <xf numFmtId="0" fontId="12" fillId="0" borderId="15" xfId="0" applyFont="1" applyBorder="1" applyAlignment="1">
      <alignment vertical="center"/>
    </xf>
    <xf numFmtId="0" fontId="38" fillId="0" borderId="22" xfId="0" applyFont="1" applyBorder="1" applyAlignment="1">
      <alignment horizontal="center" vertical="center"/>
    </xf>
    <xf numFmtId="49" fontId="38" fillId="0" borderId="22" xfId="0" applyNumberFormat="1" applyFont="1" applyBorder="1" applyAlignment="1">
      <alignment horizontal="left" vertical="center" wrapText="1"/>
    </xf>
    <xf numFmtId="0" fontId="38" fillId="0" borderId="22" xfId="0" applyFont="1" applyBorder="1" applyAlignment="1">
      <alignment horizontal="left" vertical="center" wrapText="1"/>
    </xf>
    <xf numFmtId="0" fontId="38" fillId="0" borderId="22" xfId="0" applyFont="1" applyBorder="1" applyAlignment="1">
      <alignment horizontal="center" vertical="center" wrapText="1"/>
    </xf>
    <xf numFmtId="167" fontId="38" fillId="0" borderId="22" xfId="0" applyNumberFormat="1" applyFont="1" applyBorder="1" applyAlignment="1">
      <alignment vertical="center"/>
    </xf>
    <xf numFmtId="4" fontId="38" fillId="2" borderId="22" xfId="0" applyNumberFormat="1" applyFont="1" applyFill="1" applyBorder="1" applyAlignment="1" applyProtection="1">
      <alignment vertical="center"/>
      <protection locked="0"/>
    </xf>
    <xf numFmtId="4" fontId="38" fillId="0" borderId="22" xfId="0" applyNumberFormat="1" applyFont="1" applyBorder="1" applyAlignment="1">
      <alignment vertical="center"/>
    </xf>
    <xf numFmtId="0" fontId="39" fillId="0" borderId="22" xfId="0" applyFont="1" applyBorder="1" applyAlignment="1">
      <alignment vertical="center"/>
    </xf>
    <xf numFmtId="0" fontId="39" fillId="0" borderId="3" xfId="0" applyFont="1" applyBorder="1" applyAlignment="1">
      <alignment vertical="center"/>
    </xf>
    <xf numFmtId="0" fontId="38" fillId="2" borderId="14" xfId="0" applyFont="1" applyFill="1" applyBorder="1" applyAlignment="1" applyProtection="1">
      <alignment horizontal="left" vertical="center"/>
      <protection locked="0"/>
    </xf>
    <xf numFmtId="0" fontId="38" fillId="0" borderId="0" xfId="0" applyFont="1" applyAlignment="1">
      <alignment horizontal="center" vertical="center"/>
    </xf>
    <xf numFmtId="0" fontId="17" fillId="0" borderId="0" xfId="0" applyFont="1" applyAlignment="1">
      <alignment horizontal="left" vertical="center" indent="2"/>
    </xf>
    <xf numFmtId="0" fontId="22" fillId="0" borderId="0" xfId="0" applyFont="1" applyAlignment="1">
      <alignment horizontal="left" vertical="center" indent="2"/>
    </xf>
    <xf numFmtId="0" fontId="40" fillId="0" borderId="0" xfId="0" applyFont="1" applyAlignment="1">
      <alignment vertical="center" wrapText="1"/>
    </xf>
    <xf numFmtId="0" fontId="0" fillId="0" borderId="0" xfId="0" applyAlignment="1" applyProtection="1">
      <alignment vertical="center"/>
      <protection locked="0"/>
    </xf>
    <xf numFmtId="167" fontId="23" fillId="2" borderId="22" xfId="0" applyNumberFormat="1" applyFont="1" applyFill="1" applyBorder="1" applyAlignment="1" applyProtection="1">
      <alignment vertical="center"/>
      <protection locked="0"/>
    </xf>
    <xf numFmtId="0" fontId="11" fillId="0" borderId="19" xfId="0" applyFont="1" applyBorder="1" applyAlignment="1">
      <alignment vertical="center"/>
    </xf>
    <xf numFmtId="0" fontId="11" fillId="0" borderId="20" xfId="0" applyFont="1" applyBorder="1" applyAlignment="1">
      <alignment vertical="center"/>
    </xf>
    <xf numFmtId="0" fontId="11" fillId="0" borderId="21" xfId="0" applyFont="1" applyBorder="1" applyAlignment="1">
      <alignment vertical="center"/>
    </xf>
    <xf numFmtId="0" fontId="10" fillId="0" borderId="19" xfId="0" applyFont="1" applyBorder="1" applyAlignment="1">
      <alignment vertical="center"/>
    </xf>
    <xf numFmtId="0" fontId="10" fillId="0" borderId="20" xfId="0" applyFont="1" applyBorder="1" applyAlignment="1">
      <alignment vertical="center"/>
    </xf>
    <xf numFmtId="0" fontId="10" fillId="0" borderId="21" xfId="0" applyFont="1" applyBorder="1" applyAlignment="1">
      <alignment vertical="center"/>
    </xf>
    <xf numFmtId="0" fontId="24" fillId="2" borderId="19" xfId="0" applyFont="1" applyFill="1" applyBorder="1" applyAlignment="1" applyProtection="1">
      <alignment horizontal="left" vertical="center"/>
      <protection locked="0"/>
    </xf>
    <xf numFmtId="0" fontId="24" fillId="0" borderId="20" xfId="0" applyFont="1" applyBorder="1" applyAlignment="1">
      <alignment horizontal="center" vertical="center"/>
    </xf>
    <xf numFmtId="0" fontId="0" fillId="0" borderId="20" xfId="0" applyBorder="1" applyAlignment="1">
      <alignment vertical="center"/>
    </xf>
    <xf numFmtId="166" fontId="24" fillId="0" borderId="20" xfId="0" applyNumberFormat="1" applyFont="1" applyBorder="1" applyAlignment="1">
      <alignment vertical="center"/>
    </xf>
    <xf numFmtId="166" fontId="24" fillId="0" borderId="21" xfId="0" applyNumberFormat="1" applyFont="1" applyBorder="1" applyAlignment="1">
      <alignment vertical="center"/>
    </xf>
    <xf numFmtId="0" fontId="38" fillId="2" borderId="19" xfId="0" applyFont="1" applyFill="1" applyBorder="1" applyAlignment="1" applyProtection="1">
      <alignment horizontal="left" vertical="center"/>
      <protection locked="0"/>
    </xf>
    <xf numFmtId="0" fontId="38" fillId="0" borderId="20" xfId="0" applyFont="1" applyBorder="1" applyAlignment="1">
      <alignment horizontal="center" vertical="center"/>
    </xf>
    <xf numFmtId="0" fontId="4" fillId="0" borderId="0" xfId="0" applyFont="1" applyAlignment="1">
      <alignment horizontal="left" vertical="center" wrapText="1"/>
    </xf>
    <xf numFmtId="0" fontId="41" fillId="0" borderId="16" xfId="0" applyFont="1" applyBorder="1" applyAlignment="1">
      <alignment horizontal="left" vertical="center" wrapText="1"/>
    </xf>
    <xf numFmtId="0" fontId="41" fillId="0" borderId="22" xfId="0" applyFont="1" applyBorder="1" applyAlignment="1">
      <alignment horizontal="left" vertical="center" wrapText="1"/>
    </xf>
    <xf numFmtId="0" fontId="41" fillId="0" borderId="22" xfId="0" applyFont="1" applyBorder="1" applyAlignment="1">
      <alignment horizontal="left" vertical="center"/>
    </xf>
    <xf numFmtId="167" fontId="41" fillId="0" borderId="18" xfId="0" applyNumberFormat="1" applyFont="1" applyBorder="1" applyAlignment="1">
      <alignment vertical="center"/>
    </xf>
    <xf numFmtId="0" fontId="0" fillId="0" borderId="0" xfId="0" applyAlignment="1">
      <alignment horizontal="left" vertical="center" wrapText="1"/>
    </xf>
    <xf numFmtId="167" fontId="0" fillId="0" borderId="0" xfId="0" applyNumberFormat="1" applyAlignment="1">
      <alignment vertical="center"/>
    </xf>
    <xf numFmtId="0" fontId="36" fillId="0" borderId="0" xfId="0" applyFont="1" applyAlignment="1">
      <alignment horizontal="left" vertical="center"/>
    </xf>
    <xf numFmtId="0" fontId="23" fillId="4" borderId="6" xfId="0" applyFont="1" applyFill="1" applyBorder="1" applyAlignment="1">
      <alignment horizontal="center" vertical="center"/>
    </xf>
    <xf numFmtId="0" fontId="23" fillId="4" borderId="7" xfId="0" applyFont="1" applyFill="1" applyBorder="1" applyAlignment="1">
      <alignment horizontal="left" vertical="center"/>
    </xf>
    <xf numFmtId="0" fontId="27" fillId="0" borderId="0" xfId="0" applyFont="1" applyAlignment="1">
      <alignment horizontal="left" vertical="center" wrapText="1"/>
    </xf>
    <xf numFmtId="0" fontId="31" fillId="0" borderId="0" xfId="0" applyFont="1" applyAlignment="1">
      <alignment horizontal="left" vertical="center" wrapText="1"/>
    </xf>
    <xf numFmtId="0" fontId="23" fillId="4" borderId="7" xfId="0" applyFont="1" applyFill="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vertical="center"/>
    </xf>
    <xf numFmtId="4" fontId="25" fillId="0" borderId="0" xfId="0" applyNumberFormat="1" applyFont="1" applyAlignment="1">
      <alignment horizontal="right" vertical="center"/>
    </xf>
    <xf numFmtId="0" fontId="17" fillId="0" borderId="0" xfId="0" applyFont="1" applyAlignment="1">
      <alignment horizontal="left" vertical="top" wrapText="1"/>
    </xf>
    <xf numFmtId="0" fontId="17" fillId="0" borderId="0" xfId="0" applyFont="1" applyAlignment="1">
      <alignment horizontal="left" vertical="center"/>
    </xf>
    <xf numFmtId="0" fontId="19" fillId="0" borderId="0" xfId="0" applyFont="1" applyAlignment="1">
      <alignment horizontal="left" vertical="center"/>
    </xf>
    <xf numFmtId="0" fontId="2" fillId="0" borderId="0" xfId="0" applyFont="1" applyAlignment="1">
      <alignment horizontal="left" vertical="center"/>
    </xf>
    <xf numFmtId="0" fontId="0" fillId="0" borderId="0" xfId="0"/>
    <xf numFmtId="0" fontId="3" fillId="0" borderId="0" xfId="0" applyFont="1" applyAlignment="1">
      <alignment horizontal="left" vertical="top" wrapText="1"/>
    </xf>
    <xf numFmtId="49" fontId="2" fillId="2" borderId="0" xfId="0" applyNumberFormat="1" applyFont="1" applyFill="1" applyAlignment="1" applyProtection="1">
      <alignment horizontal="left" vertical="center"/>
      <protection locked="0"/>
    </xf>
    <xf numFmtId="49" fontId="2" fillId="0" borderId="0" xfId="0" applyNumberFormat="1" applyFont="1" applyAlignment="1">
      <alignment horizontal="left" vertical="center"/>
    </xf>
    <xf numFmtId="0" fontId="2" fillId="0" borderId="0" xfId="0" applyFont="1" applyAlignment="1">
      <alignment horizontal="left" vertical="center" wrapText="1"/>
    </xf>
    <xf numFmtId="4" fontId="18" fillId="0" borderId="5" xfId="0" applyNumberFormat="1" applyFont="1" applyBorder="1" applyAlignment="1">
      <alignment vertical="center"/>
    </xf>
    <xf numFmtId="0" fontId="0" fillId="0" borderId="5" xfId="0" applyBorder="1" applyAlignment="1">
      <alignment vertical="center"/>
    </xf>
    <xf numFmtId="0" fontId="1" fillId="0" borderId="0" xfId="0" applyFont="1" applyAlignment="1">
      <alignment horizontal="right" vertical="center"/>
    </xf>
    <xf numFmtId="4" fontId="19" fillId="0" borderId="0" xfId="0" applyNumberFormat="1" applyFont="1" applyAlignment="1">
      <alignment vertical="center"/>
    </xf>
    <xf numFmtId="0" fontId="1" fillId="0" borderId="0" xfId="0" applyFont="1" applyAlignment="1">
      <alignment vertical="center"/>
    </xf>
    <xf numFmtId="164" fontId="1" fillId="0" borderId="0" xfId="0" applyNumberFormat="1" applyFont="1" applyAlignment="1">
      <alignment horizontal="left" vertical="center"/>
    </xf>
    <xf numFmtId="4" fontId="4" fillId="3" borderId="7" xfId="0" applyNumberFormat="1" applyFont="1" applyFill="1" applyBorder="1" applyAlignment="1">
      <alignment vertical="center"/>
    </xf>
    <xf numFmtId="0" fontId="0" fillId="3" borderId="7" xfId="0" applyFill="1" applyBorder="1" applyAlignment="1">
      <alignment vertical="center"/>
    </xf>
    <xf numFmtId="0" fontId="0" fillId="3" borderId="8" xfId="0" applyFill="1" applyBorder="1" applyAlignment="1">
      <alignment vertical="center"/>
    </xf>
    <xf numFmtId="0" fontId="4" fillId="3" borderId="7" xfId="0" applyFont="1" applyFill="1" applyBorder="1" applyAlignment="1">
      <alignment horizontal="left" vertical="center"/>
    </xf>
    <xf numFmtId="4" fontId="7" fillId="0" borderId="0" xfId="0" applyNumberFormat="1" applyFont="1" applyAlignment="1">
      <alignment vertical="center"/>
    </xf>
    <xf numFmtId="0" fontId="7" fillId="0" borderId="0" xfId="0" applyFont="1" applyAlignment="1">
      <alignment vertical="center"/>
    </xf>
    <xf numFmtId="4" fontId="28" fillId="0" borderId="0" xfId="0" applyNumberFormat="1" applyFont="1" applyAlignment="1">
      <alignment vertical="center"/>
    </xf>
    <xf numFmtId="0" fontId="28" fillId="0" borderId="0" xfId="0" applyFont="1" applyAlignment="1">
      <alignment vertical="center"/>
    </xf>
    <xf numFmtId="0" fontId="23" fillId="4" borderId="7" xfId="0" applyFont="1" applyFill="1" applyBorder="1" applyAlignment="1">
      <alignment horizontal="right" vertical="center"/>
    </xf>
    <xf numFmtId="4" fontId="28" fillId="0" borderId="0" xfId="0" applyNumberFormat="1" applyFont="1" applyAlignment="1">
      <alignment horizontal="right" vertical="center"/>
    </xf>
    <xf numFmtId="165" fontId="2" fillId="0" borderId="0" xfId="0" applyNumberFormat="1" applyFont="1" applyAlignment="1">
      <alignment horizontal="left" vertical="center"/>
    </xf>
    <xf numFmtId="0" fontId="2" fillId="0" borderId="0" xfId="0" applyFont="1" applyAlignment="1">
      <alignment vertical="center" wrapText="1"/>
    </xf>
    <xf numFmtId="0" fontId="2" fillId="0" borderId="0" xfId="0" applyFont="1" applyAlignment="1">
      <alignment vertical="center"/>
    </xf>
    <xf numFmtId="0" fontId="23" fillId="4" borderId="8" xfId="0" applyFont="1" applyFill="1" applyBorder="1" applyAlignment="1">
      <alignment horizontal="left" vertical="center"/>
    </xf>
    <xf numFmtId="0" fontId="21" fillId="0" borderId="11" xfId="0" applyFont="1" applyBorder="1" applyAlignment="1">
      <alignment horizontal="center" vertical="center"/>
    </xf>
    <xf numFmtId="0" fontId="21" fillId="0" borderId="12" xfId="0" applyFont="1" applyBorder="1" applyAlignment="1">
      <alignment horizontal="left" vertical="center"/>
    </xf>
    <xf numFmtId="0" fontId="22" fillId="0" borderId="14" xfId="0" applyFont="1" applyBorder="1" applyAlignment="1">
      <alignment horizontal="left" vertical="center"/>
    </xf>
    <xf numFmtId="0" fontId="22" fillId="0" borderId="0" xfId="0" applyFont="1" applyAlignment="1">
      <alignment horizontal="left" vertical="center"/>
    </xf>
    <xf numFmtId="4" fontId="25" fillId="0" borderId="0" xfId="0" applyNumberFormat="1" applyFont="1" applyAlignment="1">
      <alignment vertical="center"/>
    </xf>
    <xf numFmtId="0" fontId="1" fillId="0" borderId="0" xfId="0" applyFont="1" applyAlignment="1">
      <alignment horizontal="left" vertical="center" wrapText="1"/>
    </xf>
    <xf numFmtId="0" fontId="1" fillId="0" borderId="0" xfId="0" applyFont="1" applyAlignment="1">
      <alignment horizontal="left" vertical="center"/>
    </xf>
    <xf numFmtId="0" fontId="0" fillId="0" borderId="0" xfId="0" applyAlignment="1">
      <alignment vertical="center"/>
    </xf>
    <xf numFmtId="0" fontId="2" fillId="2" borderId="0" xfId="0" applyFont="1" applyFill="1" applyAlignment="1" applyProtection="1">
      <alignment horizontal="left" vertical="center"/>
      <protection locked="0"/>
    </xf>
  </cellXfs>
  <cellStyles count="2">
    <cellStyle name="Hypertextový odkaz" xfId="1" builtinId="8"/>
    <cellStyle name="Normální" xfId="0" builtinId="0" customBuiltin="1"/>
  </cellStyles>
  <dxfs count="0"/>
  <tableStyles count="0"/>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app.urs.cz/products/kros4" TargetMode="External"/></Relationships>
</file>

<file path=xl/drawings/drawing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9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A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B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C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D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86385" cy="286385"/>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E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4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5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7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85750" cy="285750"/>
    <xdr:pic>
      <xdr:nvPicPr>
        <xdr:cNvPr id="2" name="Picture 1">
          <a:hlinkClick xmlns:r="http://schemas.openxmlformats.org/officeDocument/2006/relationships" r:id="rId1" tooltip="https://app.urs.cz/products/kros4"/>
          <a:extLst>
            <a:ext uri="{FF2B5EF4-FFF2-40B4-BE49-F238E27FC236}">
              <a16:creationId xmlns:a16="http://schemas.microsoft.com/office/drawing/2014/main" id="{00000000-0008-0000-0800-000002000000}"/>
            </a:ext>
          </a:extLst>
        </xdr:cNvPr>
        <xdr:cNvPicPr/>
      </xdr:nvPicPr>
      <xdr:blipFill>
        <a:blip xmlns:r="http://schemas.openxmlformats.org/officeDocument/2006/relationships" r:embed="rId2"/>
        <a:stretch>
          <a:fillRect/>
        </a:stretch>
      </xdr:blipFill>
      <xdr:spPr>
        <a:prstGeom prst="rect">
          <a:avLst/>
        </a:prstGeom>
      </xdr:spPr>
    </xdr:pic>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M110"/>
  <sheetViews>
    <sheetView showGridLines="0" workbookViewId="0"/>
  </sheetViews>
  <sheetFormatPr defaultRowHeight="15"/>
  <cols>
    <col min="1" max="1" width="8.33203125" customWidth="1"/>
    <col min="2" max="2" width="1.6640625" customWidth="1"/>
    <col min="3" max="3" width="4.1640625" customWidth="1"/>
    <col min="4" max="33" width="2.6640625" customWidth="1"/>
    <col min="34" max="34" width="3.33203125" customWidth="1"/>
    <col min="35" max="35" width="31.6640625" customWidth="1"/>
    <col min="36" max="37" width="2.5" customWidth="1"/>
    <col min="38" max="38" width="8.33203125" customWidth="1"/>
    <col min="39" max="39" width="3.33203125" customWidth="1"/>
    <col min="40" max="40" width="13.33203125" customWidth="1"/>
    <col min="41" max="41" width="7.5" customWidth="1"/>
    <col min="42" max="42" width="4.1640625" customWidth="1"/>
    <col min="43" max="43" width="15.6640625" hidden="1" customWidth="1"/>
    <col min="44" max="44" width="13.6640625" customWidth="1"/>
    <col min="45" max="47" width="25.83203125" hidden="1" customWidth="1"/>
    <col min="48" max="49" width="21.6640625" hidden="1" customWidth="1"/>
    <col min="50" max="51" width="25" hidden="1" customWidth="1"/>
    <col min="52" max="52" width="21.6640625" hidden="1" customWidth="1"/>
    <col min="53" max="53" width="19.1640625" hidden="1" customWidth="1"/>
    <col min="54" max="54" width="25" hidden="1" customWidth="1"/>
    <col min="55" max="55" width="21.6640625" hidden="1" customWidth="1"/>
    <col min="56" max="56" width="19.1640625" hidden="1" customWidth="1"/>
    <col min="57" max="57" width="66.5" customWidth="1"/>
    <col min="71" max="91" width="9.33203125" hidden="1"/>
  </cols>
  <sheetData>
    <row r="1" spans="1:74" ht="11.25">
      <c r="A1" s="16" t="s">
        <v>0</v>
      </c>
      <c r="AZ1" s="16" t="s">
        <v>1</v>
      </c>
      <c r="BA1" s="16" t="s">
        <v>2</v>
      </c>
      <c r="BB1" s="16" t="s">
        <v>3</v>
      </c>
      <c r="BT1" s="16" t="s">
        <v>4</v>
      </c>
      <c r="BU1" s="16" t="s">
        <v>4</v>
      </c>
      <c r="BV1" s="16" t="s">
        <v>5</v>
      </c>
    </row>
    <row r="2" spans="1:74" ht="36.950000000000003" customHeight="1">
      <c r="AR2" s="234"/>
      <c r="AS2" s="234"/>
      <c r="AT2" s="234"/>
      <c r="AU2" s="234"/>
      <c r="AV2" s="234"/>
      <c r="AW2" s="234"/>
      <c r="AX2" s="234"/>
      <c r="AY2" s="234"/>
      <c r="AZ2" s="234"/>
      <c r="BA2" s="234"/>
      <c r="BB2" s="234"/>
      <c r="BC2" s="234"/>
      <c r="BD2" s="234"/>
      <c r="BE2" s="234"/>
      <c r="BS2" s="17" t="s">
        <v>6</v>
      </c>
      <c r="BT2" s="17" t="s">
        <v>7</v>
      </c>
    </row>
    <row r="3" spans="1:74" ht="6.95" customHeight="1">
      <c r="B3" s="18"/>
      <c r="C3" s="19"/>
      <c r="D3" s="19"/>
      <c r="E3" s="19"/>
      <c r="F3" s="19"/>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20"/>
      <c r="BS3" s="17" t="s">
        <v>6</v>
      </c>
      <c r="BT3" s="17" t="s">
        <v>8</v>
      </c>
    </row>
    <row r="4" spans="1:74" ht="24.95" customHeight="1">
      <c r="B4" s="20"/>
      <c r="D4" s="21" t="s">
        <v>9</v>
      </c>
      <c r="AR4" s="20"/>
      <c r="AS4" s="22" t="s">
        <v>10</v>
      </c>
      <c r="BE4" s="23" t="s">
        <v>11</v>
      </c>
      <c r="BS4" s="17" t="s">
        <v>12</v>
      </c>
    </row>
    <row r="5" spans="1:74" ht="12" customHeight="1">
      <c r="B5" s="20"/>
      <c r="D5" s="24" t="s">
        <v>13</v>
      </c>
      <c r="K5" s="233" t="s">
        <v>14</v>
      </c>
      <c r="L5" s="234"/>
      <c r="M5" s="234"/>
      <c r="N5" s="234"/>
      <c r="O5" s="234"/>
      <c r="P5" s="234"/>
      <c r="Q5" s="234"/>
      <c r="R5" s="234"/>
      <c r="S5" s="234"/>
      <c r="T5" s="234"/>
      <c r="U5" s="234"/>
      <c r="V5" s="234"/>
      <c r="W5" s="234"/>
      <c r="X5" s="234"/>
      <c r="Y5" s="234"/>
      <c r="Z5" s="234"/>
      <c r="AA5" s="234"/>
      <c r="AB5" s="234"/>
      <c r="AC5" s="234"/>
      <c r="AD5" s="234"/>
      <c r="AE5" s="234"/>
      <c r="AF5" s="234"/>
      <c r="AG5" s="234"/>
      <c r="AH5" s="234"/>
      <c r="AI5" s="234"/>
      <c r="AJ5" s="234"/>
      <c r="AK5" s="234"/>
      <c r="AL5" s="234"/>
      <c r="AM5" s="234"/>
      <c r="AN5" s="234"/>
      <c r="AO5" s="234"/>
      <c r="AR5" s="20"/>
      <c r="BE5" s="230" t="s">
        <v>15</v>
      </c>
      <c r="BS5" s="17" t="s">
        <v>6</v>
      </c>
    </row>
    <row r="6" spans="1:74" ht="36.950000000000003" customHeight="1">
      <c r="B6" s="20"/>
      <c r="D6" s="26" t="s">
        <v>16</v>
      </c>
      <c r="K6" s="235" t="s">
        <v>17</v>
      </c>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c r="AL6" s="234"/>
      <c r="AM6" s="234"/>
      <c r="AN6" s="234"/>
      <c r="AO6" s="234"/>
      <c r="AR6" s="20"/>
      <c r="BE6" s="231"/>
      <c r="BS6" s="17" t="s">
        <v>6</v>
      </c>
    </row>
    <row r="7" spans="1:74" ht="12" customHeight="1">
      <c r="B7" s="20"/>
      <c r="D7" s="27" t="s">
        <v>18</v>
      </c>
      <c r="K7" s="25" t="s">
        <v>1</v>
      </c>
      <c r="AK7" s="27" t="s">
        <v>19</v>
      </c>
      <c r="AN7" s="25" t="s">
        <v>1</v>
      </c>
      <c r="AR7" s="20"/>
      <c r="BE7" s="231"/>
      <c r="BS7" s="17" t="s">
        <v>6</v>
      </c>
    </row>
    <row r="8" spans="1:74" ht="12" customHeight="1">
      <c r="B8" s="20"/>
      <c r="D8" s="27" t="s">
        <v>20</v>
      </c>
      <c r="K8" s="25" t="s">
        <v>21</v>
      </c>
      <c r="AK8" s="27" t="s">
        <v>22</v>
      </c>
      <c r="AN8" s="28" t="s">
        <v>23</v>
      </c>
      <c r="AR8" s="20"/>
      <c r="BE8" s="231"/>
      <c r="BS8" s="17" t="s">
        <v>6</v>
      </c>
    </row>
    <row r="9" spans="1:74" ht="14.45" customHeight="1">
      <c r="B9" s="20"/>
      <c r="AR9" s="20"/>
      <c r="BE9" s="231"/>
      <c r="BS9" s="17" t="s">
        <v>6</v>
      </c>
    </row>
    <row r="10" spans="1:74" ht="12" customHeight="1">
      <c r="B10" s="20"/>
      <c r="D10" s="27" t="s">
        <v>24</v>
      </c>
      <c r="AK10" s="27" t="s">
        <v>25</v>
      </c>
      <c r="AN10" s="25" t="s">
        <v>26</v>
      </c>
      <c r="AR10" s="20"/>
      <c r="BE10" s="231"/>
      <c r="BS10" s="17" t="s">
        <v>6</v>
      </c>
    </row>
    <row r="11" spans="1:74" ht="18.399999999999999" customHeight="1">
      <c r="B11" s="20"/>
      <c r="E11" s="25" t="s">
        <v>27</v>
      </c>
      <c r="AK11" s="27" t="s">
        <v>28</v>
      </c>
      <c r="AN11" s="25" t="s">
        <v>29</v>
      </c>
      <c r="AR11" s="20"/>
      <c r="BE11" s="231"/>
      <c r="BS11" s="17" t="s">
        <v>6</v>
      </c>
    </row>
    <row r="12" spans="1:74" ht="6.95" customHeight="1">
      <c r="B12" s="20"/>
      <c r="AR12" s="20"/>
      <c r="BE12" s="231"/>
      <c r="BS12" s="17" t="s">
        <v>6</v>
      </c>
    </row>
    <row r="13" spans="1:74" ht="12" customHeight="1">
      <c r="B13" s="20"/>
      <c r="D13" s="27" t="s">
        <v>30</v>
      </c>
      <c r="AK13" s="27" t="s">
        <v>25</v>
      </c>
      <c r="AN13" s="29" t="s">
        <v>31</v>
      </c>
      <c r="AR13" s="20"/>
      <c r="BE13" s="231"/>
      <c r="BS13" s="17" t="s">
        <v>6</v>
      </c>
    </row>
    <row r="14" spans="1:74" ht="12.75">
      <c r="B14" s="20"/>
      <c r="E14" s="236" t="s">
        <v>31</v>
      </c>
      <c r="F14" s="237"/>
      <c r="G14" s="237"/>
      <c r="H14" s="237"/>
      <c r="I14" s="237"/>
      <c r="J14" s="237"/>
      <c r="K14" s="237"/>
      <c r="L14" s="237"/>
      <c r="M14" s="237"/>
      <c r="N14" s="237"/>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7" t="s">
        <v>28</v>
      </c>
      <c r="AN14" s="29" t="s">
        <v>31</v>
      </c>
      <c r="AR14" s="20"/>
      <c r="BE14" s="231"/>
      <c r="BS14" s="17" t="s">
        <v>6</v>
      </c>
    </row>
    <row r="15" spans="1:74" ht="6.95" customHeight="1">
      <c r="B15" s="20"/>
      <c r="AR15" s="20"/>
      <c r="BE15" s="231"/>
      <c r="BS15" s="17" t="s">
        <v>4</v>
      </c>
    </row>
    <row r="16" spans="1:74" ht="12" customHeight="1">
      <c r="B16" s="20"/>
      <c r="D16" s="27" t="s">
        <v>32</v>
      </c>
      <c r="AK16" s="27" t="s">
        <v>25</v>
      </c>
      <c r="AN16" s="25" t="s">
        <v>33</v>
      </c>
      <c r="AR16" s="20"/>
      <c r="BE16" s="231"/>
      <c r="BS16" s="17" t="s">
        <v>4</v>
      </c>
    </row>
    <row r="17" spans="2:71" ht="18.399999999999999" customHeight="1">
      <c r="B17" s="20"/>
      <c r="E17" s="25" t="s">
        <v>34</v>
      </c>
      <c r="AK17" s="27" t="s">
        <v>28</v>
      </c>
      <c r="AN17" s="25" t="s">
        <v>35</v>
      </c>
      <c r="AR17" s="20"/>
      <c r="BE17" s="231"/>
      <c r="BS17" s="17" t="s">
        <v>36</v>
      </c>
    </row>
    <row r="18" spans="2:71" ht="6.95" customHeight="1">
      <c r="B18" s="20"/>
      <c r="AR18" s="20"/>
      <c r="BE18" s="231"/>
      <c r="BS18" s="17" t="s">
        <v>6</v>
      </c>
    </row>
    <row r="19" spans="2:71" ht="12" customHeight="1">
      <c r="B19" s="20"/>
      <c r="D19" s="27" t="s">
        <v>37</v>
      </c>
      <c r="AK19" s="27" t="s">
        <v>25</v>
      </c>
      <c r="AN19" s="25" t="s">
        <v>1</v>
      </c>
      <c r="AR19" s="20"/>
      <c r="BE19" s="231"/>
      <c r="BS19" s="17" t="s">
        <v>6</v>
      </c>
    </row>
    <row r="20" spans="2:71" ht="18.399999999999999" customHeight="1">
      <c r="B20" s="20"/>
      <c r="E20" s="25" t="s">
        <v>38</v>
      </c>
      <c r="AK20" s="27" t="s">
        <v>28</v>
      </c>
      <c r="AN20" s="25" t="s">
        <v>1</v>
      </c>
      <c r="AR20" s="20"/>
      <c r="BE20" s="231"/>
      <c r="BS20" s="17" t="s">
        <v>4</v>
      </c>
    </row>
    <row r="21" spans="2:71" ht="6.95" customHeight="1">
      <c r="B21" s="20"/>
      <c r="AR21" s="20"/>
      <c r="BE21" s="231"/>
    </row>
    <row r="22" spans="2:71" ht="12" customHeight="1">
      <c r="B22" s="20"/>
      <c r="D22" s="27" t="s">
        <v>39</v>
      </c>
      <c r="AR22" s="20"/>
      <c r="BE22" s="231"/>
    </row>
    <row r="23" spans="2:71" ht="16.5" customHeight="1">
      <c r="B23" s="20"/>
      <c r="E23" s="238" t="s">
        <v>1</v>
      </c>
      <c r="F23" s="238"/>
      <c r="G23" s="238"/>
      <c r="H23" s="238"/>
      <c r="I23" s="238"/>
      <c r="J23" s="238"/>
      <c r="K23" s="238"/>
      <c r="L23" s="238"/>
      <c r="M23" s="238"/>
      <c r="N23" s="238"/>
      <c r="O23" s="238"/>
      <c r="P23" s="238"/>
      <c r="Q23" s="238"/>
      <c r="R23" s="238"/>
      <c r="S23" s="238"/>
      <c r="T23" s="238"/>
      <c r="U23" s="238"/>
      <c r="V23" s="238"/>
      <c r="W23" s="238"/>
      <c r="X23" s="238"/>
      <c r="Y23" s="238"/>
      <c r="Z23" s="238"/>
      <c r="AA23" s="238"/>
      <c r="AB23" s="238"/>
      <c r="AC23" s="238"/>
      <c r="AD23" s="238"/>
      <c r="AE23" s="238"/>
      <c r="AF23" s="238"/>
      <c r="AG23" s="238"/>
      <c r="AH23" s="238"/>
      <c r="AI23" s="238"/>
      <c r="AJ23" s="238"/>
      <c r="AK23" s="238"/>
      <c r="AL23" s="238"/>
      <c r="AM23" s="238"/>
      <c r="AN23" s="238"/>
      <c r="AR23" s="20"/>
      <c r="BE23" s="231"/>
    </row>
    <row r="24" spans="2:71" ht="6.95" customHeight="1">
      <c r="B24" s="20"/>
      <c r="AR24" s="20"/>
      <c r="BE24" s="231"/>
    </row>
    <row r="25" spans="2:71" ht="6.95" customHeight="1">
      <c r="B25" s="20"/>
      <c r="D25" s="31"/>
      <c r="E25" s="31"/>
      <c r="F25" s="31"/>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R25" s="20"/>
      <c r="BE25" s="231"/>
    </row>
    <row r="26" spans="2:71" s="1" customFormat="1" ht="25.9" customHeight="1">
      <c r="B26" s="32"/>
      <c r="D26" s="33" t="s">
        <v>40</v>
      </c>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239">
        <f>ROUND(AG94,2)</f>
        <v>0</v>
      </c>
      <c r="AL26" s="240"/>
      <c r="AM26" s="240"/>
      <c r="AN26" s="240"/>
      <c r="AO26" s="240"/>
      <c r="AR26" s="32"/>
      <c r="BE26" s="231"/>
    </row>
    <row r="27" spans="2:71" s="1" customFormat="1" ht="6.95" customHeight="1">
      <c r="B27" s="32"/>
      <c r="AR27" s="32"/>
      <c r="BE27" s="231"/>
    </row>
    <row r="28" spans="2:71" s="1" customFormat="1" ht="12.75">
      <c r="B28" s="32"/>
      <c r="L28" s="241" t="s">
        <v>41</v>
      </c>
      <c r="M28" s="241"/>
      <c r="N28" s="241"/>
      <c r="O28" s="241"/>
      <c r="P28" s="241"/>
      <c r="W28" s="241" t="s">
        <v>42</v>
      </c>
      <c r="X28" s="241"/>
      <c r="Y28" s="241"/>
      <c r="Z28" s="241"/>
      <c r="AA28" s="241"/>
      <c r="AB28" s="241"/>
      <c r="AC28" s="241"/>
      <c r="AD28" s="241"/>
      <c r="AE28" s="241"/>
      <c r="AK28" s="241" t="s">
        <v>43</v>
      </c>
      <c r="AL28" s="241"/>
      <c r="AM28" s="241"/>
      <c r="AN28" s="241"/>
      <c r="AO28" s="241"/>
      <c r="AR28" s="32"/>
      <c r="BE28" s="231"/>
    </row>
    <row r="29" spans="2:71" s="2" customFormat="1" ht="14.45" customHeight="1">
      <c r="B29" s="36"/>
      <c r="D29" s="27" t="s">
        <v>44</v>
      </c>
      <c r="F29" s="27" t="s">
        <v>45</v>
      </c>
      <c r="L29" s="244">
        <v>0.21</v>
      </c>
      <c r="M29" s="243"/>
      <c r="N29" s="243"/>
      <c r="O29" s="243"/>
      <c r="P29" s="243"/>
      <c r="W29" s="242">
        <f>ROUND(AZ94, 2)</f>
        <v>0</v>
      </c>
      <c r="X29" s="243"/>
      <c r="Y29" s="243"/>
      <c r="Z29" s="243"/>
      <c r="AA29" s="243"/>
      <c r="AB29" s="243"/>
      <c r="AC29" s="243"/>
      <c r="AD29" s="243"/>
      <c r="AE29" s="243"/>
      <c r="AK29" s="242">
        <f>ROUND(AV94, 2)</f>
        <v>0</v>
      </c>
      <c r="AL29" s="243"/>
      <c r="AM29" s="243"/>
      <c r="AN29" s="243"/>
      <c r="AO29" s="243"/>
      <c r="AR29" s="36"/>
      <c r="BE29" s="232"/>
    </row>
    <row r="30" spans="2:71" s="2" customFormat="1" ht="14.45" customHeight="1">
      <c r="B30" s="36"/>
      <c r="F30" s="27" t="s">
        <v>46</v>
      </c>
      <c r="L30" s="244">
        <v>0.12</v>
      </c>
      <c r="M30" s="243"/>
      <c r="N30" s="243"/>
      <c r="O30" s="243"/>
      <c r="P30" s="243"/>
      <c r="W30" s="242">
        <f>ROUND(BA94, 2)</f>
        <v>0</v>
      </c>
      <c r="X30" s="243"/>
      <c r="Y30" s="243"/>
      <c r="Z30" s="243"/>
      <c r="AA30" s="243"/>
      <c r="AB30" s="243"/>
      <c r="AC30" s="243"/>
      <c r="AD30" s="243"/>
      <c r="AE30" s="243"/>
      <c r="AK30" s="242">
        <f>ROUND(AW94, 2)</f>
        <v>0</v>
      </c>
      <c r="AL30" s="243"/>
      <c r="AM30" s="243"/>
      <c r="AN30" s="243"/>
      <c r="AO30" s="243"/>
      <c r="AR30" s="36"/>
      <c r="BE30" s="232"/>
    </row>
    <row r="31" spans="2:71" s="2" customFormat="1" ht="14.45" hidden="1" customHeight="1">
      <c r="B31" s="36"/>
      <c r="F31" s="27" t="s">
        <v>47</v>
      </c>
      <c r="L31" s="244">
        <v>0.21</v>
      </c>
      <c r="M31" s="243"/>
      <c r="N31" s="243"/>
      <c r="O31" s="243"/>
      <c r="P31" s="243"/>
      <c r="W31" s="242">
        <f>ROUND(BB94, 2)</f>
        <v>0</v>
      </c>
      <c r="X31" s="243"/>
      <c r="Y31" s="243"/>
      <c r="Z31" s="243"/>
      <c r="AA31" s="243"/>
      <c r="AB31" s="243"/>
      <c r="AC31" s="243"/>
      <c r="AD31" s="243"/>
      <c r="AE31" s="243"/>
      <c r="AK31" s="242">
        <v>0</v>
      </c>
      <c r="AL31" s="243"/>
      <c r="AM31" s="243"/>
      <c r="AN31" s="243"/>
      <c r="AO31" s="243"/>
      <c r="AR31" s="36"/>
      <c r="BE31" s="232"/>
    </row>
    <row r="32" spans="2:71" s="2" customFormat="1" ht="14.45" hidden="1" customHeight="1">
      <c r="B32" s="36"/>
      <c r="F32" s="27" t="s">
        <v>48</v>
      </c>
      <c r="L32" s="244">
        <v>0.12</v>
      </c>
      <c r="M32" s="243"/>
      <c r="N32" s="243"/>
      <c r="O32" s="243"/>
      <c r="P32" s="243"/>
      <c r="W32" s="242">
        <f>ROUND(BC94, 2)</f>
        <v>0</v>
      </c>
      <c r="X32" s="243"/>
      <c r="Y32" s="243"/>
      <c r="Z32" s="243"/>
      <c r="AA32" s="243"/>
      <c r="AB32" s="243"/>
      <c r="AC32" s="243"/>
      <c r="AD32" s="243"/>
      <c r="AE32" s="243"/>
      <c r="AK32" s="242">
        <v>0</v>
      </c>
      <c r="AL32" s="243"/>
      <c r="AM32" s="243"/>
      <c r="AN32" s="243"/>
      <c r="AO32" s="243"/>
      <c r="AR32" s="36"/>
      <c r="BE32" s="232"/>
    </row>
    <row r="33" spans="2:57" s="2" customFormat="1" ht="14.45" hidden="1" customHeight="1">
      <c r="B33" s="36"/>
      <c r="F33" s="27" t="s">
        <v>49</v>
      </c>
      <c r="L33" s="244">
        <v>0</v>
      </c>
      <c r="M33" s="243"/>
      <c r="N33" s="243"/>
      <c r="O33" s="243"/>
      <c r="P33" s="243"/>
      <c r="W33" s="242">
        <f>ROUND(BD94, 2)</f>
        <v>0</v>
      </c>
      <c r="X33" s="243"/>
      <c r="Y33" s="243"/>
      <c r="Z33" s="243"/>
      <c r="AA33" s="243"/>
      <c r="AB33" s="243"/>
      <c r="AC33" s="243"/>
      <c r="AD33" s="243"/>
      <c r="AE33" s="243"/>
      <c r="AK33" s="242">
        <v>0</v>
      </c>
      <c r="AL33" s="243"/>
      <c r="AM33" s="243"/>
      <c r="AN33" s="243"/>
      <c r="AO33" s="243"/>
      <c r="AR33" s="36"/>
      <c r="BE33" s="232"/>
    </row>
    <row r="34" spans="2:57" s="1" customFormat="1" ht="6.95" customHeight="1">
      <c r="B34" s="32"/>
      <c r="AR34" s="32"/>
      <c r="BE34" s="231"/>
    </row>
    <row r="35" spans="2:57" s="1" customFormat="1" ht="25.9" customHeight="1">
      <c r="B35" s="32"/>
      <c r="C35" s="37"/>
      <c r="D35" s="38" t="s">
        <v>50</v>
      </c>
      <c r="E35" s="39"/>
      <c r="F35" s="39"/>
      <c r="G35" s="39"/>
      <c r="H35" s="39"/>
      <c r="I35" s="39"/>
      <c r="J35" s="39"/>
      <c r="K35" s="39"/>
      <c r="L35" s="39"/>
      <c r="M35" s="39"/>
      <c r="N35" s="39"/>
      <c r="O35" s="39"/>
      <c r="P35" s="39"/>
      <c r="Q35" s="39"/>
      <c r="R35" s="39"/>
      <c r="S35" s="39"/>
      <c r="T35" s="40" t="s">
        <v>51</v>
      </c>
      <c r="U35" s="39"/>
      <c r="V35" s="39"/>
      <c r="W35" s="39"/>
      <c r="X35" s="248" t="s">
        <v>52</v>
      </c>
      <c r="Y35" s="246"/>
      <c r="Z35" s="246"/>
      <c r="AA35" s="246"/>
      <c r="AB35" s="246"/>
      <c r="AC35" s="39"/>
      <c r="AD35" s="39"/>
      <c r="AE35" s="39"/>
      <c r="AF35" s="39"/>
      <c r="AG35" s="39"/>
      <c r="AH35" s="39"/>
      <c r="AI35" s="39"/>
      <c r="AJ35" s="39"/>
      <c r="AK35" s="245">
        <f>SUM(AK26:AK33)</f>
        <v>0</v>
      </c>
      <c r="AL35" s="246"/>
      <c r="AM35" s="246"/>
      <c r="AN35" s="246"/>
      <c r="AO35" s="247"/>
      <c r="AP35" s="37"/>
      <c r="AQ35" s="37"/>
      <c r="AR35" s="32"/>
    </row>
    <row r="36" spans="2:57" s="1" customFormat="1" ht="6.95" customHeight="1">
      <c r="B36" s="32"/>
      <c r="AR36" s="32"/>
    </row>
    <row r="37" spans="2:57" s="1" customFormat="1" ht="14.45" customHeight="1">
      <c r="B37" s="32"/>
      <c r="AR37" s="32"/>
    </row>
    <row r="38" spans="2:57" ht="14.45" customHeight="1">
      <c r="B38" s="20"/>
      <c r="AR38" s="20"/>
    </row>
    <row r="39" spans="2:57" ht="14.45" customHeight="1">
      <c r="B39" s="20"/>
      <c r="AR39" s="20"/>
    </row>
    <row r="40" spans="2:57" ht="14.45" customHeight="1">
      <c r="B40" s="20"/>
      <c r="AR40" s="20"/>
    </row>
    <row r="41" spans="2:57" ht="14.45" customHeight="1">
      <c r="B41" s="20"/>
      <c r="AR41" s="20"/>
    </row>
    <row r="42" spans="2:57" ht="14.45" customHeight="1">
      <c r="B42" s="20"/>
      <c r="AR42" s="20"/>
    </row>
    <row r="43" spans="2:57" ht="14.45" customHeight="1">
      <c r="B43" s="20"/>
      <c r="AR43" s="20"/>
    </row>
    <row r="44" spans="2:57" ht="14.45" customHeight="1">
      <c r="B44" s="20"/>
      <c r="AR44" s="20"/>
    </row>
    <row r="45" spans="2:57" ht="14.45" customHeight="1">
      <c r="B45" s="20"/>
      <c r="AR45" s="20"/>
    </row>
    <row r="46" spans="2:57" ht="14.45" customHeight="1">
      <c r="B46" s="20"/>
      <c r="AR46" s="20"/>
    </row>
    <row r="47" spans="2:57" ht="14.45" customHeight="1">
      <c r="B47" s="20"/>
      <c r="AR47" s="20"/>
    </row>
    <row r="48" spans="2:57" ht="14.45" customHeight="1">
      <c r="B48" s="20"/>
      <c r="AR48" s="20"/>
    </row>
    <row r="49" spans="2:44" s="1" customFormat="1" ht="14.45" customHeight="1">
      <c r="B49" s="32"/>
      <c r="D49" s="41" t="s">
        <v>53</v>
      </c>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1" t="s">
        <v>54</v>
      </c>
      <c r="AI49" s="42"/>
      <c r="AJ49" s="42"/>
      <c r="AK49" s="42"/>
      <c r="AL49" s="42"/>
      <c r="AM49" s="42"/>
      <c r="AN49" s="42"/>
      <c r="AO49" s="42"/>
      <c r="AR49" s="32"/>
    </row>
    <row r="50" spans="2:44" ht="11.25">
      <c r="B50" s="20"/>
      <c r="AR50" s="20"/>
    </row>
    <row r="51" spans="2:44" ht="11.25">
      <c r="B51" s="20"/>
      <c r="AR51" s="20"/>
    </row>
    <row r="52" spans="2:44" ht="11.25">
      <c r="B52" s="20"/>
      <c r="AR52" s="20"/>
    </row>
    <row r="53" spans="2:44" ht="11.25">
      <c r="B53" s="20"/>
      <c r="AR53" s="20"/>
    </row>
    <row r="54" spans="2:44" ht="11.25">
      <c r="B54" s="20"/>
      <c r="AR54" s="20"/>
    </row>
    <row r="55" spans="2:44" ht="11.25">
      <c r="B55" s="20"/>
      <c r="AR55" s="20"/>
    </row>
    <row r="56" spans="2:44" ht="11.25">
      <c r="B56" s="20"/>
      <c r="AR56" s="20"/>
    </row>
    <row r="57" spans="2:44" ht="11.25">
      <c r="B57" s="20"/>
      <c r="AR57" s="20"/>
    </row>
    <row r="58" spans="2:44" ht="11.25">
      <c r="B58" s="20"/>
      <c r="AR58" s="20"/>
    </row>
    <row r="59" spans="2:44" ht="11.25">
      <c r="B59" s="20"/>
      <c r="AR59" s="20"/>
    </row>
    <row r="60" spans="2:44" s="1" customFormat="1" ht="12.75">
      <c r="B60" s="32"/>
      <c r="D60" s="43" t="s">
        <v>55</v>
      </c>
      <c r="E60" s="34"/>
      <c r="F60" s="34"/>
      <c r="G60" s="34"/>
      <c r="H60" s="34"/>
      <c r="I60" s="34"/>
      <c r="J60" s="34"/>
      <c r="K60" s="34"/>
      <c r="L60" s="34"/>
      <c r="M60" s="34"/>
      <c r="N60" s="34"/>
      <c r="O60" s="34"/>
      <c r="P60" s="34"/>
      <c r="Q60" s="34"/>
      <c r="R60" s="34"/>
      <c r="S60" s="34"/>
      <c r="T60" s="34"/>
      <c r="U60" s="34"/>
      <c r="V60" s="43" t="s">
        <v>56</v>
      </c>
      <c r="W60" s="34"/>
      <c r="X60" s="34"/>
      <c r="Y60" s="34"/>
      <c r="Z60" s="34"/>
      <c r="AA60" s="34"/>
      <c r="AB60" s="34"/>
      <c r="AC60" s="34"/>
      <c r="AD60" s="34"/>
      <c r="AE60" s="34"/>
      <c r="AF60" s="34"/>
      <c r="AG60" s="34"/>
      <c r="AH60" s="43" t="s">
        <v>55</v>
      </c>
      <c r="AI60" s="34"/>
      <c r="AJ60" s="34"/>
      <c r="AK60" s="34"/>
      <c r="AL60" s="34"/>
      <c r="AM60" s="43" t="s">
        <v>56</v>
      </c>
      <c r="AN60" s="34"/>
      <c r="AO60" s="34"/>
      <c r="AR60" s="32"/>
    </row>
    <row r="61" spans="2:44" ht="11.25">
      <c r="B61" s="20"/>
      <c r="AR61" s="20"/>
    </row>
    <row r="62" spans="2:44" ht="11.25">
      <c r="B62" s="20"/>
      <c r="AR62" s="20"/>
    </row>
    <row r="63" spans="2:44" ht="11.25">
      <c r="B63" s="20"/>
      <c r="AR63" s="20"/>
    </row>
    <row r="64" spans="2:44" s="1" customFormat="1" ht="12.75">
      <c r="B64" s="32"/>
      <c r="D64" s="41" t="s">
        <v>57</v>
      </c>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1" t="s">
        <v>58</v>
      </c>
      <c r="AI64" s="42"/>
      <c r="AJ64" s="42"/>
      <c r="AK64" s="42"/>
      <c r="AL64" s="42"/>
      <c r="AM64" s="42"/>
      <c r="AN64" s="42"/>
      <c r="AO64" s="42"/>
      <c r="AR64" s="32"/>
    </row>
    <row r="65" spans="2:44" ht="11.25">
      <c r="B65" s="20"/>
      <c r="AR65" s="20"/>
    </row>
    <row r="66" spans="2:44" ht="11.25">
      <c r="B66" s="20"/>
      <c r="AR66" s="20"/>
    </row>
    <row r="67" spans="2:44" ht="11.25">
      <c r="B67" s="20"/>
      <c r="AR67" s="20"/>
    </row>
    <row r="68" spans="2:44" ht="11.25">
      <c r="B68" s="20"/>
      <c r="AR68" s="20"/>
    </row>
    <row r="69" spans="2:44" ht="11.25">
      <c r="B69" s="20"/>
      <c r="AR69" s="20"/>
    </row>
    <row r="70" spans="2:44" ht="11.25">
      <c r="B70" s="20"/>
      <c r="AR70" s="20"/>
    </row>
    <row r="71" spans="2:44" ht="11.25">
      <c r="B71" s="20"/>
      <c r="AR71" s="20"/>
    </row>
    <row r="72" spans="2:44" ht="11.25">
      <c r="B72" s="20"/>
      <c r="AR72" s="20"/>
    </row>
    <row r="73" spans="2:44" ht="11.25">
      <c r="B73" s="20"/>
      <c r="AR73" s="20"/>
    </row>
    <row r="74" spans="2:44" ht="11.25">
      <c r="B74" s="20"/>
      <c r="AR74" s="20"/>
    </row>
    <row r="75" spans="2:44" s="1" customFormat="1" ht="12.75">
      <c r="B75" s="32"/>
      <c r="D75" s="43" t="s">
        <v>55</v>
      </c>
      <c r="E75" s="34"/>
      <c r="F75" s="34"/>
      <c r="G75" s="34"/>
      <c r="H75" s="34"/>
      <c r="I75" s="34"/>
      <c r="J75" s="34"/>
      <c r="K75" s="34"/>
      <c r="L75" s="34"/>
      <c r="M75" s="34"/>
      <c r="N75" s="34"/>
      <c r="O75" s="34"/>
      <c r="P75" s="34"/>
      <c r="Q75" s="34"/>
      <c r="R75" s="34"/>
      <c r="S75" s="34"/>
      <c r="T75" s="34"/>
      <c r="U75" s="34"/>
      <c r="V75" s="43" t="s">
        <v>56</v>
      </c>
      <c r="W75" s="34"/>
      <c r="X75" s="34"/>
      <c r="Y75" s="34"/>
      <c r="Z75" s="34"/>
      <c r="AA75" s="34"/>
      <c r="AB75" s="34"/>
      <c r="AC75" s="34"/>
      <c r="AD75" s="34"/>
      <c r="AE75" s="34"/>
      <c r="AF75" s="34"/>
      <c r="AG75" s="34"/>
      <c r="AH75" s="43" t="s">
        <v>55</v>
      </c>
      <c r="AI75" s="34"/>
      <c r="AJ75" s="34"/>
      <c r="AK75" s="34"/>
      <c r="AL75" s="34"/>
      <c r="AM75" s="43" t="s">
        <v>56</v>
      </c>
      <c r="AN75" s="34"/>
      <c r="AO75" s="34"/>
      <c r="AR75" s="32"/>
    </row>
    <row r="76" spans="2:44" s="1" customFormat="1" ht="11.25">
      <c r="B76" s="32"/>
      <c r="AR76" s="32"/>
    </row>
    <row r="77" spans="2:44" s="1" customFormat="1" ht="6.95" customHeight="1">
      <c r="B77" s="44"/>
      <c r="C77" s="45"/>
      <c r="D77" s="45"/>
      <c r="E77" s="45"/>
      <c r="F77" s="45"/>
      <c r="G77" s="45"/>
      <c r="H77" s="45"/>
      <c r="I77" s="45"/>
      <c r="J77" s="45"/>
      <c r="K77" s="45"/>
      <c r="L77" s="45"/>
      <c r="M77" s="45"/>
      <c r="N77" s="45"/>
      <c r="O77" s="45"/>
      <c r="P77" s="45"/>
      <c r="Q77" s="45"/>
      <c r="R77" s="45"/>
      <c r="S77" s="45"/>
      <c r="T77" s="45"/>
      <c r="U77" s="45"/>
      <c r="V77" s="45"/>
      <c r="W77" s="45"/>
      <c r="X77" s="45"/>
      <c r="Y77" s="45"/>
      <c r="Z77" s="45"/>
      <c r="AA77" s="45"/>
      <c r="AB77" s="45"/>
      <c r="AC77" s="45"/>
      <c r="AD77" s="45"/>
      <c r="AE77" s="45"/>
      <c r="AF77" s="45"/>
      <c r="AG77" s="45"/>
      <c r="AH77" s="45"/>
      <c r="AI77" s="45"/>
      <c r="AJ77" s="45"/>
      <c r="AK77" s="45"/>
      <c r="AL77" s="45"/>
      <c r="AM77" s="45"/>
      <c r="AN77" s="45"/>
      <c r="AO77" s="45"/>
      <c r="AP77" s="45"/>
      <c r="AQ77" s="45"/>
      <c r="AR77" s="32"/>
    </row>
    <row r="81" spans="1:91" s="1" customFormat="1" ht="6.95" customHeight="1">
      <c r="B81" s="46"/>
      <c r="C81" s="47"/>
      <c r="D81" s="47"/>
      <c r="E81" s="47"/>
      <c r="F81" s="47"/>
      <c r="G81" s="47"/>
      <c r="H81" s="47"/>
      <c r="I81" s="47"/>
      <c r="J81" s="47"/>
      <c r="K81" s="47"/>
      <c r="L81" s="47"/>
      <c r="M81" s="47"/>
      <c r="N81" s="47"/>
      <c r="O81" s="47"/>
      <c r="P81" s="47"/>
      <c r="Q81" s="47"/>
      <c r="R81" s="47"/>
      <c r="S81" s="47"/>
      <c r="T81" s="47"/>
      <c r="U81" s="47"/>
      <c r="V81" s="47"/>
      <c r="W81" s="47"/>
      <c r="X81" s="47"/>
      <c r="Y81" s="47"/>
      <c r="Z81" s="47"/>
      <c r="AA81" s="47"/>
      <c r="AB81" s="47"/>
      <c r="AC81" s="47"/>
      <c r="AD81" s="47"/>
      <c r="AE81" s="47"/>
      <c r="AF81" s="47"/>
      <c r="AG81" s="47"/>
      <c r="AH81" s="47"/>
      <c r="AI81" s="47"/>
      <c r="AJ81" s="47"/>
      <c r="AK81" s="47"/>
      <c r="AL81" s="47"/>
      <c r="AM81" s="47"/>
      <c r="AN81" s="47"/>
      <c r="AO81" s="47"/>
      <c r="AP81" s="47"/>
      <c r="AQ81" s="47"/>
      <c r="AR81" s="32"/>
    </row>
    <row r="82" spans="1:91" s="1" customFormat="1" ht="24.95" customHeight="1">
      <c r="B82" s="32"/>
      <c r="C82" s="21" t="s">
        <v>59</v>
      </c>
      <c r="AR82" s="32"/>
    </row>
    <row r="83" spans="1:91" s="1" customFormat="1" ht="6.95" customHeight="1">
      <c r="B83" s="32"/>
      <c r="AR83" s="32"/>
    </row>
    <row r="84" spans="1:91" s="3" customFormat="1" ht="12" customHeight="1">
      <c r="B84" s="48"/>
      <c r="C84" s="27" t="s">
        <v>13</v>
      </c>
      <c r="L84" s="3" t="str">
        <f>K5</f>
        <v>671224</v>
      </c>
      <c r="AR84" s="48"/>
    </row>
    <row r="85" spans="1:91" s="4" customFormat="1" ht="36.950000000000003" customHeight="1">
      <c r="B85" s="49"/>
      <c r="C85" s="50" t="s">
        <v>16</v>
      </c>
      <c r="L85" s="227" t="str">
        <f>K6</f>
        <v>Administrativní budova TELMAX Vysoké Mýto</v>
      </c>
      <c r="M85" s="228"/>
      <c r="N85" s="228"/>
      <c r="O85" s="228"/>
      <c r="P85" s="228"/>
      <c r="Q85" s="228"/>
      <c r="R85" s="228"/>
      <c r="S85" s="228"/>
      <c r="T85" s="228"/>
      <c r="U85" s="228"/>
      <c r="V85" s="228"/>
      <c r="W85" s="228"/>
      <c r="X85" s="228"/>
      <c r="Y85" s="228"/>
      <c r="Z85" s="228"/>
      <c r="AA85" s="228"/>
      <c r="AB85" s="228"/>
      <c r="AC85" s="228"/>
      <c r="AD85" s="228"/>
      <c r="AE85" s="228"/>
      <c r="AF85" s="228"/>
      <c r="AG85" s="228"/>
      <c r="AH85" s="228"/>
      <c r="AI85" s="228"/>
      <c r="AJ85" s="228"/>
      <c r="AK85" s="228"/>
      <c r="AL85" s="228"/>
      <c r="AM85" s="228"/>
      <c r="AN85" s="228"/>
      <c r="AO85" s="228"/>
      <c r="AR85" s="49"/>
    </row>
    <row r="86" spans="1:91" s="1" customFormat="1" ht="6.95" customHeight="1">
      <c r="B86" s="32"/>
      <c r="AR86" s="32"/>
    </row>
    <row r="87" spans="1:91" s="1" customFormat="1" ht="12" customHeight="1">
      <c r="B87" s="32"/>
      <c r="C87" s="27" t="s">
        <v>20</v>
      </c>
      <c r="L87" s="51" t="str">
        <f>IF(K8="","",K8)</f>
        <v>k.ú.Vysoké Mýto 2547, 2546/2, 2546/3, 2545/1</v>
      </c>
      <c r="AI87" s="27" t="s">
        <v>22</v>
      </c>
      <c r="AM87" s="255" t="str">
        <f>IF(AN8= "","",AN8)</f>
        <v>23. 9. 2024</v>
      </c>
      <c r="AN87" s="255"/>
      <c r="AR87" s="32"/>
    </row>
    <row r="88" spans="1:91" s="1" customFormat="1" ht="6.95" customHeight="1">
      <c r="B88" s="32"/>
      <c r="AR88" s="32"/>
    </row>
    <row r="89" spans="1:91" s="1" customFormat="1" ht="40.15" customHeight="1">
      <c r="B89" s="32"/>
      <c r="C89" s="27" t="s">
        <v>24</v>
      </c>
      <c r="L89" s="3" t="str">
        <f>IF(E11= "","",E11)</f>
        <v>TELMAX s.r.o. Jiráskova 154 566 01 Vysoké Mýto</v>
      </c>
      <c r="AI89" s="27" t="s">
        <v>32</v>
      </c>
      <c r="AM89" s="256" t="str">
        <f>IF(E17="","",E17)</f>
        <v>BKN spol.s r.o., Vladislavova 29, 56601Vysoké Mýto</v>
      </c>
      <c r="AN89" s="257"/>
      <c r="AO89" s="257"/>
      <c r="AP89" s="257"/>
      <c r="AR89" s="32"/>
      <c r="AS89" s="259" t="s">
        <v>60</v>
      </c>
      <c r="AT89" s="260"/>
      <c r="AU89" s="53"/>
      <c r="AV89" s="53"/>
      <c r="AW89" s="53"/>
      <c r="AX89" s="53"/>
      <c r="AY89" s="53"/>
      <c r="AZ89" s="53"/>
      <c r="BA89" s="53"/>
      <c r="BB89" s="53"/>
      <c r="BC89" s="53"/>
      <c r="BD89" s="54"/>
    </row>
    <row r="90" spans="1:91" s="1" customFormat="1" ht="15.2" customHeight="1">
      <c r="B90" s="32"/>
      <c r="C90" s="27" t="s">
        <v>30</v>
      </c>
      <c r="L90" s="3" t="str">
        <f>IF(E14= "Vyplň údaj","",E14)</f>
        <v/>
      </c>
      <c r="AI90" s="27" t="s">
        <v>37</v>
      </c>
      <c r="AM90" s="256" t="str">
        <f>IF(E20="","",E20)</f>
        <v xml:space="preserve"> </v>
      </c>
      <c r="AN90" s="257"/>
      <c r="AO90" s="257"/>
      <c r="AP90" s="257"/>
      <c r="AR90" s="32"/>
      <c r="AS90" s="261"/>
      <c r="AT90" s="262"/>
      <c r="BD90" s="56"/>
    </row>
    <row r="91" spans="1:91" s="1" customFormat="1" ht="10.9" customHeight="1">
      <c r="B91" s="32"/>
      <c r="AR91" s="32"/>
      <c r="AS91" s="261"/>
      <c r="AT91" s="262"/>
      <c r="BD91" s="56"/>
    </row>
    <row r="92" spans="1:91" s="1" customFormat="1" ht="29.25" customHeight="1">
      <c r="B92" s="32"/>
      <c r="C92" s="222" t="s">
        <v>61</v>
      </c>
      <c r="D92" s="223"/>
      <c r="E92" s="223"/>
      <c r="F92" s="223"/>
      <c r="G92" s="223"/>
      <c r="H92" s="57"/>
      <c r="I92" s="226" t="s">
        <v>62</v>
      </c>
      <c r="J92" s="223"/>
      <c r="K92" s="223"/>
      <c r="L92" s="223"/>
      <c r="M92" s="223"/>
      <c r="N92" s="223"/>
      <c r="O92" s="223"/>
      <c r="P92" s="223"/>
      <c r="Q92" s="223"/>
      <c r="R92" s="223"/>
      <c r="S92" s="223"/>
      <c r="T92" s="223"/>
      <c r="U92" s="223"/>
      <c r="V92" s="223"/>
      <c r="W92" s="223"/>
      <c r="X92" s="223"/>
      <c r="Y92" s="223"/>
      <c r="Z92" s="223"/>
      <c r="AA92" s="223"/>
      <c r="AB92" s="223"/>
      <c r="AC92" s="223"/>
      <c r="AD92" s="223"/>
      <c r="AE92" s="223"/>
      <c r="AF92" s="223"/>
      <c r="AG92" s="253" t="s">
        <v>63</v>
      </c>
      <c r="AH92" s="223"/>
      <c r="AI92" s="223"/>
      <c r="AJ92" s="223"/>
      <c r="AK92" s="223"/>
      <c r="AL92" s="223"/>
      <c r="AM92" s="223"/>
      <c r="AN92" s="226" t="s">
        <v>64</v>
      </c>
      <c r="AO92" s="223"/>
      <c r="AP92" s="258"/>
      <c r="AQ92" s="58" t="s">
        <v>65</v>
      </c>
      <c r="AR92" s="32"/>
      <c r="AS92" s="59" t="s">
        <v>66</v>
      </c>
      <c r="AT92" s="60" t="s">
        <v>67</v>
      </c>
      <c r="AU92" s="60" t="s">
        <v>68</v>
      </c>
      <c r="AV92" s="60" t="s">
        <v>69</v>
      </c>
      <c r="AW92" s="60" t="s">
        <v>70</v>
      </c>
      <c r="AX92" s="60" t="s">
        <v>71</v>
      </c>
      <c r="AY92" s="60" t="s">
        <v>72</v>
      </c>
      <c r="AZ92" s="60" t="s">
        <v>73</v>
      </c>
      <c r="BA92" s="60" t="s">
        <v>74</v>
      </c>
      <c r="BB92" s="60" t="s">
        <v>75</v>
      </c>
      <c r="BC92" s="60" t="s">
        <v>76</v>
      </c>
      <c r="BD92" s="61" t="s">
        <v>77</v>
      </c>
    </row>
    <row r="93" spans="1:91" s="1" customFormat="1" ht="10.9" customHeight="1">
      <c r="B93" s="32"/>
      <c r="AR93" s="32"/>
      <c r="AS93" s="62"/>
      <c r="AT93" s="53"/>
      <c r="AU93" s="53"/>
      <c r="AV93" s="53"/>
      <c r="AW93" s="53"/>
      <c r="AX93" s="53"/>
      <c r="AY93" s="53"/>
      <c r="AZ93" s="53"/>
      <c r="BA93" s="53"/>
      <c r="BB93" s="53"/>
      <c r="BC93" s="53"/>
      <c r="BD93" s="54"/>
    </row>
    <row r="94" spans="1:91" s="5" customFormat="1" ht="32.450000000000003" customHeight="1">
      <c r="B94" s="63"/>
      <c r="C94" s="64" t="s">
        <v>78</v>
      </c>
      <c r="D94" s="65"/>
      <c r="E94" s="65"/>
      <c r="F94" s="65"/>
      <c r="G94" s="65"/>
      <c r="H94" s="65"/>
      <c r="I94" s="65"/>
      <c r="J94" s="65"/>
      <c r="K94" s="65"/>
      <c r="L94" s="65"/>
      <c r="M94" s="65"/>
      <c r="N94" s="65"/>
      <c r="O94" s="65"/>
      <c r="P94" s="65"/>
      <c r="Q94" s="65"/>
      <c r="R94" s="65"/>
      <c r="S94" s="65"/>
      <c r="T94" s="65"/>
      <c r="U94" s="65"/>
      <c r="V94" s="65"/>
      <c r="W94" s="65"/>
      <c r="X94" s="65"/>
      <c r="Y94" s="65"/>
      <c r="Z94" s="65"/>
      <c r="AA94" s="65"/>
      <c r="AB94" s="65"/>
      <c r="AC94" s="65"/>
      <c r="AD94" s="65"/>
      <c r="AE94" s="65"/>
      <c r="AF94" s="65"/>
      <c r="AG94" s="229">
        <f>ROUND(AG95+SUM(AG102:AG108),2)</f>
        <v>0</v>
      </c>
      <c r="AH94" s="229"/>
      <c r="AI94" s="229"/>
      <c r="AJ94" s="229"/>
      <c r="AK94" s="229"/>
      <c r="AL94" s="229"/>
      <c r="AM94" s="229"/>
      <c r="AN94" s="263">
        <f t="shared" ref="AN94:AN108" si="0">SUM(AG94,AT94)</f>
        <v>0</v>
      </c>
      <c r="AO94" s="263"/>
      <c r="AP94" s="263"/>
      <c r="AQ94" s="67" t="s">
        <v>1</v>
      </c>
      <c r="AR94" s="63"/>
      <c r="AS94" s="68">
        <f>ROUND(AS95+SUM(AS102:AS108),2)</f>
        <v>0</v>
      </c>
      <c r="AT94" s="69">
        <f t="shared" ref="AT94:AT108" si="1">ROUND(SUM(AV94:AW94),2)</f>
        <v>0</v>
      </c>
      <c r="AU94" s="70">
        <f>ROUND(AU95+SUM(AU102:AU108),5)</f>
        <v>0</v>
      </c>
      <c r="AV94" s="69">
        <f>ROUND(AZ94*L29,2)</f>
        <v>0</v>
      </c>
      <c r="AW94" s="69">
        <f>ROUND(BA94*L30,2)</f>
        <v>0</v>
      </c>
      <c r="AX94" s="69">
        <f>ROUND(BB94*L29,2)</f>
        <v>0</v>
      </c>
      <c r="AY94" s="69">
        <f>ROUND(BC94*L30,2)</f>
        <v>0</v>
      </c>
      <c r="AZ94" s="69">
        <f>ROUND(AZ95+SUM(AZ102:AZ108),2)</f>
        <v>0</v>
      </c>
      <c r="BA94" s="69">
        <f>ROUND(BA95+SUM(BA102:BA108),2)</f>
        <v>0</v>
      </c>
      <c r="BB94" s="69">
        <f>ROUND(BB95+SUM(BB102:BB108),2)</f>
        <v>0</v>
      </c>
      <c r="BC94" s="69">
        <f>ROUND(BC95+SUM(BC102:BC108),2)</f>
        <v>0</v>
      </c>
      <c r="BD94" s="71">
        <f>ROUND(BD95+SUM(BD102:BD108),2)</f>
        <v>0</v>
      </c>
      <c r="BS94" s="72" t="s">
        <v>79</v>
      </c>
      <c r="BT94" s="72" t="s">
        <v>80</v>
      </c>
      <c r="BU94" s="73" t="s">
        <v>81</v>
      </c>
      <c r="BV94" s="72" t="s">
        <v>82</v>
      </c>
      <c r="BW94" s="72" t="s">
        <v>5</v>
      </c>
      <c r="BX94" s="72" t="s">
        <v>83</v>
      </c>
      <c r="CL94" s="72" t="s">
        <v>1</v>
      </c>
    </row>
    <row r="95" spans="1:91" s="6" customFormat="1" ht="16.5" customHeight="1">
      <c r="B95" s="74"/>
      <c r="C95" s="75"/>
      <c r="D95" s="224" t="s">
        <v>84</v>
      </c>
      <c r="E95" s="224"/>
      <c r="F95" s="224"/>
      <c r="G95" s="224"/>
      <c r="H95" s="224"/>
      <c r="I95" s="76"/>
      <c r="J95" s="224" t="s">
        <v>85</v>
      </c>
      <c r="K95" s="224"/>
      <c r="L95" s="224"/>
      <c r="M95" s="224"/>
      <c r="N95" s="224"/>
      <c r="O95" s="224"/>
      <c r="P95" s="224"/>
      <c r="Q95" s="224"/>
      <c r="R95" s="224"/>
      <c r="S95" s="224"/>
      <c r="T95" s="224"/>
      <c r="U95" s="224"/>
      <c r="V95" s="224"/>
      <c r="W95" s="224"/>
      <c r="X95" s="224"/>
      <c r="Y95" s="224"/>
      <c r="Z95" s="224"/>
      <c r="AA95" s="224"/>
      <c r="AB95" s="224"/>
      <c r="AC95" s="224"/>
      <c r="AD95" s="224"/>
      <c r="AE95" s="224"/>
      <c r="AF95" s="224"/>
      <c r="AG95" s="254">
        <f>ROUND(SUM(AG96:AG101),2)</f>
        <v>0</v>
      </c>
      <c r="AH95" s="252"/>
      <c r="AI95" s="252"/>
      <c r="AJ95" s="252"/>
      <c r="AK95" s="252"/>
      <c r="AL95" s="252"/>
      <c r="AM95" s="252"/>
      <c r="AN95" s="251">
        <f t="shared" si="0"/>
        <v>0</v>
      </c>
      <c r="AO95" s="252"/>
      <c r="AP95" s="252"/>
      <c r="AQ95" s="77" t="s">
        <v>86</v>
      </c>
      <c r="AR95" s="74"/>
      <c r="AS95" s="78">
        <f>ROUND(SUM(AS96:AS101),2)</f>
        <v>0</v>
      </c>
      <c r="AT95" s="79">
        <f t="shared" si="1"/>
        <v>0</v>
      </c>
      <c r="AU95" s="80">
        <f>ROUND(SUM(AU96:AU101),5)</f>
        <v>0</v>
      </c>
      <c r="AV95" s="79">
        <f>ROUND(AZ95*L29,2)</f>
        <v>0</v>
      </c>
      <c r="AW95" s="79">
        <f>ROUND(BA95*L30,2)</f>
        <v>0</v>
      </c>
      <c r="AX95" s="79">
        <f>ROUND(BB95*L29,2)</f>
        <v>0</v>
      </c>
      <c r="AY95" s="79">
        <f>ROUND(BC95*L30,2)</f>
        <v>0</v>
      </c>
      <c r="AZ95" s="79">
        <f>ROUND(SUM(AZ96:AZ101),2)</f>
        <v>0</v>
      </c>
      <c r="BA95" s="79">
        <f>ROUND(SUM(BA96:BA101),2)</f>
        <v>0</v>
      </c>
      <c r="BB95" s="79">
        <f>ROUND(SUM(BB96:BB101),2)</f>
        <v>0</v>
      </c>
      <c r="BC95" s="79">
        <f>ROUND(SUM(BC96:BC101),2)</f>
        <v>0</v>
      </c>
      <c r="BD95" s="81">
        <f>ROUND(SUM(BD96:BD101),2)</f>
        <v>0</v>
      </c>
      <c r="BS95" s="82" t="s">
        <v>79</v>
      </c>
      <c r="BT95" s="82" t="s">
        <v>87</v>
      </c>
      <c r="BU95" s="82" t="s">
        <v>81</v>
      </c>
      <c r="BV95" s="82" t="s">
        <v>82</v>
      </c>
      <c r="BW95" s="82" t="s">
        <v>88</v>
      </c>
      <c r="BX95" s="82" t="s">
        <v>5</v>
      </c>
      <c r="CL95" s="82" t="s">
        <v>89</v>
      </c>
      <c r="CM95" s="82" t="s">
        <v>90</v>
      </c>
    </row>
    <row r="96" spans="1:91" s="3" customFormat="1" ht="16.5" customHeight="1">
      <c r="A96" s="83" t="s">
        <v>91</v>
      </c>
      <c r="B96" s="48"/>
      <c r="C96" s="9"/>
      <c r="D96" s="9"/>
      <c r="E96" s="225" t="s">
        <v>92</v>
      </c>
      <c r="F96" s="225"/>
      <c r="G96" s="225"/>
      <c r="H96" s="225"/>
      <c r="I96" s="225"/>
      <c r="J96" s="9"/>
      <c r="K96" s="225" t="s">
        <v>93</v>
      </c>
      <c r="L96" s="225"/>
      <c r="M96" s="225"/>
      <c r="N96" s="225"/>
      <c r="O96" s="225"/>
      <c r="P96" s="225"/>
      <c r="Q96" s="225"/>
      <c r="R96" s="225"/>
      <c r="S96" s="225"/>
      <c r="T96" s="225"/>
      <c r="U96" s="225"/>
      <c r="V96" s="225"/>
      <c r="W96" s="225"/>
      <c r="X96" s="225"/>
      <c r="Y96" s="225"/>
      <c r="Z96" s="225"/>
      <c r="AA96" s="225"/>
      <c r="AB96" s="225"/>
      <c r="AC96" s="225"/>
      <c r="AD96" s="225"/>
      <c r="AE96" s="225"/>
      <c r="AF96" s="225"/>
      <c r="AG96" s="249">
        <f>'D.1.1.1 - Architektonicko...'!J32</f>
        <v>0</v>
      </c>
      <c r="AH96" s="250"/>
      <c r="AI96" s="250"/>
      <c r="AJ96" s="250"/>
      <c r="AK96" s="250"/>
      <c r="AL96" s="250"/>
      <c r="AM96" s="250"/>
      <c r="AN96" s="249">
        <f t="shared" si="0"/>
        <v>0</v>
      </c>
      <c r="AO96" s="250"/>
      <c r="AP96" s="250"/>
      <c r="AQ96" s="84" t="s">
        <v>94</v>
      </c>
      <c r="AR96" s="48"/>
      <c r="AS96" s="85">
        <v>0</v>
      </c>
      <c r="AT96" s="86">
        <f t="shared" si="1"/>
        <v>0</v>
      </c>
      <c r="AU96" s="87">
        <f>'D.1.1.1 - Architektonicko...'!P151</f>
        <v>0</v>
      </c>
      <c r="AV96" s="86">
        <f>'D.1.1.1 - Architektonicko...'!J35</f>
        <v>0</v>
      </c>
      <c r="AW96" s="86">
        <f>'D.1.1.1 - Architektonicko...'!J36</f>
        <v>0</v>
      </c>
      <c r="AX96" s="86">
        <f>'D.1.1.1 - Architektonicko...'!J37</f>
        <v>0</v>
      </c>
      <c r="AY96" s="86">
        <f>'D.1.1.1 - Architektonicko...'!J38</f>
        <v>0</v>
      </c>
      <c r="AZ96" s="86">
        <f>'D.1.1.1 - Architektonicko...'!F35</f>
        <v>0</v>
      </c>
      <c r="BA96" s="86">
        <f>'D.1.1.1 - Architektonicko...'!F36</f>
        <v>0</v>
      </c>
      <c r="BB96" s="86">
        <f>'D.1.1.1 - Architektonicko...'!F37</f>
        <v>0</v>
      </c>
      <c r="BC96" s="86">
        <f>'D.1.1.1 - Architektonicko...'!F38</f>
        <v>0</v>
      </c>
      <c r="BD96" s="88">
        <f>'D.1.1.1 - Architektonicko...'!F39</f>
        <v>0</v>
      </c>
      <c r="BT96" s="25" t="s">
        <v>90</v>
      </c>
      <c r="BV96" s="25" t="s">
        <v>82</v>
      </c>
      <c r="BW96" s="25" t="s">
        <v>95</v>
      </c>
      <c r="BX96" s="25" t="s">
        <v>88</v>
      </c>
      <c r="CL96" s="25" t="s">
        <v>89</v>
      </c>
    </row>
    <row r="97" spans="1:91" s="3" customFormat="1" ht="16.5" customHeight="1">
      <c r="A97" s="83" t="s">
        <v>91</v>
      </c>
      <c r="B97" s="48"/>
      <c r="C97" s="9"/>
      <c r="D97" s="9"/>
      <c r="E97" s="225" t="s">
        <v>96</v>
      </c>
      <c r="F97" s="225"/>
      <c r="G97" s="225"/>
      <c r="H97" s="225"/>
      <c r="I97" s="225"/>
      <c r="J97" s="9"/>
      <c r="K97" s="225" t="s">
        <v>97</v>
      </c>
      <c r="L97" s="225"/>
      <c r="M97" s="225"/>
      <c r="N97" s="225"/>
      <c r="O97" s="225"/>
      <c r="P97" s="225"/>
      <c r="Q97" s="225"/>
      <c r="R97" s="225"/>
      <c r="S97" s="225"/>
      <c r="T97" s="225"/>
      <c r="U97" s="225"/>
      <c r="V97" s="225"/>
      <c r="W97" s="225"/>
      <c r="X97" s="225"/>
      <c r="Y97" s="225"/>
      <c r="Z97" s="225"/>
      <c r="AA97" s="225"/>
      <c r="AB97" s="225"/>
      <c r="AC97" s="225"/>
      <c r="AD97" s="225"/>
      <c r="AE97" s="225"/>
      <c r="AF97" s="225"/>
      <c r="AG97" s="249">
        <f>'D.1.1.4.1 - Zdravotně tec...'!J32</f>
        <v>0</v>
      </c>
      <c r="AH97" s="250"/>
      <c r="AI97" s="250"/>
      <c r="AJ97" s="250"/>
      <c r="AK97" s="250"/>
      <c r="AL97" s="250"/>
      <c r="AM97" s="250"/>
      <c r="AN97" s="249">
        <f t="shared" si="0"/>
        <v>0</v>
      </c>
      <c r="AO97" s="250"/>
      <c r="AP97" s="250"/>
      <c r="AQ97" s="84" t="s">
        <v>94</v>
      </c>
      <c r="AR97" s="48"/>
      <c r="AS97" s="85">
        <v>0</v>
      </c>
      <c r="AT97" s="86">
        <f t="shared" si="1"/>
        <v>0</v>
      </c>
      <c r="AU97" s="87">
        <f>'D.1.1.4.1 - Zdravotně tec...'!P129</f>
        <v>0</v>
      </c>
      <c r="AV97" s="86">
        <f>'D.1.1.4.1 - Zdravotně tec...'!J35</f>
        <v>0</v>
      </c>
      <c r="AW97" s="86">
        <f>'D.1.1.4.1 - Zdravotně tec...'!J36</f>
        <v>0</v>
      </c>
      <c r="AX97" s="86">
        <f>'D.1.1.4.1 - Zdravotně tec...'!J37</f>
        <v>0</v>
      </c>
      <c r="AY97" s="86">
        <f>'D.1.1.4.1 - Zdravotně tec...'!J38</f>
        <v>0</v>
      </c>
      <c r="AZ97" s="86">
        <f>'D.1.1.4.1 - Zdravotně tec...'!F35</f>
        <v>0</v>
      </c>
      <c r="BA97" s="86">
        <f>'D.1.1.4.1 - Zdravotně tec...'!F36</f>
        <v>0</v>
      </c>
      <c r="BB97" s="86">
        <f>'D.1.1.4.1 - Zdravotně tec...'!F37</f>
        <v>0</v>
      </c>
      <c r="BC97" s="86">
        <f>'D.1.1.4.1 - Zdravotně tec...'!F38</f>
        <v>0</v>
      </c>
      <c r="BD97" s="88">
        <f>'D.1.1.4.1 - Zdravotně tec...'!F39</f>
        <v>0</v>
      </c>
      <c r="BT97" s="25" t="s">
        <v>90</v>
      </c>
      <c r="BV97" s="25" t="s">
        <v>82</v>
      </c>
      <c r="BW97" s="25" t="s">
        <v>98</v>
      </c>
      <c r="BX97" s="25" t="s">
        <v>88</v>
      </c>
      <c r="CL97" s="25" t="s">
        <v>89</v>
      </c>
    </row>
    <row r="98" spans="1:91" s="3" customFormat="1" ht="16.5" customHeight="1">
      <c r="A98" s="83" t="s">
        <v>91</v>
      </c>
      <c r="B98" s="48"/>
      <c r="C98" s="9"/>
      <c r="D98" s="9"/>
      <c r="E98" s="225" t="s">
        <v>99</v>
      </c>
      <c r="F98" s="225"/>
      <c r="G98" s="225"/>
      <c r="H98" s="225"/>
      <c r="I98" s="225"/>
      <c r="J98" s="9"/>
      <c r="K98" s="225" t="s">
        <v>100</v>
      </c>
      <c r="L98" s="225"/>
      <c r="M98" s="225"/>
      <c r="N98" s="225"/>
      <c r="O98" s="225"/>
      <c r="P98" s="225"/>
      <c r="Q98" s="225"/>
      <c r="R98" s="225"/>
      <c r="S98" s="225"/>
      <c r="T98" s="225"/>
      <c r="U98" s="225"/>
      <c r="V98" s="225"/>
      <c r="W98" s="225"/>
      <c r="X98" s="225"/>
      <c r="Y98" s="225"/>
      <c r="Z98" s="225"/>
      <c r="AA98" s="225"/>
      <c r="AB98" s="225"/>
      <c r="AC98" s="225"/>
      <c r="AD98" s="225"/>
      <c r="AE98" s="225"/>
      <c r="AF98" s="225"/>
      <c r="AG98" s="249">
        <f>'D.1.1.4.2 - Vytápění'!J32</f>
        <v>0</v>
      </c>
      <c r="AH98" s="250"/>
      <c r="AI98" s="250"/>
      <c r="AJ98" s="250"/>
      <c r="AK98" s="250"/>
      <c r="AL98" s="250"/>
      <c r="AM98" s="250"/>
      <c r="AN98" s="249">
        <f t="shared" si="0"/>
        <v>0</v>
      </c>
      <c r="AO98" s="250"/>
      <c r="AP98" s="250"/>
      <c r="AQ98" s="84" t="s">
        <v>94</v>
      </c>
      <c r="AR98" s="48"/>
      <c r="AS98" s="85">
        <v>0</v>
      </c>
      <c r="AT98" s="86">
        <f t="shared" si="1"/>
        <v>0</v>
      </c>
      <c r="AU98" s="87">
        <f>'D.1.1.4.2 - Vytápění'!P133</f>
        <v>0</v>
      </c>
      <c r="AV98" s="86">
        <f>'D.1.1.4.2 - Vytápění'!J35</f>
        <v>0</v>
      </c>
      <c r="AW98" s="86">
        <f>'D.1.1.4.2 - Vytápění'!J36</f>
        <v>0</v>
      </c>
      <c r="AX98" s="86">
        <f>'D.1.1.4.2 - Vytápění'!J37</f>
        <v>0</v>
      </c>
      <c r="AY98" s="86">
        <f>'D.1.1.4.2 - Vytápění'!J38</f>
        <v>0</v>
      </c>
      <c r="AZ98" s="86">
        <f>'D.1.1.4.2 - Vytápění'!F35</f>
        <v>0</v>
      </c>
      <c r="BA98" s="86">
        <f>'D.1.1.4.2 - Vytápění'!F36</f>
        <v>0</v>
      </c>
      <c r="BB98" s="86">
        <f>'D.1.1.4.2 - Vytápění'!F37</f>
        <v>0</v>
      </c>
      <c r="BC98" s="86">
        <f>'D.1.1.4.2 - Vytápění'!F38</f>
        <v>0</v>
      </c>
      <c r="BD98" s="88">
        <f>'D.1.1.4.2 - Vytápění'!F39</f>
        <v>0</v>
      </c>
      <c r="BT98" s="25" t="s">
        <v>90</v>
      </c>
      <c r="BV98" s="25" t="s">
        <v>82</v>
      </c>
      <c r="BW98" s="25" t="s">
        <v>101</v>
      </c>
      <c r="BX98" s="25" t="s">
        <v>88</v>
      </c>
      <c r="CL98" s="25" t="s">
        <v>89</v>
      </c>
    </row>
    <row r="99" spans="1:91" s="3" customFormat="1" ht="16.5" customHeight="1">
      <c r="A99" s="83" t="s">
        <v>91</v>
      </c>
      <c r="B99" s="48"/>
      <c r="C99" s="9"/>
      <c r="D99" s="9"/>
      <c r="E99" s="225" t="s">
        <v>102</v>
      </c>
      <c r="F99" s="225"/>
      <c r="G99" s="225"/>
      <c r="H99" s="225"/>
      <c r="I99" s="225"/>
      <c r="J99" s="9"/>
      <c r="K99" s="225" t="s">
        <v>103</v>
      </c>
      <c r="L99" s="225"/>
      <c r="M99" s="225"/>
      <c r="N99" s="225"/>
      <c r="O99" s="225"/>
      <c r="P99" s="225"/>
      <c r="Q99" s="225"/>
      <c r="R99" s="225"/>
      <c r="S99" s="225"/>
      <c r="T99" s="225"/>
      <c r="U99" s="225"/>
      <c r="V99" s="225"/>
      <c r="W99" s="225"/>
      <c r="X99" s="225"/>
      <c r="Y99" s="225"/>
      <c r="Z99" s="225"/>
      <c r="AA99" s="225"/>
      <c r="AB99" s="225"/>
      <c r="AC99" s="225"/>
      <c r="AD99" s="225"/>
      <c r="AE99" s="225"/>
      <c r="AF99" s="225"/>
      <c r="AG99" s="249">
        <f>'D.1.1.4.3 - Vzduchotechnika'!J32</f>
        <v>0</v>
      </c>
      <c r="AH99" s="250"/>
      <c r="AI99" s="250"/>
      <c r="AJ99" s="250"/>
      <c r="AK99" s="250"/>
      <c r="AL99" s="250"/>
      <c r="AM99" s="250"/>
      <c r="AN99" s="249">
        <f t="shared" si="0"/>
        <v>0</v>
      </c>
      <c r="AO99" s="250"/>
      <c r="AP99" s="250"/>
      <c r="AQ99" s="84" t="s">
        <v>94</v>
      </c>
      <c r="AR99" s="48"/>
      <c r="AS99" s="85">
        <v>0</v>
      </c>
      <c r="AT99" s="86">
        <f t="shared" si="1"/>
        <v>0</v>
      </c>
      <c r="AU99" s="87">
        <f>'D.1.1.4.3 - Vzduchotechnika'!P122</f>
        <v>0</v>
      </c>
      <c r="AV99" s="86">
        <f>'D.1.1.4.3 - Vzduchotechnika'!J35</f>
        <v>0</v>
      </c>
      <c r="AW99" s="86">
        <f>'D.1.1.4.3 - Vzduchotechnika'!J36</f>
        <v>0</v>
      </c>
      <c r="AX99" s="86">
        <f>'D.1.1.4.3 - Vzduchotechnika'!J37</f>
        <v>0</v>
      </c>
      <c r="AY99" s="86">
        <f>'D.1.1.4.3 - Vzduchotechnika'!J38</f>
        <v>0</v>
      </c>
      <c r="AZ99" s="86">
        <f>'D.1.1.4.3 - Vzduchotechnika'!F35</f>
        <v>0</v>
      </c>
      <c r="BA99" s="86">
        <f>'D.1.1.4.3 - Vzduchotechnika'!F36</f>
        <v>0</v>
      </c>
      <c r="BB99" s="86">
        <f>'D.1.1.4.3 - Vzduchotechnika'!F37</f>
        <v>0</v>
      </c>
      <c r="BC99" s="86">
        <f>'D.1.1.4.3 - Vzduchotechnika'!F38</f>
        <v>0</v>
      </c>
      <c r="BD99" s="88">
        <f>'D.1.1.4.3 - Vzduchotechnika'!F39</f>
        <v>0</v>
      </c>
      <c r="BT99" s="25" t="s">
        <v>90</v>
      </c>
      <c r="BV99" s="25" t="s">
        <v>82</v>
      </c>
      <c r="BW99" s="25" t="s">
        <v>104</v>
      </c>
      <c r="BX99" s="25" t="s">
        <v>88</v>
      </c>
      <c r="CL99" s="25" t="s">
        <v>89</v>
      </c>
    </row>
    <row r="100" spans="1:91" s="3" customFormat="1" ht="16.5" customHeight="1">
      <c r="A100" s="83" t="s">
        <v>91</v>
      </c>
      <c r="B100" s="48"/>
      <c r="C100" s="9"/>
      <c r="D100" s="9"/>
      <c r="E100" s="225" t="s">
        <v>105</v>
      </c>
      <c r="F100" s="225"/>
      <c r="G100" s="225"/>
      <c r="H100" s="225"/>
      <c r="I100" s="225"/>
      <c r="J100" s="9"/>
      <c r="K100" s="225" t="s">
        <v>106</v>
      </c>
      <c r="L100" s="225"/>
      <c r="M100" s="225"/>
      <c r="N100" s="225"/>
      <c r="O100" s="225"/>
      <c r="P100" s="225"/>
      <c r="Q100" s="225"/>
      <c r="R100" s="225"/>
      <c r="S100" s="225"/>
      <c r="T100" s="225"/>
      <c r="U100" s="225"/>
      <c r="V100" s="225"/>
      <c r="W100" s="225"/>
      <c r="X100" s="225"/>
      <c r="Y100" s="225"/>
      <c r="Z100" s="225"/>
      <c r="AA100" s="225"/>
      <c r="AB100" s="225"/>
      <c r="AC100" s="225"/>
      <c r="AD100" s="225"/>
      <c r="AE100" s="225"/>
      <c r="AF100" s="225"/>
      <c r="AG100" s="249">
        <f>'D.1.1.4.4 - Silnoproudé r...'!J32</f>
        <v>0</v>
      </c>
      <c r="AH100" s="250"/>
      <c r="AI100" s="250"/>
      <c r="AJ100" s="250"/>
      <c r="AK100" s="250"/>
      <c r="AL100" s="250"/>
      <c r="AM100" s="250"/>
      <c r="AN100" s="249">
        <f t="shared" si="0"/>
        <v>0</v>
      </c>
      <c r="AO100" s="250"/>
      <c r="AP100" s="250"/>
      <c r="AQ100" s="84" t="s">
        <v>94</v>
      </c>
      <c r="AR100" s="48"/>
      <c r="AS100" s="85">
        <v>0</v>
      </c>
      <c r="AT100" s="86">
        <f t="shared" si="1"/>
        <v>0</v>
      </c>
      <c r="AU100" s="87">
        <f>'D.1.1.4.4 - Silnoproudé r...'!P122</f>
        <v>0</v>
      </c>
      <c r="AV100" s="86">
        <f>'D.1.1.4.4 - Silnoproudé r...'!J35</f>
        <v>0</v>
      </c>
      <c r="AW100" s="86">
        <f>'D.1.1.4.4 - Silnoproudé r...'!J36</f>
        <v>0</v>
      </c>
      <c r="AX100" s="86">
        <f>'D.1.1.4.4 - Silnoproudé r...'!J37</f>
        <v>0</v>
      </c>
      <c r="AY100" s="86">
        <f>'D.1.1.4.4 - Silnoproudé r...'!J38</f>
        <v>0</v>
      </c>
      <c r="AZ100" s="86">
        <f>'D.1.1.4.4 - Silnoproudé r...'!F35</f>
        <v>0</v>
      </c>
      <c r="BA100" s="86">
        <f>'D.1.1.4.4 - Silnoproudé r...'!F36</f>
        <v>0</v>
      </c>
      <c r="BB100" s="86">
        <f>'D.1.1.4.4 - Silnoproudé r...'!F37</f>
        <v>0</v>
      </c>
      <c r="BC100" s="86">
        <f>'D.1.1.4.4 - Silnoproudé r...'!F38</f>
        <v>0</v>
      </c>
      <c r="BD100" s="88">
        <f>'D.1.1.4.4 - Silnoproudé r...'!F39</f>
        <v>0</v>
      </c>
      <c r="BT100" s="25" t="s">
        <v>90</v>
      </c>
      <c r="BV100" s="25" t="s">
        <v>82</v>
      </c>
      <c r="BW100" s="25" t="s">
        <v>107</v>
      </c>
      <c r="BX100" s="25" t="s">
        <v>88</v>
      </c>
      <c r="CL100" s="25" t="s">
        <v>89</v>
      </c>
    </row>
    <row r="101" spans="1:91" s="3" customFormat="1" ht="16.5" customHeight="1">
      <c r="A101" s="83" t="s">
        <v>91</v>
      </c>
      <c r="B101" s="48"/>
      <c r="C101" s="9"/>
      <c r="D101" s="9"/>
      <c r="E101" s="225" t="s">
        <v>108</v>
      </c>
      <c r="F101" s="225"/>
      <c r="G101" s="225"/>
      <c r="H101" s="225"/>
      <c r="I101" s="225"/>
      <c r="J101" s="9"/>
      <c r="K101" s="225" t="s">
        <v>109</v>
      </c>
      <c r="L101" s="225"/>
      <c r="M101" s="225"/>
      <c r="N101" s="225"/>
      <c r="O101" s="225"/>
      <c r="P101" s="225"/>
      <c r="Q101" s="225"/>
      <c r="R101" s="225"/>
      <c r="S101" s="225"/>
      <c r="T101" s="225"/>
      <c r="U101" s="225"/>
      <c r="V101" s="225"/>
      <c r="W101" s="225"/>
      <c r="X101" s="225"/>
      <c r="Y101" s="225"/>
      <c r="Z101" s="225"/>
      <c r="AA101" s="225"/>
      <c r="AB101" s="225"/>
      <c r="AC101" s="225"/>
      <c r="AD101" s="225"/>
      <c r="AE101" s="225"/>
      <c r="AF101" s="225"/>
      <c r="AG101" s="249">
        <f>'D.1.1.4.5 - Slaboproudé r...'!J32</f>
        <v>0</v>
      </c>
      <c r="AH101" s="250"/>
      <c r="AI101" s="250"/>
      <c r="AJ101" s="250"/>
      <c r="AK101" s="250"/>
      <c r="AL101" s="250"/>
      <c r="AM101" s="250"/>
      <c r="AN101" s="249">
        <f t="shared" si="0"/>
        <v>0</v>
      </c>
      <c r="AO101" s="250"/>
      <c r="AP101" s="250"/>
      <c r="AQ101" s="84" t="s">
        <v>94</v>
      </c>
      <c r="AR101" s="48"/>
      <c r="AS101" s="85">
        <v>0</v>
      </c>
      <c r="AT101" s="86">
        <f t="shared" si="1"/>
        <v>0</v>
      </c>
      <c r="AU101" s="87">
        <f>'D.1.1.4.5 - Slaboproudé r...'!P122</f>
        <v>0</v>
      </c>
      <c r="AV101" s="86">
        <f>'D.1.1.4.5 - Slaboproudé r...'!J35</f>
        <v>0</v>
      </c>
      <c r="AW101" s="86">
        <f>'D.1.1.4.5 - Slaboproudé r...'!J36</f>
        <v>0</v>
      </c>
      <c r="AX101" s="86">
        <f>'D.1.1.4.5 - Slaboproudé r...'!J37</f>
        <v>0</v>
      </c>
      <c r="AY101" s="86">
        <f>'D.1.1.4.5 - Slaboproudé r...'!J38</f>
        <v>0</v>
      </c>
      <c r="AZ101" s="86">
        <f>'D.1.1.4.5 - Slaboproudé r...'!F35</f>
        <v>0</v>
      </c>
      <c r="BA101" s="86">
        <f>'D.1.1.4.5 - Slaboproudé r...'!F36</f>
        <v>0</v>
      </c>
      <c r="BB101" s="86">
        <f>'D.1.1.4.5 - Slaboproudé r...'!F37</f>
        <v>0</v>
      </c>
      <c r="BC101" s="86">
        <f>'D.1.1.4.5 - Slaboproudé r...'!F38</f>
        <v>0</v>
      </c>
      <c r="BD101" s="88">
        <f>'D.1.1.4.5 - Slaboproudé r...'!F39</f>
        <v>0</v>
      </c>
      <c r="BT101" s="25" t="s">
        <v>90</v>
      </c>
      <c r="BV101" s="25" t="s">
        <v>82</v>
      </c>
      <c r="BW101" s="25" t="s">
        <v>110</v>
      </c>
      <c r="BX101" s="25" t="s">
        <v>88</v>
      </c>
      <c r="CL101" s="25" t="s">
        <v>89</v>
      </c>
    </row>
    <row r="102" spans="1:91" s="6" customFormat="1" ht="16.5" customHeight="1">
      <c r="A102" s="83" t="s">
        <v>91</v>
      </c>
      <c r="B102" s="74"/>
      <c r="C102" s="75"/>
      <c r="D102" s="224" t="s">
        <v>111</v>
      </c>
      <c r="E102" s="224"/>
      <c r="F102" s="224"/>
      <c r="G102" s="224"/>
      <c r="H102" s="224"/>
      <c r="I102" s="76"/>
      <c r="J102" s="224" t="s">
        <v>112</v>
      </c>
      <c r="K102" s="224"/>
      <c r="L102" s="224"/>
      <c r="M102" s="224"/>
      <c r="N102" s="224"/>
      <c r="O102" s="224"/>
      <c r="P102" s="224"/>
      <c r="Q102" s="224"/>
      <c r="R102" s="224"/>
      <c r="S102" s="224"/>
      <c r="T102" s="224"/>
      <c r="U102" s="224"/>
      <c r="V102" s="224"/>
      <c r="W102" s="224"/>
      <c r="X102" s="224"/>
      <c r="Y102" s="224"/>
      <c r="Z102" s="224"/>
      <c r="AA102" s="224"/>
      <c r="AB102" s="224"/>
      <c r="AC102" s="224"/>
      <c r="AD102" s="224"/>
      <c r="AE102" s="224"/>
      <c r="AF102" s="224"/>
      <c r="AG102" s="251">
        <f>'IO 01 - Zpevněné plochy a...'!J30</f>
        <v>0</v>
      </c>
      <c r="AH102" s="252"/>
      <c r="AI102" s="252"/>
      <c r="AJ102" s="252"/>
      <c r="AK102" s="252"/>
      <c r="AL102" s="252"/>
      <c r="AM102" s="252"/>
      <c r="AN102" s="251">
        <f t="shared" si="0"/>
        <v>0</v>
      </c>
      <c r="AO102" s="252"/>
      <c r="AP102" s="252"/>
      <c r="AQ102" s="77" t="s">
        <v>86</v>
      </c>
      <c r="AR102" s="74"/>
      <c r="AS102" s="78">
        <v>0</v>
      </c>
      <c r="AT102" s="79">
        <f t="shared" si="1"/>
        <v>0</v>
      </c>
      <c r="AU102" s="80">
        <f>'IO 01 - Zpevněné plochy a...'!P131</f>
        <v>0</v>
      </c>
      <c r="AV102" s="79">
        <f>'IO 01 - Zpevněné plochy a...'!J33</f>
        <v>0</v>
      </c>
      <c r="AW102" s="79">
        <f>'IO 01 - Zpevněné plochy a...'!J34</f>
        <v>0</v>
      </c>
      <c r="AX102" s="79">
        <f>'IO 01 - Zpevněné plochy a...'!J35</f>
        <v>0</v>
      </c>
      <c r="AY102" s="79">
        <f>'IO 01 - Zpevněné plochy a...'!J36</f>
        <v>0</v>
      </c>
      <c r="AZ102" s="79">
        <f>'IO 01 - Zpevněné plochy a...'!F33</f>
        <v>0</v>
      </c>
      <c r="BA102" s="79">
        <f>'IO 01 - Zpevněné plochy a...'!F34</f>
        <v>0</v>
      </c>
      <c r="BB102" s="79">
        <f>'IO 01 - Zpevněné plochy a...'!F35</f>
        <v>0</v>
      </c>
      <c r="BC102" s="79">
        <f>'IO 01 - Zpevněné plochy a...'!F36</f>
        <v>0</v>
      </c>
      <c r="BD102" s="81">
        <f>'IO 01 - Zpevněné plochy a...'!F37</f>
        <v>0</v>
      </c>
      <c r="BT102" s="82" t="s">
        <v>87</v>
      </c>
      <c r="BV102" s="82" t="s">
        <v>82</v>
      </c>
      <c r="BW102" s="82" t="s">
        <v>113</v>
      </c>
      <c r="BX102" s="82" t="s">
        <v>5</v>
      </c>
      <c r="CL102" s="82" t="s">
        <v>114</v>
      </c>
      <c r="CM102" s="82" t="s">
        <v>90</v>
      </c>
    </row>
    <row r="103" spans="1:91" s="6" customFormat="1" ht="16.5" customHeight="1">
      <c r="A103" s="83" t="s">
        <v>91</v>
      </c>
      <c r="B103" s="74"/>
      <c r="C103" s="75"/>
      <c r="D103" s="224" t="s">
        <v>115</v>
      </c>
      <c r="E103" s="224"/>
      <c r="F103" s="224"/>
      <c r="G103" s="224"/>
      <c r="H103" s="224"/>
      <c r="I103" s="76"/>
      <c r="J103" s="224" t="s">
        <v>116</v>
      </c>
      <c r="K103" s="224"/>
      <c r="L103" s="224"/>
      <c r="M103" s="224"/>
      <c r="N103" s="224"/>
      <c r="O103" s="224"/>
      <c r="P103" s="224"/>
      <c r="Q103" s="224"/>
      <c r="R103" s="224"/>
      <c r="S103" s="224"/>
      <c r="T103" s="224"/>
      <c r="U103" s="224"/>
      <c r="V103" s="224"/>
      <c r="W103" s="224"/>
      <c r="X103" s="224"/>
      <c r="Y103" s="224"/>
      <c r="Z103" s="224"/>
      <c r="AA103" s="224"/>
      <c r="AB103" s="224"/>
      <c r="AC103" s="224"/>
      <c r="AD103" s="224"/>
      <c r="AE103" s="224"/>
      <c r="AF103" s="224"/>
      <c r="AG103" s="251">
        <f>'IO 02 - Areálová kanalizace'!J30</f>
        <v>0</v>
      </c>
      <c r="AH103" s="252"/>
      <c r="AI103" s="252"/>
      <c r="AJ103" s="252"/>
      <c r="AK103" s="252"/>
      <c r="AL103" s="252"/>
      <c r="AM103" s="252"/>
      <c r="AN103" s="251">
        <f t="shared" si="0"/>
        <v>0</v>
      </c>
      <c r="AO103" s="252"/>
      <c r="AP103" s="252"/>
      <c r="AQ103" s="77" t="s">
        <v>117</v>
      </c>
      <c r="AR103" s="74"/>
      <c r="AS103" s="78">
        <v>0</v>
      </c>
      <c r="AT103" s="79">
        <f t="shared" si="1"/>
        <v>0</v>
      </c>
      <c r="AU103" s="80">
        <f>'IO 02 - Areálová kanalizace'!P125</f>
        <v>0</v>
      </c>
      <c r="AV103" s="79">
        <f>'IO 02 - Areálová kanalizace'!J33</f>
        <v>0</v>
      </c>
      <c r="AW103" s="79">
        <f>'IO 02 - Areálová kanalizace'!J34</f>
        <v>0</v>
      </c>
      <c r="AX103" s="79">
        <f>'IO 02 - Areálová kanalizace'!J35</f>
        <v>0</v>
      </c>
      <c r="AY103" s="79">
        <f>'IO 02 - Areálová kanalizace'!J36</f>
        <v>0</v>
      </c>
      <c r="AZ103" s="79">
        <f>'IO 02 - Areálová kanalizace'!F33</f>
        <v>0</v>
      </c>
      <c r="BA103" s="79">
        <f>'IO 02 - Areálová kanalizace'!F34</f>
        <v>0</v>
      </c>
      <c r="BB103" s="79">
        <f>'IO 02 - Areálová kanalizace'!F35</f>
        <v>0</v>
      </c>
      <c r="BC103" s="79">
        <f>'IO 02 - Areálová kanalizace'!F36</f>
        <v>0</v>
      </c>
      <c r="BD103" s="81">
        <f>'IO 02 - Areálová kanalizace'!F37</f>
        <v>0</v>
      </c>
      <c r="BT103" s="82" t="s">
        <v>87</v>
      </c>
      <c r="BV103" s="82" t="s">
        <v>82</v>
      </c>
      <c r="BW103" s="82" t="s">
        <v>118</v>
      </c>
      <c r="BX103" s="82" t="s">
        <v>5</v>
      </c>
      <c r="CL103" s="82" t="s">
        <v>119</v>
      </c>
      <c r="CM103" s="82" t="s">
        <v>90</v>
      </c>
    </row>
    <row r="104" spans="1:91" s="6" customFormat="1" ht="16.5" customHeight="1">
      <c r="A104" s="83" t="s">
        <v>91</v>
      </c>
      <c r="B104" s="74"/>
      <c r="C104" s="75"/>
      <c r="D104" s="224" t="s">
        <v>120</v>
      </c>
      <c r="E104" s="224"/>
      <c r="F104" s="224"/>
      <c r="G104" s="224"/>
      <c r="H104" s="224"/>
      <c r="I104" s="76"/>
      <c r="J104" s="224" t="s">
        <v>121</v>
      </c>
      <c r="K104" s="224"/>
      <c r="L104" s="224"/>
      <c r="M104" s="224"/>
      <c r="N104" s="224"/>
      <c r="O104" s="224"/>
      <c r="P104" s="224"/>
      <c r="Q104" s="224"/>
      <c r="R104" s="224"/>
      <c r="S104" s="224"/>
      <c r="T104" s="224"/>
      <c r="U104" s="224"/>
      <c r="V104" s="224"/>
      <c r="W104" s="224"/>
      <c r="X104" s="224"/>
      <c r="Y104" s="224"/>
      <c r="Z104" s="224"/>
      <c r="AA104" s="224"/>
      <c r="AB104" s="224"/>
      <c r="AC104" s="224"/>
      <c r="AD104" s="224"/>
      <c r="AE104" s="224"/>
      <c r="AF104" s="224"/>
      <c r="AG104" s="251">
        <f>'IO 03 - Vodovodní přípojka'!J30</f>
        <v>0</v>
      </c>
      <c r="AH104" s="252"/>
      <c r="AI104" s="252"/>
      <c r="AJ104" s="252"/>
      <c r="AK104" s="252"/>
      <c r="AL104" s="252"/>
      <c r="AM104" s="252"/>
      <c r="AN104" s="251">
        <f t="shared" si="0"/>
        <v>0</v>
      </c>
      <c r="AO104" s="252"/>
      <c r="AP104" s="252"/>
      <c r="AQ104" s="77" t="s">
        <v>86</v>
      </c>
      <c r="AR104" s="74"/>
      <c r="AS104" s="78">
        <v>0</v>
      </c>
      <c r="AT104" s="79">
        <f t="shared" si="1"/>
        <v>0</v>
      </c>
      <c r="AU104" s="80">
        <f>'IO 03 - Vodovodní přípojka'!P121</f>
        <v>0</v>
      </c>
      <c r="AV104" s="79">
        <f>'IO 03 - Vodovodní přípojka'!J33</f>
        <v>0</v>
      </c>
      <c r="AW104" s="79">
        <f>'IO 03 - Vodovodní přípojka'!J34</f>
        <v>0</v>
      </c>
      <c r="AX104" s="79">
        <f>'IO 03 - Vodovodní přípojka'!J35</f>
        <v>0</v>
      </c>
      <c r="AY104" s="79">
        <f>'IO 03 - Vodovodní přípojka'!J36</f>
        <v>0</v>
      </c>
      <c r="AZ104" s="79">
        <f>'IO 03 - Vodovodní přípojka'!F33</f>
        <v>0</v>
      </c>
      <c r="BA104" s="79">
        <f>'IO 03 - Vodovodní přípojka'!F34</f>
        <v>0</v>
      </c>
      <c r="BB104" s="79">
        <f>'IO 03 - Vodovodní přípojka'!F35</f>
        <v>0</v>
      </c>
      <c r="BC104" s="79">
        <f>'IO 03 - Vodovodní přípojka'!F36</f>
        <v>0</v>
      </c>
      <c r="BD104" s="81">
        <f>'IO 03 - Vodovodní přípojka'!F37</f>
        <v>0</v>
      </c>
      <c r="BT104" s="82" t="s">
        <v>87</v>
      </c>
      <c r="BV104" s="82" t="s">
        <v>82</v>
      </c>
      <c r="BW104" s="82" t="s">
        <v>122</v>
      </c>
      <c r="BX104" s="82" t="s">
        <v>5</v>
      </c>
      <c r="CL104" s="82" t="s">
        <v>123</v>
      </c>
      <c r="CM104" s="82" t="s">
        <v>90</v>
      </c>
    </row>
    <row r="105" spans="1:91" s="6" customFormat="1" ht="24.75" customHeight="1">
      <c r="A105" s="83" t="s">
        <v>91</v>
      </c>
      <c r="B105" s="74"/>
      <c r="C105" s="75"/>
      <c r="D105" s="224" t="s">
        <v>124</v>
      </c>
      <c r="E105" s="224"/>
      <c r="F105" s="224"/>
      <c r="G105" s="224"/>
      <c r="H105" s="224"/>
      <c r="I105" s="76"/>
      <c r="J105" s="224" t="s">
        <v>125</v>
      </c>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51">
        <f>'IO 04 - Areálové rozvody ...'!J30</f>
        <v>0</v>
      </c>
      <c r="AH105" s="252"/>
      <c r="AI105" s="252"/>
      <c r="AJ105" s="252"/>
      <c r="AK105" s="252"/>
      <c r="AL105" s="252"/>
      <c r="AM105" s="252"/>
      <c r="AN105" s="251">
        <f t="shared" si="0"/>
        <v>0</v>
      </c>
      <c r="AO105" s="252"/>
      <c r="AP105" s="252"/>
      <c r="AQ105" s="77" t="s">
        <v>86</v>
      </c>
      <c r="AR105" s="74"/>
      <c r="AS105" s="78">
        <v>0</v>
      </c>
      <c r="AT105" s="79">
        <f t="shared" si="1"/>
        <v>0</v>
      </c>
      <c r="AU105" s="80">
        <f>'IO 04 - Areálové rozvody ...'!P118</f>
        <v>0</v>
      </c>
      <c r="AV105" s="79">
        <f>'IO 04 - Areálové rozvody ...'!J33</f>
        <v>0</v>
      </c>
      <c r="AW105" s="79">
        <f>'IO 04 - Areálové rozvody ...'!J34</f>
        <v>0</v>
      </c>
      <c r="AX105" s="79">
        <f>'IO 04 - Areálové rozvody ...'!J35</f>
        <v>0</v>
      </c>
      <c r="AY105" s="79">
        <f>'IO 04 - Areálové rozvody ...'!J36</f>
        <v>0</v>
      </c>
      <c r="AZ105" s="79">
        <f>'IO 04 - Areálové rozvody ...'!F33</f>
        <v>0</v>
      </c>
      <c r="BA105" s="79">
        <f>'IO 04 - Areálové rozvody ...'!F34</f>
        <v>0</v>
      </c>
      <c r="BB105" s="79">
        <f>'IO 04 - Areálové rozvody ...'!F35</f>
        <v>0</v>
      </c>
      <c r="BC105" s="79">
        <f>'IO 04 - Areálové rozvody ...'!F36</f>
        <v>0</v>
      </c>
      <c r="BD105" s="81">
        <f>'IO 04 - Areálové rozvody ...'!F37</f>
        <v>0</v>
      </c>
      <c r="BT105" s="82" t="s">
        <v>87</v>
      </c>
      <c r="BV105" s="82" t="s">
        <v>82</v>
      </c>
      <c r="BW105" s="82" t="s">
        <v>126</v>
      </c>
      <c r="BX105" s="82" t="s">
        <v>5</v>
      </c>
      <c r="CL105" s="82" t="s">
        <v>127</v>
      </c>
      <c r="CM105" s="82" t="s">
        <v>90</v>
      </c>
    </row>
    <row r="106" spans="1:91" s="6" customFormat="1" ht="16.5" customHeight="1">
      <c r="A106" s="83" t="s">
        <v>91</v>
      </c>
      <c r="B106" s="74"/>
      <c r="C106" s="75"/>
      <c r="D106" s="224" t="s">
        <v>128</v>
      </c>
      <c r="E106" s="224"/>
      <c r="F106" s="224"/>
      <c r="G106" s="224"/>
      <c r="H106" s="224"/>
      <c r="I106" s="76"/>
      <c r="J106" s="224" t="s">
        <v>129</v>
      </c>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51">
        <f>'IO 05 - Oplocení areálu, ...'!J30</f>
        <v>0</v>
      </c>
      <c r="AH106" s="252"/>
      <c r="AI106" s="252"/>
      <c r="AJ106" s="252"/>
      <c r="AK106" s="252"/>
      <c r="AL106" s="252"/>
      <c r="AM106" s="252"/>
      <c r="AN106" s="251">
        <f t="shared" si="0"/>
        <v>0</v>
      </c>
      <c r="AO106" s="252"/>
      <c r="AP106" s="252"/>
      <c r="AQ106" s="77" t="s">
        <v>117</v>
      </c>
      <c r="AR106" s="74"/>
      <c r="AS106" s="78">
        <v>0</v>
      </c>
      <c r="AT106" s="79">
        <f t="shared" si="1"/>
        <v>0</v>
      </c>
      <c r="AU106" s="80">
        <f>'IO 05 - Oplocení areálu, ...'!P124</f>
        <v>0</v>
      </c>
      <c r="AV106" s="79">
        <f>'IO 05 - Oplocení areálu, ...'!J33</f>
        <v>0</v>
      </c>
      <c r="AW106" s="79">
        <f>'IO 05 - Oplocení areálu, ...'!J34</f>
        <v>0</v>
      </c>
      <c r="AX106" s="79">
        <f>'IO 05 - Oplocení areálu, ...'!J35</f>
        <v>0</v>
      </c>
      <c r="AY106" s="79">
        <f>'IO 05 - Oplocení areálu, ...'!J36</f>
        <v>0</v>
      </c>
      <c r="AZ106" s="79">
        <f>'IO 05 - Oplocení areálu, ...'!F33</f>
        <v>0</v>
      </c>
      <c r="BA106" s="79">
        <f>'IO 05 - Oplocení areálu, ...'!F34</f>
        <v>0</v>
      </c>
      <c r="BB106" s="79">
        <f>'IO 05 - Oplocení areálu, ...'!F35</f>
        <v>0</v>
      </c>
      <c r="BC106" s="79">
        <f>'IO 05 - Oplocení areálu, ...'!F36</f>
        <v>0</v>
      </c>
      <c r="BD106" s="81">
        <f>'IO 05 - Oplocení areálu, ...'!F37</f>
        <v>0</v>
      </c>
      <c r="BT106" s="82" t="s">
        <v>87</v>
      </c>
      <c r="BV106" s="82" t="s">
        <v>82</v>
      </c>
      <c r="BW106" s="82" t="s">
        <v>130</v>
      </c>
      <c r="BX106" s="82" t="s">
        <v>5</v>
      </c>
      <c r="CL106" s="82" t="s">
        <v>131</v>
      </c>
      <c r="CM106" s="82" t="s">
        <v>90</v>
      </c>
    </row>
    <row r="107" spans="1:91" s="6" customFormat="1" ht="16.5" customHeight="1">
      <c r="A107" s="83" t="s">
        <v>91</v>
      </c>
      <c r="B107" s="74"/>
      <c r="C107" s="75"/>
      <c r="D107" s="224" t="s">
        <v>132</v>
      </c>
      <c r="E107" s="224"/>
      <c r="F107" s="224"/>
      <c r="G107" s="224"/>
      <c r="H107" s="224"/>
      <c r="I107" s="76"/>
      <c r="J107" s="224" t="s">
        <v>133</v>
      </c>
      <c r="K107" s="224"/>
      <c r="L107" s="224"/>
      <c r="M107" s="224"/>
      <c r="N107" s="224"/>
      <c r="O107" s="224"/>
      <c r="P107" s="224"/>
      <c r="Q107" s="224"/>
      <c r="R107" s="224"/>
      <c r="S107" s="224"/>
      <c r="T107" s="224"/>
      <c r="U107" s="224"/>
      <c r="V107" s="224"/>
      <c r="W107" s="224"/>
      <c r="X107" s="224"/>
      <c r="Y107" s="224"/>
      <c r="Z107" s="224"/>
      <c r="AA107" s="224"/>
      <c r="AB107" s="224"/>
      <c r="AC107" s="224"/>
      <c r="AD107" s="224"/>
      <c r="AE107" s="224"/>
      <c r="AF107" s="224"/>
      <c r="AG107" s="251">
        <f>'PS 01 - Osobní výtah'!J30</f>
        <v>0</v>
      </c>
      <c r="AH107" s="252"/>
      <c r="AI107" s="252"/>
      <c r="AJ107" s="252"/>
      <c r="AK107" s="252"/>
      <c r="AL107" s="252"/>
      <c r="AM107" s="252"/>
      <c r="AN107" s="251">
        <f t="shared" si="0"/>
        <v>0</v>
      </c>
      <c r="AO107" s="252"/>
      <c r="AP107" s="252"/>
      <c r="AQ107" s="77" t="s">
        <v>134</v>
      </c>
      <c r="AR107" s="74"/>
      <c r="AS107" s="78">
        <v>0</v>
      </c>
      <c r="AT107" s="79">
        <f t="shared" si="1"/>
        <v>0</v>
      </c>
      <c r="AU107" s="80">
        <f>'PS 01 - Osobní výtah'!P118</f>
        <v>0</v>
      </c>
      <c r="AV107" s="79">
        <f>'PS 01 - Osobní výtah'!J33</f>
        <v>0</v>
      </c>
      <c r="AW107" s="79">
        <f>'PS 01 - Osobní výtah'!J34</f>
        <v>0</v>
      </c>
      <c r="AX107" s="79">
        <f>'PS 01 - Osobní výtah'!J35</f>
        <v>0</v>
      </c>
      <c r="AY107" s="79">
        <f>'PS 01 - Osobní výtah'!J36</f>
        <v>0</v>
      </c>
      <c r="AZ107" s="79">
        <f>'PS 01 - Osobní výtah'!F33</f>
        <v>0</v>
      </c>
      <c r="BA107" s="79">
        <f>'PS 01 - Osobní výtah'!F34</f>
        <v>0</v>
      </c>
      <c r="BB107" s="79">
        <f>'PS 01 - Osobní výtah'!F35</f>
        <v>0</v>
      </c>
      <c r="BC107" s="79">
        <f>'PS 01 - Osobní výtah'!F36</f>
        <v>0</v>
      </c>
      <c r="BD107" s="81">
        <f>'PS 01 - Osobní výtah'!F37</f>
        <v>0</v>
      </c>
      <c r="BT107" s="82" t="s">
        <v>87</v>
      </c>
      <c r="BV107" s="82" t="s">
        <v>82</v>
      </c>
      <c r="BW107" s="82" t="s">
        <v>135</v>
      </c>
      <c r="BX107" s="82" t="s">
        <v>5</v>
      </c>
      <c r="CL107" s="82" t="s">
        <v>1</v>
      </c>
      <c r="CM107" s="82" t="s">
        <v>90</v>
      </c>
    </row>
    <row r="108" spans="1:91" s="6" customFormat="1" ht="16.5" customHeight="1">
      <c r="A108" s="83" t="s">
        <v>91</v>
      </c>
      <c r="B108" s="74"/>
      <c r="C108" s="75"/>
      <c r="D108" s="224" t="s">
        <v>136</v>
      </c>
      <c r="E108" s="224"/>
      <c r="F108" s="224"/>
      <c r="G108" s="224"/>
      <c r="H108" s="224"/>
      <c r="I108" s="76"/>
      <c r="J108" s="224" t="s">
        <v>137</v>
      </c>
      <c r="K108" s="224"/>
      <c r="L108" s="224"/>
      <c r="M108" s="224"/>
      <c r="N108" s="224"/>
      <c r="O108" s="224"/>
      <c r="P108" s="224"/>
      <c r="Q108" s="224"/>
      <c r="R108" s="224"/>
      <c r="S108" s="224"/>
      <c r="T108" s="224"/>
      <c r="U108" s="224"/>
      <c r="V108" s="224"/>
      <c r="W108" s="224"/>
      <c r="X108" s="224"/>
      <c r="Y108" s="224"/>
      <c r="Z108" s="224"/>
      <c r="AA108" s="224"/>
      <c r="AB108" s="224"/>
      <c r="AC108" s="224"/>
      <c r="AD108" s="224"/>
      <c r="AE108" s="224"/>
      <c r="AF108" s="224"/>
      <c r="AG108" s="251">
        <f>'VON - Vedlejší a ostatní ...'!J30</f>
        <v>0</v>
      </c>
      <c r="AH108" s="252"/>
      <c r="AI108" s="252"/>
      <c r="AJ108" s="252"/>
      <c r="AK108" s="252"/>
      <c r="AL108" s="252"/>
      <c r="AM108" s="252"/>
      <c r="AN108" s="251">
        <f t="shared" si="0"/>
        <v>0</v>
      </c>
      <c r="AO108" s="252"/>
      <c r="AP108" s="252"/>
      <c r="AQ108" s="77" t="s">
        <v>136</v>
      </c>
      <c r="AR108" s="74"/>
      <c r="AS108" s="89">
        <v>0</v>
      </c>
      <c r="AT108" s="90">
        <f t="shared" si="1"/>
        <v>0</v>
      </c>
      <c r="AU108" s="91">
        <f>'VON - Vedlejší a ostatní ...'!P119</f>
        <v>0</v>
      </c>
      <c r="AV108" s="90">
        <f>'VON - Vedlejší a ostatní ...'!J33</f>
        <v>0</v>
      </c>
      <c r="AW108" s="90">
        <f>'VON - Vedlejší a ostatní ...'!J34</f>
        <v>0</v>
      </c>
      <c r="AX108" s="90">
        <f>'VON - Vedlejší a ostatní ...'!J35</f>
        <v>0</v>
      </c>
      <c r="AY108" s="90">
        <f>'VON - Vedlejší a ostatní ...'!J36</f>
        <v>0</v>
      </c>
      <c r="AZ108" s="90">
        <f>'VON - Vedlejší a ostatní ...'!F33</f>
        <v>0</v>
      </c>
      <c r="BA108" s="90">
        <f>'VON - Vedlejší a ostatní ...'!F34</f>
        <v>0</v>
      </c>
      <c r="BB108" s="90">
        <f>'VON - Vedlejší a ostatní ...'!F35</f>
        <v>0</v>
      </c>
      <c r="BC108" s="90">
        <f>'VON - Vedlejší a ostatní ...'!F36</f>
        <v>0</v>
      </c>
      <c r="BD108" s="92">
        <f>'VON - Vedlejší a ostatní ...'!F37</f>
        <v>0</v>
      </c>
      <c r="BT108" s="82" t="s">
        <v>87</v>
      </c>
      <c r="BV108" s="82" t="s">
        <v>82</v>
      </c>
      <c r="BW108" s="82" t="s">
        <v>138</v>
      </c>
      <c r="BX108" s="82" t="s">
        <v>5</v>
      </c>
      <c r="CL108" s="82" t="s">
        <v>1</v>
      </c>
      <c r="CM108" s="82" t="s">
        <v>90</v>
      </c>
    </row>
    <row r="109" spans="1:91" s="1" customFormat="1" ht="30" customHeight="1">
      <c r="B109" s="32"/>
      <c r="AR109" s="32"/>
    </row>
    <row r="110" spans="1:91" s="1" customFormat="1" ht="6.95" customHeight="1">
      <c r="B110" s="44"/>
      <c r="C110" s="45"/>
      <c r="D110" s="45"/>
      <c r="E110" s="45"/>
      <c r="F110" s="45"/>
      <c r="G110" s="45"/>
      <c r="H110" s="45"/>
      <c r="I110" s="45"/>
      <c r="J110" s="45"/>
      <c r="K110" s="45"/>
      <c r="L110" s="45"/>
      <c r="M110" s="45"/>
      <c r="N110" s="45"/>
      <c r="O110" s="45"/>
      <c r="P110" s="45"/>
      <c r="Q110" s="45"/>
      <c r="R110" s="45"/>
      <c r="S110" s="45"/>
      <c r="T110" s="45"/>
      <c r="U110" s="45"/>
      <c r="V110" s="45"/>
      <c r="W110" s="45"/>
      <c r="X110" s="45"/>
      <c r="Y110" s="45"/>
      <c r="Z110" s="45"/>
      <c r="AA110" s="45"/>
      <c r="AB110" s="45"/>
      <c r="AC110" s="45"/>
      <c r="AD110" s="45"/>
      <c r="AE110" s="45"/>
      <c r="AF110" s="45"/>
      <c r="AG110" s="45"/>
      <c r="AH110" s="45"/>
      <c r="AI110" s="45"/>
      <c r="AJ110" s="45"/>
      <c r="AK110" s="45"/>
      <c r="AL110" s="45"/>
      <c r="AM110" s="45"/>
      <c r="AN110" s="45"/>
      <c r="AO110" s="45"/>
      <c r="AP110" s="45"/>
      <c r="AQ110" s="45"/>
      <c r="AR110" s="32"/>
    </row>
  </sheetData>
  <sheetProtection algorithmName="SHA-512" hashValue="ssyM8AGCfvk2ldNmXxIVp9B2Ce9CXtuokjW5Xcg/92x7Qybz7vgnd2r7ugVGzeMmfGJ+OIdiH/YN8Q4I9UGyKA==" saltValue="534Kp2Vblpr9ZTBb/zROmvcPJv/9drl82l7IkWj3mV2ycrC0oO0Y9lnQgQbtS0dOZp3XB278MU8XbMdnq6sGKA==" spinCount="100000" sheet="1" objects="1" scenarios="1" formatColumns="0" formatRows="0"/>
  <mergeCells count="94">
    <mergeCell ref="AN107:AP107"/>
    <mergeCell ref="AG107:AM107"/>
    <mergeCell ref="AN108:AP108"/>
    <mergeCell ref="AG108:AM108"/>
    <mergeCell ref="AN94:AP94"/>
    <mergeCell ref="AS89:AT91"/>
    <mergeCell ref="AN105:AP105"/>
    <mergeCell ref="AG105:AM105"/>
    <mergeCell ref="AN106:AP106"/>
    <mergeCell ref="AG106:AM106"/>
    <mergeCell ref="AR2:BE2"/>
    <mergeCell ref="AG97:AM97"/>
    <mergeCell ref="AG103:AM103"/>
    <mergeCell ref="AG102:AM102"/>
    <mergeCell ref="AG101:AM101"/>
    <mergeCell ref="AG100:AM100"/>
    <mergeCell ref="AG99:AM99"/>
    <mergeCell ref="AG92:AM92"/>
    <mergeCell ref="AG96:AM96"/>
    <mergeCell ref="AG98:AM98"/>
    <mergeCell ref="AG95:AM95"/>
    <mergeCell ref="AM87:AN87"/>
    <mergeCell ref="AM89:AP89"/>
    <mergeCell ref="AM90:AP90"/>
    <mergeCell ref="AN100:AP100"/>
    <mergeCell ref="AN96:AP96"/>
    <mergeCell ref="L33:P33"/>
    <mergeCell ref="AK33:AO33"/>
    <mergeCell ref="W33:AE33"/>
    <mergeCell ref="AK35:AO35"/>
    <mergeCell ref="X35:AB35"/>
    <mergeCell ref="W31:AE31"/>
    <mergeCell ref="L31:P31"/>
    <mergeCell ref="L32:P32"/>
    <mergeCell ref="W32:AE32"/>
    <mergeCell ref="AK32:AO32"/>
    <mergeCell ref="BE5:BE34"/>
    <mergeCell ref="K5:AO5"/>
    <mergeCell ref="K6:AO6"/>
    <mergeCell ref="E14:AJ14"/>
    <mergeCell ref="E23:AN23"/>
    <mergeCell ref="AK26:AO26"/>
    <mergeCell ref="L28:P28"/>
    <mergeCell ref="W28:AE28"/>
    <mergeCell ref="AK28:AO28"/>
    <mergeCell ref="AK29:AO29"/>
    <mergeCell ref="L29:P29"/>
    <mergeCell ref="W29:AE29"/>
    <mergeCell ref="W30:AE30"/>
    <mergeCell ref="AK30:AO30"/>
    <mergeCell ref="L30:P30"/>
    <mergeCell ref="AK31:AO31"/>
    <mergeCell ref="D107:H107"/>
    <mergeCell ref="J107:AF107"/>
    <mergeCell ref="D108:H108"/>
    <mergeCell ref="J108:AF108"/>
    <mergeCell ref="AG94:AM94"/>
    <mergeCell ref="AG104:AM104"/>
    <mergeCell ref="L85:AO85"/>
    <mergeCell ref="D105:H105"/>
    <mergeCell ref="J105:AF105"/>
    <mergeCell ref="D106:H106"/>
    <mergeCell ref="J106:AF106"/>
    <mergeCell ref="AN104:AP104"/>
    <mergeCell ref="AN103:AP103"/>
    <mergeCell ref="AN102:AP102"/>
    <mergeCell ref="AN101:AP101"/>
    <mergeCell ref="AN97:AP97"/>
    <mergeCell ref="AN95:AP95"/>
    <mergeCell ref="AN99:AP99"/>
    <mergeCell ref="AN92:AP92"/>
    <mergeCell ref="AN98:AP98"/>
    <mergeCell ref="K98:AF98"/>
    <mergeCell ref="K100:AF100"/>
    <mergeCell ref="K96:AF96"/>
    <mergeCell ref="K101:AF101"/>
    <mergeCell ref="K99:AF99"/>
    <mergeCell ref="K97:AF97"/>
    <mergeCell ref="C92:G92"/>
    <mergeCell ref="D104:H104"/>
    <mergeCell ref="D103:H103"/>
    <mergeCell ref="D95:H95"/>
    <mergeCell ref="D102:H102"/>
    <mergeCell ref="E99:I99"/>
    <mergeCell ref="E97:I97"/>
    <mergeCell ref="E96:I96"/>
    <mergeCell ref="E101:I101"/>
    <mergeCell ref="E98:I98"/>
    <mergeCell ref="E100:I100"/>
    <mergeCell ref="I92:AF92"/>
    <mergeCell ref="J104:AF104"/>
    <mergeCell ref="J102:AF102"/>
    <mergeCell ref="J103:AF103"/>
    <mergeCell ref="J95:AF95"/>
  </mergeCells>
  <hyperlinks>
    <hyperlink ref="A96" location="'D.1.1.1 - Architektonicko...'!C2" display="/" xr:uid="{00000000-0004-0000-0000-000000000000}"/>
    <hyperlink ref="A97" location="'D.1.1.4.1 - Zdravotně tec...'!C2" display="/" xr:uid="{00000000-0004-0000-0000-000001000000}"/>
    <hyperlink ref="A98" location="'D.1.1.4.2 - Vytápění'!C2" display="/" xr:uid="{00000000-0004-0000-0000-000002000000}"/>
    <hyperlink ref="A99" location="'D.1.1.4.3 - Vzduchotechnika'!C2" display="/" xr:uid="{00000000-0004-0000-0000-000003000000}"/>
    <hyperlink ref="A100" location="'D.1.1.4.4 - Silnoproudé r...'!C2" display="/" xr:uid="{00000000-0004-0000-0000-000004000000}"/>
    <hyperlink ref="A101" location="'D.1.1.4.5 - Slaboproudé r...'!C2" display="/" xr:uid="{00000000-0004-0000-0000-000005000000}"/>
    <hyperlink ref="A102" location="'IO 01 - Zpevněné plochy a...'!C2" display="/" xr:uid="{00000000-0004-0000-0000-000006000000}"/>
    <hyperlink ref="A103" location="'IO 02 - Areálová kanalizace'!C2" display="/" xr:uid="{00000000-0004-0000-0000-000007000000}"/>
    <hyperlink ref="A104" location="'IO 03 - Vodovodní přípojka'!C2" display="/" xr:uid="{00000000-0004-0000-0000-000008000000}"/>
    <hyperlink ref="A105" location="'IO 04 - Areálové rozvody ...'!C2" display="/" xr:uid="{00000000-0004-0000-0000-000009000000}"/>
    <hyperlink ref="A106" location="'IO 05 - Oplocení areálu, ...'!C2" display="/" xr:uid="{00000000-0004-0000-0000-00000A000000}"/>
    <hyperlink ref="A107" location="'PS 01 - Osobní výtah'!C2" display="/" xr:uid="{00000000-0004-0000-0000-00000B000000}"/>
    <hyperlink ref="A108" location="'VON - Vedlejší a ostatní ...'!C2" display="/" xr:uid="{00000000-0004-0000-0000-00000C000000}"/>
  </hyperlink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2:BM211"/>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122</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5145</v>
      </c>
      <c r="F9" s="266"/>
      <c r="G9" s="266"/>
      <c r="H9" s="266"/>
      <c r="L9" s="32"/>
    </row>
    <row r="10" spans="2:46" s="1" customFormat="1" ht="11.25">
      <c r="B10" s="32"/>
      <c r="L10" s="32"/>
    </row>
    <row r="11" spans="2:46" s="1" customFormat="1" ht="12" customHeight="1">
      <c r="B11" s="32"/>
      <c r="D11" s="27" t="s">
        <v>18</v>
      </c>
      <c r="F11" s="25" t="s">
        <v>123</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ROUND(J121,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ROUND((SUM(BE121:BE210)),  2)</f>
        <v>0</v>
      </c>
      <c r="I33" s="98">
        <v>0.21</v>
      </c>
      <c r="J33" s="86">
        <f>ROUND(((SUM(BE121:BE210))*I33),  2)</f>
        <v>0</v>
      </c>
      <c r="L33" s="32"/>
    </row>
    <row r="34" spans="2:12" s="1" customFormat="1" ht="14.45" customHeight="1">
      <c r="B34" s="32"/>
      <c r="E34" s="27" t="s">
        <v>46</v>
      </c>
      <c r="F34" s="86">
        <f>ROUND((SUM(BF121:BF210)),  2)</f>
        <v>0</v>
      </c>
      <c r="I34" s="98">
        <v>0.12</v>
      </c>
      <c r="J34" s="86">
        <f>ROUND(((SUM(BF121:BF210))*I34),  2)</f>
        <v>0</v>
      </c>
      <c r="L34" s="32"/>
    </row>
    <row r="35" spans="2:12" s="1" customFormat="1" ht="14.45" hidden="1" customHeight="1">
      <c r="B35" s="32"/>
      <c r="E35" s="27" t="s">
        <v>47</v>
      </c>
      <c r="F35" s="86">
        <f>ROUND((SUM(BG121:BG210)),  2)</f>
        <v>0</v>
      </c>
      <c r="I35" s="98">
        <v>0.21</v>
      </c>
      <c r="J35" s="86">
        <f>0</f>
        <v>0</v>
      </c>
      <c r="L35" s="32"/>
    </row>
    <row r="36" spans="2:12" s="1" customFormat="1" ht="14.45" hidden="1" customHeight="1">
      <c r="B36" s="32"/>
      <c r="E36" s="27" t="s">
        <v>48</v>
      </c>
      <c r="F36" s="86">
        <f>ROUND((SUM(BH121:BH210)),  2)</f>
        <v>0</v>
      </c>
      <c r="I36" s="98">
        <v>0.12</v>
      </c>
      <c r="J36" s="86">
        <f>0</f>
        <v>0</v>
      </c>
      <c r="L36" s="32"/>
    </row>
    <row r="37" spans="2:12" s="1" customFormat="1" ht="14.45" hidden="1" customHeight="1">
      <c r="B37" s="32"/>
      <c r="E37" s="27" t="s">
        <v>49</v>
      </c>
      <c r="F37" s="86">
        <f>ROUND((SUM(BI121:BI210)),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IO 03 - Vodovodní přípojka</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J121</f>
        <v>0</v>
      </c>
      <c r="L96" s="32"/>
      <c r="AU96" s="17" t="s">
        <v>326</v>
      </c>
    </row>
    <row r="97" spans="2:12" s="8" customFormat="1" ht="24.95" customHeight="1">
      <c r="B97" s="110"/>
      <c r="D97" s="111" t="s">
        <v>327</v>
      </c>
      <c r="E97" s="112"/>
      <c r="F97" s="112"/>
      <c r="G97" s="112"/>
      <c r="H97" s="112"/>
      <c r="I97" s="112"/>
      <c r="J97" s="113">
        <f>J122</f>
        <v>0</v>
      </c>
      <c r="L97" s="110"/>
    </row>
    <row r="98" spans="2:12" s="9" customFormat="1" ht="19.899999999999999" customHeight="1">
      <c r="B98" s="114"/>
      <c r="D98" s="115" t="s">
        <v>328</v>
      </c>
      <c r="E98" s="116"/>
      <c r="F98" s="116"/>
      <c r="G98" s="116"/>
      <c r="H98" s="116"/>
      <c r="I98" s="116"/>
      <c r="J98" s="117">
        <f>J123</f>
        <v>0</v>
      </c>
      <c r="L98" s="114"/>
    </row>
    <row r="99" spans="2:12" s="9" customFormat="1" ht="19.899999999999999" customHeight="1">
      <c r="B99" s="114"/>
      <c r="D99" s="115" t="s">
        <v>331</v>
      </c>
      <c r="E99" s="116"/>
      <c r="F99" s="116"/>
      <c r="G99" s="116"/>
      <c r="H99" s="116"/>
      <c r="I99" s="116"/>
      <c r="J99" s="117">
        <f>J182</f>
        <v>0</v>
      </c>
      <c r="L99" s="114"/>
    </row>
    <row r="100" spans="2:12" s="9" customFormat="1" ht="19.899999999999999" customHeight="1">
      <c r="B100" s="114"/>
      <c r="D100" s="115" t="s">
        <v>333</v>
      </c>
      <c r="E100" s="116"/>
      <c r="F100" s="116"/>
      <c r="G100" s="116"/>
      <c r="H100" s="116"/>
      <c r="I100" s="116"/>
      <c r="J100" s="117">
        <f>J187</f>
        <v>0</v>
      </c>
      <c r="L100" s="114"/>
    </row>
    <row r="101" spans="2:12" s="9" customFormat="1" ht="19.899999999999999" customHeight="1">
      <c r="B101" s="114"/>
      <c r="D101" s="115" t="s">
        <v>336</v>
      </c>
      <c r="E101" s="116"/>
      <c r="F101" s="116"/>
      <c r="G101" s="116"/>
      <c r="H101" s="116"/>
      <c r="I101" s="116"/>
      <c r="J101" s="117">
        <f>J208</f>
        <v>0</v>
      </c>
      <c r="L101" s="114"/>
    </row>
    <row r="102" spans="2:12" s="1" customFormat="1" ht="21.75" customHeight="1">
      <c r="B102" s="32"/>
      <c r="L102" s="32"/>
    </row>
    <row r="103" spans="2:12" s="1" customFormat="1" ht="6.95" customHeight="1">
      <c r="B103" s="44"/>
      <c r="C103" s="45"/>
      <c r="D103" s="45"/>
      <c r="E103" s="45"/>
      <c r="F103" s="45"/>
      <c r="G103" s="45"/>
      <c r="H103" s="45"/>
      <c r="I103" s="45"/>
      <c r="J103" s="45"/>
      <c r="K103" s="45"/>
      <c r="L103" s="32"/>
    </row>
    <row r="107" spans="2:12" s="1" customFormat="1" ht="6.95" customHeight="1">
      <c r="B107" s="46"/>
      <c r="C107" s="47"/>
      <c r="D107" s="47"/>
      <c r="E107" s="47"/>
      <c r="F107" s="47"/>
      <c r="G107" s="47"/>
      <c r="H107" s="47"/>
      <c r="I107" s="47"/>
      <c r="J107" s="47"/>
      <c r="K107" s="47"/>
      <c r="L107" s="32"/>
    </row>
    <row r="108" spans="2:12" s="1" customFormat="1" ht="24.95" customHeight="1">
      <c r="B108" s="32"/>
      <c r="C108" s="21" t="s">
        <v>358</v>
      </c>
      <c r="L108" s="32"/>
    </row>
    <row r="109" spans="2:12" s="1" customFormat="1" ht="6.95" customHeight="1">
      <c r="B109" s="32"/>
      <c r="L109" s="32"/>
    </row>
    <row r="110" spans="2:12" s="1" customFormat="1" ht="12" customHeight="1">
      <c r="B110" s="32"/>
      <c r="C110" s="27" t="s">
        <v>16</v>
      </c>
      <c r="L110" s="32"/>
    </row>
    <row r="111" spans="2:12" s="1" customFormat="1" ht="16.5" customHeight="1">
      <c r="B111" s="32"/>
      <c r="E111" s="264" t="str">
        <f>E7</f>
        <v>Administrativní budova TELMAX Vysoké Mýto</v>
      </c>
      <c r="F111" s="265"/>
      <c r="G111" s="265"/>
      <c r="H111" s="265"/>
      <c r="L111" s="32"/>
    </row>
    <row r="112" spans="2:12" s="1" customFormat="1" ht="12" customHeight="1">
      <c r="B112" s="32"/>
      <c r="C112" s="27" t="s">
        <v>152</v>
      </c>
      <c r="L112" s="32"/>
    </row>
    <row r="113" spans="2:65" s="1" customFormat="1" ht="16.5" customHeight="1">
      <c r="B113" s="32"/>
      <c r="E113" s="227" t="str">
        <f>E9</f>
        <v>IO 03 - Vodovodní přípojka</v>
      </c>
      <c r="F113" s="266"/>
      <c r="G113" s="266"/>
      <c r="H113" s="266"/>
      <c r="L113" s="32"/>
    </row>
    <row r="114" spans="2:65" s="1" customFormat="1" ht="6.95" customHeight="1">
      <c r="B114" s="32"/>
      <c r="L114" s="32"/>
    </row>
    <row r="115" spans="2:65" s="1" customFormat="1" ht="12" customHeight="1">
      <c r="B115" s="32"/>
      <c r="C115" s="27" t="s">
        <v>20</v>
      </c>
      <c r="F115" s="25" t="str">
        <f>F12</f>
        <v>k.ú.Vysoké Mýto 2547, 2546/2, 2546/3, 2545/1</v>
      </c>
      <c r="I115" s="27" t="s">
        <v>22</v>
      </c>
      <c r="J115" s="52" t="str">
        <f>IF(J12="","",J12)</f>
        <v>23. 9. 2024</v>
      </c>
      <c r="L115" s="32"/>
    </row>
    <row r="116" spans="2:65" s="1" customFormat="1" ht="6.95" customHeight="1">
      <c r="B116" s="32"/>
      <c r="L116" s="32"/>
    </row>
    <row r="117" spans="2:65" s="1" customFormat="1" ht="40.15" customHeight="1">
      <c r="B117" s="32"/>
      <c r="C117" s="27" t="s">
        <v>24</v>
      </c>
      <c r="F117" s="25" t="str">
        <f>E15</f>
        <v>TELMAX s.r.o. Jiráskova 154 566 01 Vysoké Mýto</v>
      </c>
      <c r="I117" s="27" t="s">
        <v>32</v>
      </c>
      <c r="J117" s="30" t="str">
        <f>E21</f>
        <v>BKN spol.s r.o., Vladislavova 29, 56601Vysoké Mýto</v>
      </c>
      <c r="L117" s="32"/>
    </row>
    <row r="118" spans="2:65" s="1" customFormat="1" ht="15.2" customHeight="1">
      <c r="B118" s="32"/>
      <c r="C118" s="27" t="s">
        <v>30</v>
      </c>
      <c r="F118" s="25" t="str">
        <f>IF(E18="","",E18)</f>
        <v>Vyplň údaj</v>
      </c>
      <c r="I118" s="27" t="s">
        <v>37</v>
      </c>
      <c r="J118" s="30" t="str">
        <f>E24</f>
        <v xml:space="preserve"> </v>
      </c>
      <c r="L118" s="32"/>
    </row>
    <row r="119" spans="2:65" s="1" customFormat="1" ht="10.35" customHeight="1">
      <c r="B119" s="32"/>
      <c r="L119" s="32"/>
    </row>
    <row r="120" spans="2:65" s="10" customFormat="1" ht="29.25" customHeight="1">
      <c r="B120" s="118"/>
      <c r="C120" s="119" t="s">
        <v>359</v>
      </c>
      <c r="D120" s="120" t="s">
        <v>65</v>
      </c>
      <c r="E120" s="120" t="s">
        <v>61</v>
      </c>
      <c r="F120" s="120" t="s">
        <v>62</v>
      </c>
      <c r="G120" s="120" t="s">
        <v>360</v>
      </c>
      <c r="H120" s="120" t="s">
        <v>361</v>
      </c>
      <c r="I120" s="120" t="s">
        <v>362</v>
      </c>
      <c r="J120" s="121" t="s">
        <v>324</v>
      </c>
      <c r="K120" s="122" t="s">
        <v>363</v>
      </c>
      <c r="L120" s="118"/>
      <c r="M120" s="59" t="s">
        <v>1</v>
      </c>
      <c r="N120" s="60" t="s">
        <v>44</v>
      </c>
      <c r="O120" s="60" t="s">
        <v>364</v>
      </c>
      <c r="P120" s="60" t="s">
        <v>365</v>
      </c>
      <c r="Q120" s="60" t="s">
        <v>366</v>
      </c>
      <c r="R120" s="60" t="s">
        <v>367</v>
      </c>
      <c r="S120" s="60" t="s">
        <v>368</v>
      </c>
      <c r="T120" s="61" t="s">
        <v>369</v>
      </c>
    </row>
    <row r="121" spans="2:65" s="1" customFormat="1" ht="22.9" customHeight="1">
      <c r="B121" s="32"/>
      <c r="C121" s="64" t="s">
        <v>370</v>
      </c>
      <c r="J121" s="123">
        <f>BK121</f>
        <v>0</v>
      </c>
      <c r="L121" s="32"/>
      <c r="M121" s="62"/>
      <c r="N121" s="53"/>
      <c r="O121" s="53"/>
      <c r="P121" s="124">
        <f>P122</f>
        <v>0</v>
      </c>
      <c r="Q121" s="53"/>
      <c r="R121" s="124">
        <f>R122</f>
        <v>62.467850949999999</v>
      </c>
      <c r="S121" s="53"/>
      <c r="T121" s="125">
        <f>T122</f>
        <v>0</v>
      </c>
      <c r="AT121" s="17" t="s">
        <v>79</v>
      </c>
      <c r="AU121" s="17" t="s">
        <v>326</v>
      </c>
      <c r="BK121" s="126">
        <f>BK122</f>
        <v>0</v>
      </c>
    </row>
    <row r="122" spans="2:65" s="11" customFormat="1" ht="25.9" customHeight="1">
      <c r="B122" s="127"/>
      <c r="D122" s="128" t="s">
        <v>79</v>
      </c>
      <c r="E122" s="129" t="s">
        <v>371</v>
      </c>
      <c r="F122" s="129" t="s">
        <v>372</v>
      </c>
      <c r="I122" s="130"/>
      <c r="J122" s="131">
        <f>BK122</f>
        <v>0</v>
      </c>
      <c r="L122" s="127"/>
      <c r="M122" s="132"/>
      <c r="P122" s="133">
        <f>P123+P182+P187+P208</f>
        <v>0</v>
      </c>
      <c r="R122" s="133">
        <f>R123+R182+R187+R208</f>
        <v>62.467850949999999</v>
      </c>
      <c r="T122" s="134">
        <f>T123+T182+T187+T208</f>
        <v>0</v>
      </c>
      <c r="AR122" s="128" t="s">
        <v>87</v>
      </c>
      <c r="AT122" s="135" t="s">
        <v>79</v>
      </c>
      <c r="AU122" s="135" t="s">
        <v>80</v>
      </c>
      <c r="AY122" s="128" t="s">
        <v>373</v>
      </c>
      <c r="BK122" s="136">
        <f>BK123+BK182+BK187+BK208</f>
        <v>0</v>
      </c>
    </row>
    <row r="123" spans="2:65" s="11" customFormat="1" ht="22.9" customHeight="1">
      <c r="B123" s="127"/>
      <c r="D123" s="128" t="s">
        <v>79</v>
      </c>
      <c r="E123" s="137" t="s">
        <v>87</v>
      </c>
      <c r="F123" s="137" t="s">
        <v>374</v>
      </c>
      <c r="I123" s="130"/>
      <c r="J123" s="138">
        <f>BK123</f>
        <v>0</v>
      </c>
      <c r="L123" s="127"/>
      <c r="M123" s="132"/>
      <c r="P123" s="133">
        <f>SUM(P124:P181)</f>
        <v>0</v>
      </c>
      <c r="R123" s="133">
        <f>SUM(R124:R181)</f>
        <v>62.343418999999997</v>
      </c>
      <c r="T123" s="134">
        <f>SUM(T124:T181)</f>
        <v>0</v>
      </c>
      <c r="AR123" s="128" t="s">
        <v>87</v>
      </c>
      <c r="AT123" s="135" t="s">
        <v>79</v>
      </c>
      <c r="AU123" s="135" t="s">
        <v>87</v>
      </c>
      <c r="AY123" s="128" t="s">
        <v>373</v>
      </c>
      <c r="BK123" s="136">
        <f>SUM(BK124:BK181)</f>
        <v>0</v>
      </c>
    </row>
    <row r="124" spans="2:65" s="1" customFormat="1" ht="16.5" customHeight="1">
      <c r="B124" s="32"/>
      <c r="C124" s="139" t="s">
        <v>87</v>
      </c>
      <c r="D124" s="139" t="s">
        <v>375</v>
      </c>
      <c r="E124" s="140" t="s">
        <v>5146</v>
      </c>
      <c r="F124" s="141" t="s">
        <v>5147</v>
      </c>
      <c r="G124" s="142" t="s">
        <v>465</v>
      </c>
      <c r="H124" s="143">
        <v>18.5</v>
      </c>
      <c r="I124" s="144"/>
      <c r="J124" s="145">
        <f>ROUND(I124*H124,2)</f>
        <v>0</v>
      </c>
      <c r="K124" s="146"/>
      <c r="L124" s="32"/>
      <c r="M124" s="147" t="s">
        <v>1</v>
      </c>
      <c r="N124" s="148" t="s">
        <v>45</v>
      </c>
      <c r="P124" s="149">
        <f>O124*H124</f>
        <v>0</v>
      </c>
      <c r="Q124" s="149">
        <v>7.8700000000000003E-3</v>
      </c>
      <c r="R124" s="149">
        <f>Q124*H124</f>
        <v>0.145595</v>
      </c>
      <c r="S124" s="149">
        <v>0</v>
      </c>
      <c r="T124" s="150">
        <f>S124*H124</f>
        <v>0</v>
      </c>
      <c r="AR124" s="151" t="s">
        <v>379</v>
      </c>
      <c r="AT124" s="151" t="s">
        <v>375</v>
      </c>
      <c r="AU124" s="151" t="s">
        <v>90</v>
      </c>
      <c r="AY124" s="17" t="s">
        <v>373</v>
      </c>
      <c r="BE124" s="152">
        <f>IF(N124="základní",J124,0)</f>
        <v>0</v>
      </c>
      <c r="BF124" s="152">
        <f>IF(N124="snížená",J124,0)</f>
        <v>0</v>
      </c>
      <c r="BG124" s="152">
        <f>IF(N124="zákl. přenesená",J124,0)</f>
        <v>0</v>
      </c>
      <c r="BH124" s="152">
        <f>IF(N124="sníž. přenesená",J124,0)</f>
        <v>0</v>
      </c>
      <c r="BI124" s="152">
        <f>IF(N124="nulová",J124,0)</f>
        <v>0</v>
      </c>
      <c r="BJ124" s="17" t="s">
        <v>87</v>
      </c>
      <c r="BK124" s="152">
        <f>ROUND(I124*H124,2)</f>
        <v>0</v>
      </c>
      <c r="BL124" s="17" t="s">
        <v>379</v>
      </c>
      <c r="BM124" s="151" t="s">
        <v>5148</v>
      </c>
    </row>
    <row r="125" spans="2:65" s="1" customFormat="1" ht="16.5" customHeight="1">
      <c r="B125" s="32"/>
      <c r="C125" s="139" t="s">
        <v>90</v>
      </c>
      <c r="D125" s="139" t="s">
        <v>375</v>
      </c>
      <c r="E125" s="140" t="s">
        <v>376</v>
      </c>
      <c r="F125" s="141" t="s">
        <v>377</v>
      </c>
      <c r="G125" s="142" t="s">
        <v>378</v>
      </c>
      <c r="H125" s="143">
        <v>10</v>
      </c>
      <c r="I125" s="144"/>
      <c r="J125" s="145">
        <f>ROUND(I125*H125,2)</f>
        <v>0</v>
      </c>
      <c r="K125" s="146"/>
      <c r="L125" s="32"/>
      <c r="M125" s="147" t="s">
        <v>1</v>
      </c>
      <c r="N125" s="148" t="s">
        <v>45</v>
      </c>
      <c r="P125" s="149">
        <f>O125*H125</f>
        <v>0</v>
      </c>
      <c r="Q125" s="149">
        <v>3.0000000000000001E-5</v>
      </c>
      <c r="R125" s="149">
        <f>Q125*H125</f>
        <v>3.0000000000000003E-4</v>
      </c>
      <c r="S125" s="149">
        <v>0</v>
      </c>
      <c r="T125" s="150">
        <f>S125*H125</f>
        <v>0</v>
      </c>
      <c r="AR125" s="151" t="s">
        <v>379</v>
      </c>
      <c r="AT125" s="151" t="s">
        <v>375</v>
      </c>
      <c r="AU125" s="151" t="s">
        <v>90</v>
      </c>
      <c r="AY125" s="17" t="s">
        <v>373</v>
      </c>
      <c r="BE125" s="152">
        <f>IF(N125="základní",J125,0)</f>
        <v>0</v>
      </c>
      <c r="BF125" s="152">
        <f>IF(N125="snížená",J125,0)</f>
        <v>0</v>
      </c>
      <c r="BG125" s="152">
        <f>IF(N125="zákl. přenesená",J125,0)</f>
        <v>0</v>
      </c>
      <c r="BH125" s="152">
        <f>IF(N125="sníž. přenesená",J125,0)</f>
        <v>0</v>
      </c>
      <c r="BI125" s="152">
        <f>IF(N125="nulová",J125,0)</f>
        <v>0</v>
      </c>
      <c r="BJ125" s="17" t="s">
        <v>87</v>
      </c>
      <c r="BK125" s="152">
        <f>ROUND(I125*H125,2)</f>
        <v>0</v>
      </c>
      <c r="BL125" s="17" t="s">
        <v>379</v>
      </c>
      <c r="BM125" s="151" t="s">
        <v>5149</v>
      </c>
    </row>
    <row r="126" spans="2:65" s="1" customFormat="1" ht="24.2" customHeight="1">
      <c r="B126" s="32"/>
      <c r="C126" s="139" t="s">
        <v>392</v>
      </c>
      <c r="D126" s="139" t="s">
        <v>375</v>
      </c>
      <c r="E126" s="140" t="s">
        <v>387</v>
      </c>
      <c r="F126" s="141" t="s">
        <v>388</v>
      </c>
      <c r="G126" s="142" t="s">
        <v>389</v>
      </c>
      <c r="H126" s="143">
        <v>5</v>
      </c>
      <c r="I126" s="144"/>
      <c r="J126" s="145">
        <f>ROUND(I126*H126,2)</f>
        <v>0</v>
      </c>
      <c r="K126" s="146"/>
      <c r="L126" s="32"/>
      <c r="M126" s="147" t="s">
        <v>1</v>
      </c>
      <c r="N126" s="148" t="s">
        <v>45</v>
      </c>
      <c r="P126" s="149">
        <f>O126*H126</f>
        <v>0</v>
      </c>
      <c r="Q126" s="149">
        <v>0</v>
      </c>
      <c r="R126" s="149">
        <f>Q126*H126</f>
        <v>0</v>
      </c>
      <c r="S126" s="149">
        <v>0</v>
      </c>
      <c r="T126" s="150">
        <f>S126*H126</f>
        <v>0</v>
      </c>
      <c r="AR126" s="151" t="s">
        <v>379</v>
      </c>
      <c r="AT126" s="151" t="s">
        <v>375</v>
      </c>
      <c r="AU126" s="151" t="s">
        <v>90</v>
      </c>
      <c r="AY126" s="17" t="s">
        <v>373</v>
      </c>
      <c r="BE126" s="152">
        <f>IF(N126="základní",J126,0)</f>
        <v>0</v>
      </c>
      <c r="BF126" s="152">
        <f>IF(N126="snížená",J126,0)</f>
        <v>0</v>
      </c>
      <c r="BG126" s="152">
        <f>IF(N126="zákl. přenesená",J126,0)</f>
        <v>0</v>
      </c>
      <c r="BH126" s="152">
        <f>IF(N126="sníž. přenesená",J126,0)</f>
        <v>0</v>
      </c>
      <c r="BI126" s="152">
        <f>IF(N126="nulová",J126,0)</f>
        <v>0</v>
      </c>
      <c r="BJ126" s="17" t="s">
        <v>87</v>
      </c>
      <c r="BK126" s="152">
        <f>ROUND(I126*H126,2)</f>
        <v>0</v>
      </c>
      <c r="BL126" s="17" t="s">
        <v>379</v>
      </c>
      <c r="BM126" s="151" t="s">
        <v>5150</v>
      </c>
    </row>
    <row r="127" spans="2:65" s="1" customFormat="1" ht="24.2" customHeight="1">
      <c r="B127" s="32"/>
      <c r="C127" s="139" t="s">
        <v>379</v>
      </c>
      <c r="D127" s="139" t="s">
        <v>375</v>
      </c>
      <c r="E127" s="140" t="s">
        <v>5151</v>
      </c>
      <c r="F127" s="141" t="s">
        <v>5152</v>
      </c>
      <c r="G127" s="142" t="s">
        <v>395</v>
      </c>
      <c r="H127" s="143">
        <v>27</v>
      </c>
      <c r="I127" s="144"/>
      <c r="J127" s="145">
        <f>ROUND(I127*H127,2)</f>
        <v>0</v>
      </c>
      <c r="K127" s="146"/>
      <c r="L127" s="32"/>
      <c r="M127" s="147" t="s">
        <v>1</v>
      </c>
      <c r="N127" s="148" t="s">
        <v>45</v>
      </c>
      <c r="P127" s="149">
        <f>O127*H127</f>
        <v>0</v>
      </c>
      <c r="Q127" s="149">
        <v>0</v>
      </c>
      <c r="R127" s="149">
        <f>Q127*H127</f>
        <v>0</v>
      </c>
      <c r="S127" s="149">
        <v>0</v>
      </c>
      <c r="T127" s="150">
        <f>S127*H127</f>
        <v>0</v>
      </c>
      <c r="AR127" s="151" t="s">
        <v>379</v>
      </c>
      <c r="AT127" s="151" t="s">
        <v>375</v>
      </c>
      <c r="AU127" s="151" t="s">
        <v>90</v>
      </c>
      <c r="AY127" s="17" t="s">
        <v>373</v>
      </c>
      <c r="BE127" s="152">
        <f>IF(N127="základní",J127,0)</f>
        <v>0</v>
      </c>
      <c r="BF127" s="152">
        <f>IF(N127="snížená",J127,0)</f>
        <v>0</v>
      </c>
      <c r="BG127" s="152">
        <f>IF(N127="zákl. přenesená",J127,0)</f>
        <v>0</v>
      </c>
      <c r="BH127" s="152">
        <f>IF(N127="sníž. přenesená",J127,0)</f>
        <v>0</v>
      </c>
      <c r="BI127" s="152">
        <f>IF(N127="nulová",J127,0)</f>
        <v>0</v>
      </c>
      <c r="BJ127" s="17" t="s">
        <v>87</v>
      </c>
      <c r="BK127" s="152">
        <f>ROUND(I127*H127,2)</f>
        <v>0</v>
      </c>
      <c r="BL127" s="17" t="s">
        <v>379</v>
      </c>
      <c r="BM127" s="151" t="s">
        <v>5153</v>
      </c>
    </row>
    <row r="128" spans="2:65" s="13" customFormat="1" ht="11.25">
      <c r="B128" s="160"/>
      <c r="D128" s="154" t="s">
        <v>381</v>
      </c>
      <c r="E128" s="161" t="s">
        <v>1</v>
      </c>
      <c r="F128" s="162" t="s">
        <v>5154</v>
      </c>
      <c r="H128" s="163">
        <v>3.5990000000000002</v>
      </c>
      <c r="I128" s="164"/>
      <c r="L128" s="160"/>
      <c r="M128" s="165"/>
      <c r="T128" s="166"/>
      <c r="AT128" s="161" t="s">
        <v>381</v>
      </c>
      <c r="AU128" s="161" t="s">
        <v>90</v>
      </c>
      <c r="AV128" s="13" t="s">
        <v>90</v>
      </c>
      <c r="AW128" s="13" t="s">
        <v>36</v>
      </c>
      <c r="AX128" s="13" t="s">
        <v>80</v>
      </c>
      <c r="AY128" s="161" t="s">
        <v>373</v>
      </c>
    </row>
    <row r="129" spans="2:65" s="13" customFormat="1" ht="11.25">
      <c r="B129" s="160"/>
      <c r="D129" s="154" t="s">
        <v>381</v>
      </c>
      <c r="E129" s="161" t="s">
        <v>1</v>
      </c>
      <c r="F129" s="162" t="s">
        <v>5155</v>
      </c>
      <c r="H129" s="163">
        <v>10.814</v>
      </c>
      <c r="I129" s="164"/>
      <c r="L129" s="160"/>
      <c r="M129" s="165"/>
      <c r="T129" s="166"/>
      <c r="AT129" s="161" t="s">
        <v>381</v>
      </c>
      <c r="AU129" s="161" t="s">
        <v>90</v>
      </c>
      <c r="AV129" s="13" t="s">
        <v>90</v>
      </c>
      <c r="AW129" s="13" t="s">
        <v>36</v>
      </c>
      <c r="AX129" s="13" t="s">
        <v>80</v>
      </c>
      <c r="AY129" s="161" t="s">
        <v>373</v>
      </c>
    </row>
    <row r="130" spans="2:65" s="13" customFormat="1" ht="11.25">
      <c r="B130" s="160"/>
      <c r="D130" s="154" t="s">
        <v>381</v>
      </c>
      <c r="E130" s="161" t="s">
        <v>1</v>
      </c>
      <c r="F130" s="162" t="s">
        <v>5156</v>
      </c>
      <c r="H130" s="163">
        <v>24.649000000000001</v>
      </c>
      <c r="I130" s="164"/>
      <c r="L130" s="160"/>
      <c r="M130" s="165"/>
      <c r="T130" s="166"/>
      <c r="AT130" s="161" t="s">
        <v>381</v>
      </c>
      <c r="AU130" s="161" t="s">
        <v>90</v>
      </c>
      <c r="AV130" s="13" t="s">
        <v>90</v>
      </c>
      <c r="AW130" s="13" t="s">
        <v>36</v>
      </c>
      <c r="AX130" s="13" t="s">
        <v>80</v>
      </c>
      <c r="AY130" s="161" t="s">
        <v>373</v>
      </c>
    </row>
    <row r="131" spans="2:65" s="13" customFormat="1" ht="11.25">
      <c r="B131" s="160"/>
      <c r="D131" s="154" t="s">
        <v>381</v>
      </c>
      <c r="E131" s="161" t="s">
        <v>1</v>
      </c>
      <c r="F131" s="162" t="s">
        <v>5157</v>
      </c>
      <c r="H131" s="163">
        <v>14.348000000000001</v>
      </c>
      <c r="I131" s="164"/>
      <c r="L131" s="160"/>
      <c r="M131" s="165"/>
      <c r="T131" s="166"/>
      <c r="AT131" s="161" t="s">
        <v>381</v>
      </c>
      <c r="AU131" s="161" t="s">
        <v>90</v>
      </c>
      <c r="AV131" s="13" t="s">
        <v>90</v>
      </c>
      <c r="AW131" s="13" t="s">
        <v>36</v>
      </c>
      <c r="AX131" s="13" t="s">
        <v>80</v>
      </c>
      <c r="AY131" s="161" t="s">
        <v>373</v>
      </c>
    </row>
    <row r="132" spans="2:65" s="15" customFormat="1" ht="11.25">
      <c r="B132" s="178"/>
      <c r="D132" s="154" t="s">
        <v>381</v>
      </c>
      <c r="E132" s="179" t="s">
        <v>1</v>
      </c>
      <c r="F132" s="180" t="s">
        <v>406</v>
      </c>
      <c r="H132" s="181">
        <v>53.41</v>
      </c>
      <c r="I132" s="182"/>
      <c r="L132" s="178"/>
      <c r="M132" s="183"/>
      <c r="T132" s="184"/>
      <c r="AT132" s="179" t="s">
        <v>381</v>
      </c>
      <c r="AU132" s="179" t="s">
        <v>90</v>
      </c>
      <c r="AV132" s="15" t="s">
        <v>392</v>
      </c>
      <c r="AW132" s="15" t="s">
        <v>36</v>
      </c>
      <c r="AX132" s="15" t="s">
        <v>80</v>
      </c>
      <c r="AY132" s="179" t="s">
        <v>373</v>
      </c>
    </row>
    <row r="133" spans="2:65" s="13" customFormat="1" ht="11.25">
      <c r="B133" s="160"/>
      <c r="D133" s="154" t="s">
        <v>381</v>
      </c>
      <c r="E133" s="161" t="s">
        <v>1</v>
      </c>
      <c r="F133" s="162" t="s">
        <v>5158</v>
      </c>
      <c r="H133" s="163">
        <v>27</v>
      </c>
      <c r="I133" s="164"/>
      <c r="L133" s="160"/>
      <c r="M133" s="165"/>
      <c r="T133" s="166"/>
      <c r="AT133" s="161" t="s">
        <v>381</v>
      </c>
      <c r="AU133" s="161" t="s">
        <v>90</v>
      </c>
      <c r="AV133" s="13" t="s">
        <v>90</v>
      </c>
      <c r="AW133" s="13" t="s">
        <v>36</v>
      </c>
      <c r="AX133" s="13" t="s">
        <v>87</v>
      </c>
      <c r="AY133" s="161" t="s">
        <v>373</v>
      </c>
    </row>
    <row r="134" spans="2:65" s="1" customFormat="1" ht="24.2" customHeight="1">
      <c r="B134" s="32"/>
      <c r="C134" s="139" t="s">
        <v>422</v>
      </c>
      <c r="D134" s="139" t="s">
        <v>375</v>
      </c>
      <c r="E134" s="140" t="s">
        <v>5159</v>
      </c>
      <c r="F134" s="141" t="s">
        <v>5160</v>
      </c>
      <c r="G134" s="142" t="s">
        <v>395</v>
      </c>
      <c r="H134" s="143">
        <v>27</v>
      </c>
      <c r="I134" s="144"/>
      <c r="J134" s="145">
        <f>ROUND(I134*H134,2)</f>
        <v>0</v>
      </c>
      <c r="K134" s="146"/>
      <c r="L134" s="32"/>
      <c r="M134" s="147" t="s">
        <v>1</v>
      </c>
      <c r="N134" s="148" t="s">
        <v>45</v>
      </c>
      <c r="P134" s="149">
        <f>O134*H134</f>
        <v>0</v>
      </c>
      <c r="Q134" s="149">
        <v>0</v>
      </c>
      <c r="R134" s="149">
        <f>Q134*H134</f>
        <v>0</v>
      </c>
      <c r="S134" s="149">
        <v>0</v>
      </c>
      <c r="T134" s="150">
        <f>S134*H134</f>
        <v>0</v>
      </c>
      <c r="AR134" s="151" t="s">
        <v>379</v>
      </c>
      <c r="AT134" s="151" t="s">
        <v>375</v>
      </c>
      <c r="AU134" s="151" t="s">
        <v>90</v>
      </c>
      <c r="AY134" s="17" t="s">
        <v>373</v>
      </c>
      <c r="BE134" s="152">
        <f>IF(N134="základní",J134,0)</f>
        <v>0</v>
      </c>
      <c r="BF134" s="152">
        <f>IF(N134="snížená",J134,0)</f>
        <v>0</v>
      </c>
      <c r="BG134" s="152">
        <f>IF(N134="zákl. přenesená",J134,0)</f>
        <v>0</v>
      </c>
      <c r="BH134" s="152">
        <f>IF(N134="sníž. přenesená",J134,0)</f>
        <v>0</v>
      </c>
      <c r="BI134" s="152">
        <f>IF(N134="nulová",J134,0)</f>
        <v>0</v>
      </c>
      <c r="BJ134" s="17" t="s">
        <v>87</v>
      </c>
      <c r="BK134" s="152">
        <f>ROUND(I134*H134,2)</f>
        <v>0</v>
      </c>
      <c r="BL134" s="17" t="s">
        <v>379</v>
      </c>
      <c r="BM134" s="151" t="s">
        <v>5161</v>
      </c>
    </row>
    <row r="135" spans="2:65" s="13" customFormat="1" ht="11.25">
      <c r="B135" s="160"/>
      <c r="D135" s="154" t="s">
        <v>381</v>
      </c>
      <c r="E135" s="161" t="s">
        <v>1</v>
      </c>
      <c r="F135" s="162" t="s">
        <v>5158</v>
      </c>
      <c r="H135" s="163">
        <v>27</v>
      </c>
      <c r="I135" s="164"/>
      <c r="L135" s="160"/>
      <c r="M135" s="165"/>
      <c r="T135" s="166"/>
      <c r="AT135" s="161" t="s">
        <v>381</v>
      </c>
      <c r="AU135" s="161" t="s">
        <v>90</v>
      </c>
      <c r="AV135" s="13" t="s">
        <v>90</v>
      </c>
      <c r="AW135" s="13" t="s">
        <v>36</v>
      </c>
      <c r="AX135" s="13" t="s">
        <v>87</v>
      </c>
      <c r="AY135" s="161" t="s">
        <v>373</v>
      </c>
    </row>
    <row r="136" spans="2:65" s="1" customFormat="1" ht="24.2" customHeight="1">
      <c r="B136" s="32"/>
      <c r="C136" s="139" t="s">
        <v>430</v>
      </c>
      <c r="D136" s="139" t="s">
        <v>375</v>
      </c>
      <c r="E136" s="140" t="s">
        <v>4721</v>
      </c>
      <c r="F136" s="141" t="s">
        <v>4722</v>
      </c>
      <c r="G136" s="142" t="s">
        <v>395</v>
      </c>
      <c r="H136" s="143">
        <v>3</v>
      </c>
      <c r="I136" s="144"/>
      <c r="J136" s="145">
        <f>ROUND(I136*H136,2)</f>
        <v>0</v>
      </c>
      <c r="K136" s="146"/>
      <c r="L136" s="32"/>
      <c r="M136" s="147" t="s">
        <v>1</v>
      </c>
      <c r="N136" s="148" t="s">
        <v>45</v>
      </c>
      <c r="P136" s="149">
        <f>O136*H136</f>
        <v>0</v>
      </c>
      <c r="Q136" s="149">
        <v>0</v>
      </c>
      <c r="R136" s="149">
        <f>Q136*H136</f>
        <v>0</v>
      </c>
      <c r="S136" s="149">
        <v>0</v>
      </c>
      <c r="T136" s="150">
        <f>S136*H136</f>
        <v>0</v>
      </c>
      <c r="AR136" s="151" t="s">
        <v>379</v>
      </c>
      <c r="AT136" s="151" t="s">
        <v>375</v>
      </c>
      <c r="AU136" s="151" t="s">
        <v>90</v>
      </c>
      <c r="AY136" s="17" t="s">
        <v>373</v>
      </c>
      <c r="BE136" s="152">
        <f>IF(N136="základní",J136,0)</f>
        <v>0</v>
      </c>
      <c r="BF136" s="152">
        <f>IF(N136="snížená",J136,0)</f>
        <v>0</v>
      </c>
      <c r="BG136" s="152">
        <f>IF(N136="zákl. přenesená",J136,0)</f>
        <v>0</v>
      </c>
      <c r="BH136" s="152">
        <f>IF(N136="sníž. přenesená",J136,0)</f>
        <v>0</v>
      </c>
      <c r="BI136" s="152">
        <f>IF(N136="nulová",J136,0)</f>
        <v>0</v>
      </c>
      <c r="BJ136" s="17" t="s">
        <v>87</v>
      </c>
      <c r="BK136" s="152">
        <f>ROUND(I136*H136,2)</f>
        <v>0</v>
      </c>
      <c r="BL136" s="17" t="s">
        <v>379</v>
      </c>
      <c r="BM136" s="151" t="s">
        <v>5162</v>
      </c>
    </row>
    <row r="137" spans="2:65" s="13" customFormat="1" ht="11.25">
      <c r="B137" s="160"/>
      <c r="D137" s="154" t="s">
        <v>381</v>
      </c>
      <c r="E137" s="161" t="s">
        <v>1</v>
      </c>
      <c r="F137" s="162" t="s">
        <v>5163</v>
      </c>
      <c r="H137" s="163">
        <v>3</v>
      </c>
      <c r="I137" s="164"/>
      <c r="L137" s="160"/>
      <c r="M137" s="165"/>
      <c r="T137" s="166"/>
      <c r="AT137" s="161" t="s">
        <v>381</v>
      </c>
      <c r="AU137" s="161" t="s">
        <v>90</v>
      </c>
      <c r="AV137" s="13" t="s">
        <v>90</v>
      </c>
      <c r="AW137" s="13" t="s">
        <v>36</v>
      </c>
      <c r="AX137" s="13" t="s">
        <v>87</v>
      </c>
      <c r="AY137" s="161" t="s">
        <v>373</v>
      </c>
    </row>
    <row r="138" spans="2:65" s="1" customFormat="1" ht="21.75" customHeight="1">
      <c r="B138" s="32"/>
      <c r="C138" s="139" t="s">
        <v>438</v>
      </c>
      <c r="D138" s="139" t="s">
        <v>375</v>
      </c>
      <c r="E138" s="140" t="s">
        <v>4731</v>
      </c>
      <c r="F138" s="141" t="s">
        <v>4732</v>
      </c>
      <c r="G138" s="142" t="s">
        <v>172</v>
      </c>
      <c r="H138" s="143">
        <v>116.1</v>
      </c>
      <c r="I138" s="144"/>
      <c r="J138" s="145">
        <f>ROUND(I138*H138,2)</f>
        <v>0</v>
      </c>
      <c r="K138" s="146"/>
      <c r="L138" s="32"/>
      <c r="M138" s="147" t="s">
        <v>1</v>
      </c>
      <c r="N138" s="148" t="s">
        <v>45</v>
      </c>
      <c r="P138" s="149">
        <f>O138*H138</f>
        <v>0</v>
      </c>
      <c r="Q138" s="149">
        <v>8.4000000000000003E-4</v>
      </c>
      <c r="R138" s="149">
        <f>Q138*H138</f>
        <v>9.7524E-2</v>
      </c>
      <c r="S138" s="149">
        <v>0</v>
      </c>
      <c r="T138" s="150">
        <f>S138*H138</f>
        <v>0</v>
      </c>
      <c r="AR138" s="151" t="s">
        <v>379</v>
      </c>
      <c r="AT138" s="151" t="s">
        <v>375</v>
      </c>
      <c r="AU138" s="151" t="s">
        <v>90</v>
      </c>
      <c r="AY138" s="17" t="s">
        <v>373</v>
      </c>
      <c r="BE138" s="152">
        <f>IF(N138="základní",J138,0)</f>
        <v>0</v>
      </c>
      <c r="BF138" s="152">
        <f>IF(N138="snížená",J138,0)</f>
        <v>0</v>
      </c>
      <c r="BG138" s="152">
        <f>IF(N138="zákl. přenesená",J138,0)</f>
        <v>0</v>
      </c>
      <c r="BH138" s="152">
        <f>IF(N138="sníž. přenesená",J138,0)</f>
        <v>0</v>
      </c>
      <c r="BI138" s="152">
        <f>IF(N138="nulová",J138,0)</f>
        <v>0</v>
      </c>
      <c r="BJ138" s="17" t="s">
        <v>87</v>
      </c>
      <c r="BK138" s="152">
        <f>ROUND(I138*H138,2)</f>
        <v>0</v>
      </c>
      <c r="BL138" s="17" t="s">
        <v>379</v>
      </c>
      <c r="BM138" s="151" t="s">
        <v>5164</v>
      </c>
    </row>
    <row r="139" spans="2:65" s="13" customFormat="1" ht="11.25">
      <c r="B139" s="160"/>
      <c r="D139" s="154" t="s">
        <v>381</v>
      </c>
      <c r="E139" s="161" t="s">
        <v>1</v>
      </c>
      <c r="F139" s="162" t="s">
        <v>5165</v>
      </c>
      <c r="H139" s="163">
        <v>5.399</v>
      </c>
      <c r="I139" s="164"/>
      <c r="L139" s="160"/>
      <c r="M139" s="165"/>
      <c r="T139" s="166"/>
      <c r="AT139" s="161" t="s">
        <v>381</v>
      </c>
      <c r="AU139" s="161" t="s">
        <v>90</v>
      </c>
      <c r="AV139" s="13" t="s">
        <v>90</v>
      </c>
      <c r="AW139" s="13" t="s">
        <v>36</v>
      </c>
      <c r="AX139" s="13" t="s">
        <v>80</v>
      </c>
      <c r="AY139" s="161" t="s">
        <v>373</v>
      </c>
    </row>
    <row r="140" spans="2:65" s="13" customFormat="1" ht="11.25">
      <c r="B140" s="160"/>
      <c r="D140" s="154" t="s">
        <v>381</v>
      </c>
      <c r="E140" s="161" t="s">
        <v>1</v>
      </c>
      <c r="F140" s="162" t="s">
        <v>5166</v>
      </c>
      <c r="H140" s="163">
        <v>24.030999999999999</v>
      </c>
      <c r="I140" s="164"/>
      <c r="L140" s="160"/>
      <c r="M140" s="165"/>
      <c r="T140" s="166"/>
      <c r="AT140" s="161" t="s">
        <v>381</v>
      </c>
      <c r="AU140" s="161" t="s">
        <v>90</v>
      </c>
      <c r="AV140" s="13" t="s">
        <v>90</v>
      </c>
      <c r="AW140" s="13" t="s">
        <v>36</v>
      </c>
      <c r="AX140" s="13" t="s">
        <v>80</v>
      </c>
      <c r="AY140" s="161" t="s">
        <v>373</v>
      </c>
    </row>
    <row r="141" spans="2:65" s="13" customFormat="1" ht="11.25">
      <c r="B141" s="160"/>
      <c r="D141" s="154" t="s">
        <v>381</v>
      </c>
      <c r="E141" s="161" t="s">
        <v>1</v>
      </c>
      <c r="F141" s="162" t="s">
        <v>5167</v>
      </c>
      <c r="H141" s="163">
        <v>54.774999999999999</v>
      </c>
      <c r="I141" s="164"/>
      <c r="L141" s="160"/>
      <c r="M141" s="165"/>
      <c r="T141" s="166"/>
      <c r="AT141" s="161" t="s">
        <v>381</v>
      </c>
      <c r="AU141" s="161" t="s">
        <v>90</v>
      </c>
      <c r="AV141" s="13" t="s">
        <v>90</v>
      </c>
      <c r="AW141" s="13" t="s">
        <v>36</v>
      </c>
      <c r="AX141" s="13" t="s">
        <v>80</v>
      </c>
      <c r="AY141" s="161" t="s">
        <v>373</v>
      </c>
    </row>
    <row r="142" spans="2:65" s="13" customFormat="1" ht="11.25">
      <c r="B142" s="160"/>
      <c r="D142" s="154" t="s">
        <v>381</v>
      </c>
      <c r="E142" s="161" t="s">
        <v>1</v>
      </c>
      <c r="F142" s="162" t="s">
        <v>5168</v>
      </c>
      <c r="H142" s="163">
        <v>31.895</v>
      </c>
      <c r="I142" s="164"/>
      <c r="L142" s="160"/>
      <c r="M142" s="165"/>
      <c r="T142" s="166"/>
      <c r="AT142" s="161" t="s">
        <v>381</v>
      </c>
      <c r="AU142" s="161" t="s">
        <v>90</v>
      </c>
      <c r="AV142" s="13" t="s">
        <v>90</v>
      </c>
      <c r="AW142" s="13" t="s">
        <v>36</v>
      </c>
      <c r="AX142" s="13" t="s">
        <v>80</v>
      </c>
      <c r="AY142" s="161" t="s">
        <v>373</v>
      </c>
    </row>
    <row r="143" spans="2:65" s="14" customFormat="1" ht="11.25">
      <c r="B143" s="167"/>
      <c r="D143" s="154" t="s">
        <v>381</v>
      </c>
      <c r="E143" s="168" t="s">
        <v>1</v>
      </c>
      <c r="F143" s="169" t="s">
        <v>386</v>
      </c>
      <c r="H143" s="170">
        <v>116.1</v>
      </c>
      <c r="I143" s="171"/>
      <c r="L143" s="167"/>
      <c r="M143" s="172"/>
      <c r="T143" s="173"/>
      <c r="AT143" s="168" t="s">
        <v>381</v>
      </c>
      <c r="AU143" s="168" t="s">
        <v>90</v>
      </c>
      <c r="AV143" s="14" t="s">
        <v>379</v>
      </c>
      <c r="AW143" s="14" t="s">
        <v>36</v>
      </c>
      <c r="AX143" s="14" t="s">
        <v>87</v>
      </c>
      <c r="AY143" s="168" t="s">
        <v>373</v>
      </c>
    </row>
    <row r="144" spans="2:65" s="1" customFormat="1" ht="24.2" customHeight="1">
      <c r="B144" s="32"/>
      <c r="C144" s="139" t="s">
        <v>444</v>
      </c>
      <c r="D144" s="139" t="s">
        <v>375</v>
      </c>
      <c r="E144" s="140" t="s">
        <v>4740</v>
      </c>
      <c r="F144" s="141" t="s">
        <v>4741</v>
      </c>
      <c r="G144" s="142" t="s">
        <v>172</v>
      </c>
      <c r="H144" s="143">
        <v>116.1</v>
      </c>
      <c r="I144" s="144"/>
      <c r="J144" s="145">
        <f>ROUND(I144*H144,2)</f>
        <v>0</v>
      </c>
      <c r="K144" s="146"/>
      <c r="L144" s="32"/>
      <c r="M144" s="147" t="s">
        <v>1</v>
      </c>
      <c r="N144" s="148" t="s">
        <v>45</v>
      </c>
      <c r="P144" s="149">
        <f>O144*H144</f>
        <v>0</v>
      </c>
      <c r="Q144" s="149">
        <v>0</v>
      </c>
      <c r="R144" s="149">
        <f>Q144*H144</f>
        <v>0</v>
      </c>
      <c r="S144" s="149">
        <v>0</v>
      </c>
      <c r="T144" s="150">
        <f>S144*H144</f>
        <v>0</v>
      </c>
      <c r="AR144" s="151" t="s">
        <v>379</v>
      </c>
      <c r="AT144" s="151" t="s">
        <v>375</v>
      </c>
      <c r="AU144" s="151" t="s">
        <v>90</v>
      </c>
      <c r="AY144" s="17" t="s">
        <v>373</v>
      </c>
      <c r="BE144" s="152">
        <f>IF(N144="základní",J144,0)</f>
        <v>0</v>
      </c>
      <c r="BF144" s="152">
        <f>IF(N144="snížená",J144,0)</f>
        <v>0</v>
      </c>
      <c r="BG144" s="152">
        <f>IF(N144="zákl. přenesená",J144,0)</f>
        <v>0</v>
      </c>
      <c r="BH144" s="152">
        <f>IF(N144="sníž. přenesená",J144,0)</f>
        <v>0</v>
      </c>
      <c r="BI144" s="152">
        <f>IF(N144="nulová",J144,0)</f>
        <v>0</v>
      </c>
      <c r="BJ144" s="17" t="s">
        <v>87</v>
      </c>
      <c r="BK144" s="152">
        <f>ROUND(I144*H144,2)</f>
        <v>0</v>
      </c>
      <c r="BL144" s="17" t="s">
        <v>379</v>
      </c>
      <c r="BM144" s="151" t="s">
        <v>5169</v>
      </c>
    </row>
    <row r="145" spans="2:65" s="1" customFormat="1" ht="37.9" customHeight="1">
      <c r="B145" s="32"/>
      <c r="C145" s="139" t="s">
        <v>449</v>
      </c>
      <c r="D145" s="139" t="s">
        <v>375</v>
      </c>
      <c r="E145" s="140" t="s">
        <v>409</v>
      </c>
      <c r="F145" s="141" t="s">
        <v>410</v>
      </c>
      <c r="G145" s="142" t="s">
        <v>395</v>
      </c>
      <c r="H145" s="143">
        <v>76.7</v>
      </c>
      <c r="I145" s="144"/>
      <c r="J145" s="145">
        <f>ROUND(I145*H145,2)</f>
        <v>0</v>
      </c>
      <c r="K145" s="146"/>
      <c r="L145" s="32"/>
      <c r="M145" s="147" t="s">
        <v>1</v>
      </c>
      <c r="N145" s="148" t="s">
        <v>45</v>
      </c>
      <c r="P145" s="149">
        <f>O145*H145</f>
        <v>0</v>
      </c>
      <c r="Q145" s="149">
        <v>0</v>
      </c>
      <c r="R145" s="149">
        <f>Q145*H145</f>
        <v>0</v>
      </c>
      <c r="S145" s="149">
        <v>0</v>
      </c>
      <c r="T145" s="150">
        <f>S145*H145</f>
        <v>0</v>
      </c>
      <c r="AR145" s="151" t="s">
        <v>379</v>
      </c>
      <c r="AT145" s="151" t="s">
        <v>375</v>
      </c>
      <c r="AU145" s="151" t="s">
        <v>90</v>
      </c>
      <c r="AY145" s="17" t="s">
        <v>373</v>
      </c>
      <c r="BE145" s="152">
        <f>IF(N145="základní",J145,0)</f>
        <v>0</v>
      </c>
      <c r="BF145" s="152">
        <f>IF(N145="snížená",J145,0)</f>
        <v>0</v>
      </c>
      <c r="BG145" s="152">
        <f>IF(N145="zákl. přenesená",J145,0)</f>
        <v>0</v>
      </c>
      <c r="BH145" s="152">
        <f>IF(N145="sníž. přenesená",J145,0)</f>
        <v>0</v>
      </c>
      <c r="BI145" s="152">
        <f>IF(N145="nulová",J145,0)</f>
        <v>0</v>
      </c>
      <c r="BJ145" s="17" t="s">
        <v>87</v>
      </c>
      <c r="BK145" s="152">
        <f>ROUND(I145*H145,2)</f>
        <v>0</v>
      </c>
      <c r="BL145" s="17" t="s">
        <v>379</v>
      </c>
      <c r="BM145" s="151" t="s">
        <v>5170</v>
      </c>
    </row>
    <row r="146" spans="2:65" s="13" customFormat="1" ht="11.25">
      <c r="B146" s="160"/>
      <c r="D146" s="154" t="s">
        <v>381</v>
      </c>
      <c r="E146" s="161" t="s">
        <v>1</v>
      </c>
      <c r="F146" s="162" t="s">
        <v>5171</v>
      </c>
      <c r="H146" s="163">
        <v>25.504999999999999</v>
      </c>
      <c r="I146" s="164"/>
      <c r="L146" s="160"/>
      <c r="M146" s="165"/>
      <c r="T146" s="166"/>
      <c r="AT146" s="161" t="s">
        <v>381</v>
      </c>
      <c r="AU146" s="161" t="s">
        <v>90</v>
      </c>
      <c r="AV146" s="13" t="s">
        <v>90</v>
      </c>
      <c r="AW146" s="13" t="s">
        <v>36</v>
      </c>
      <c r="AX146" s="13" t="s">
        <v>80</v>
      </c>
      <c r="AY146" s="161" t="s">
        <v>373</v>
      </c>
    </row>
    <row r="147" spans="2:65" s="13" customFormat="1" ht="11.25">
      <c r="B147" s="160"/>
      <c r="D147" s="154" t="s">
        <v>381</v>
      </c>
      <c r="E147" s="161" t="s">
        <v>1</v>
      </c>
      <c r="F147" s="162" t="s">
        <v>5172</v>
      </c>
      <c r="H147" s="163">
        <v>25.504999999999999</v>
      </c>
      <c r="I147" s="164"/>
      <c r="L147" s="160"/>
      <c r="M147" s="165"/>
      <c r="T147" s="166"/>
      <c r="AT147" s="161" t="s">
        <v>381</v>
      </c>
      <c r="AU147" s="161" t="s">
        <v>90</v>
      </c>
      <c r="AV147" s="13" t="s">
        <v>90</v>
      </c>
      <c r="AW147" s="13" t="s">
        <v>36</v>
      </c>
      <c r="AX147" s="13" t="s">
        <v>80</v>
      </c>
      <c r="AY147" s="161" t="s">
        <v>373</v>
      </c>
    </row>
    <row r="148" spans="2:65" s="13" customFormat="1" ht="11.25">
      <c r="B148" s="160"/>
      <c r="D148" s="154" t="s">
        <v>381</v>
      </c>
      <c r="E148" s="161" t="s">
        <v>1</v>
      </c>
      <c r="F148" s="162" t="s">
        <v>5173</v>
      </c>
      <c r="H148" s="163">
        <v>13.595000000000001</v>
      </c>
      <c r="I148" s="164"/>
      <c r="L148" s="160"/>
      <c r="M148" s="165"/>
      <c r="T148" s="166"/>
      <c r="AT148" s="161" t="s">
        <v>381</v>
      </c>
      <c r="AU148" s="161" t="s">
        <v>90</v>
      </c>
      <c r="AV148" s="13" t="s">
        <v>90</v>
      </c>
      <c r="AW148" s="13" t="s">
        <v>36</v>
      </c>
      <c r="AX148" s="13" t="s">
        <v>80</v>
      </c>
      <c r="AY148" s="161" t="s">
        <v>373</v>
      </c>
    </row>
    <row r="149" spans="2:65" s="13" customFormat="1" ht="11.25">
      <c r="B149" s="160"/>
      <c r="D149" s="154" t="s">
        <v>381</v>
      </c>
      <c r="E149" s="161" t="s">
        <v>1</v>
      </c>
      <c r="F149" s="162" t="s">
        <v>5174</v>
      </c>
      <c r="H149" s="163">
        <v>12</v>
      </c>
      <c r="I149" s="164"/>
      <c r="L149" s="160"/>
      <c r="M149" s="165"/>
      <c r="T149" s="166"/>
      <c r="AT149" s="161" t="s">
        <v>381</v>
      </c>
      <c r="AU149" s="161" t="s">
        <v>90</v>
      </c>
      <c r="AV149" s="13" t="s">
        <v>90</v>
      </c>
      <c r="AW149" s="13" t="s">
        <v>36</v>
      </c>
      <c r="AX149" s="13" t="s">
        <v>80</v>
      </c>
      <c r="AY149" s="161" t="s">
        <v>373</v>
      </c>
    </row>
    <row r="150" spans="2:65" s="13" customFormat="1" ht="11.25">
      <c r="B150" s="160"/>
      <c r="D150" s="154" t="s">
        <v>381</v>
      </c>
      <c r="E150" s="161" t="s">
        <v>1</v>
      </c>
      <c r="F150" s="162" t="s">
        <v>5175</v>
      </c>
      <c r="H150" s="163">
        <v>9.5000000000000001E-2</v>
      </c>
      <c r="I150" s="164"/>
      <c r="L150" s="160"/>
      <c r="M150" s="165"/>
      <c r="T150" s="166"/>
      <c r="AT150" s="161" t="s">
        <v>381</v>
      </c>
      <c r="AU150" s="161" t="s">
        <v>90</v>
      </c>
      <c r="AV150" s="13" t="s">
        <v>90</v>
      </c>
      <c r="AW150" s="13" t="s">
        <v>36</v>
      </c>
      <c r="AX150" s="13" t="s">
        <v>80</v>
      </c>
      <c r="AY150" s="161" t="s">
        <v>373</v>
      </c>
    </row>
    <row r="151" spans="2:65" s="14" customFormat="1" ht="11.25">
      <c r="B151" s="167"/>
      <c r="D151" s="154" t="s">
        <v>381</v>
      </c>
      <c r="E151" s="168" t="s">
        <v>1</v>
      </c>
      <c r="F151" s="169" t="s">
        <v>386</v>
      </c>
      <c r="H151" s="170">
        <v>76.7</v>
      </c>
      <c r="I151" s="171"/>
      <c r="L151" s="167"/>
      <c r="M151" s="172"/>
      <c r="T151" s="173"/>
      <c r="AT151" s="168" t="s">
        <v>381</v>
      </c>
      <c r="AU151" s="168" t="s">
        <v>90</v>
      </c>
      <c r="AV151" s="14" t="s">
        <v>379</v>
      </c>
      <c r="AW151" s="14" t="s">
        <v>36</v>
      </c>
      <c r="AX151" s="14" t="s">
        <v>87</v>
      </c>
      <c r="AY151" s="168" t="s">
        <v>373</v>
      </c>
    </row>
    <row r="152" spans="2:65" s="1" customFormat="1" ht="37.9" customHeight="1">
      <c r="B152" s="32"/>
      <c r="C152" s="139" t="s">
        <v>458</v>
      </c>
      <c r="D152" s="139" t="s">
        <v>375</v>
      </c>
      <c r="E152" s="140" t="s">
        <v>3070</v>
      </c>
      <c r="F152" s="141" t="s">
        <v>3071</v>
      </c>
      <c r="G152" s="142" t="s">
        <v>395</v>
      </c>
      <c r="H152" s="143">
        <v>1.5</v>
      </c>
      <c r="I152" s="144"/>
      <c r="J152" s="145">
        <f>ROUND(I152*H152,2)</f>
        <v>0</v>
      </c>
      <c r="K152" s="146"/>
      <c r="L152" s="32"/>
      <c r="M152" s="147" t="s">
        <v>1</v>
      </c>
      <c r="N152" s="148" t="s">
        <v>45</v>
      </c>
      <c r="P152" s="149">
        <f>O152*H152</f>
        <v>0</v>
      </c>
      <c r="Q152" s="149">
        <v>0</v>
      </c>
      <c r="R152" s="149">
        <f>Q152*H152</f>
        <v>0</v>
      </c>
      <c r="S152" s="149">
        <v>0</v>
      </c>
      <c r="T152" s="150">
        <f>S152*H152</f>
        <v>0</v>
      </c>
      <c r="AR152" s="151" t="s">
        <v>379</v>
      </c>
      <c r="AT152" s="151" t="s">
        <v>375</v>
      </c>
      <c r="AU152" s="151" t="s">
        <v>90</v>
      </c>
      <c r="AY152" s="17" t="s">
        <v>373</v>
      </c>
      <c r="BE152" s="152">
        <f>IF(N152="základní",J152,0)</f>
        <v>0</v>
      </c>
      <c r="BF152" s="152">
        <f>IF(N152="snížená",J152,0)</f>
        <v>0</v>
      </c>
      <c r="BG152" s="152">
        <f>IF(N152="zákl. přenesená",J152,0)</f>
        <v>0</v>
      </c>
      <c r="BH152" s="152">
        <f>IF(N152="sníž. přenesená",J152,0)</f>
        <v>0</v>
      </c>
      <c r="BI152" s="152">
        <f>IF(N152="nulová",J152,0)</f>
        <v>0</v>
      </c>
      <c r="BJ152" s="17" t="s">
        <v>87</v>
      </c>
      <c r="BK152" s="152">
        <f>ROUND(I152*H152,2)</f>
        <v>0</v>
      </c>
      <c r="BL152" s="17" t="s">
        <v>379</v>
      </c>
      <c r="BM152" s="151" t="s">
        <v>5176</v>
      </c>
    </row>
    <row r="153" spans="2:65" s="13" customFormat="1" ht="11.25">
      <c r="B153" s="160"/>
      <c r="D153" s="154" t="s">
        <v>381</v>
      </c>
      <c r="E153" s="161" t="s">
        <v>1</v>
      </c>
      <c r="F153" s="162" t="s">
        <v>5177</v>
      </c>
      <c r="H153" s="163">
        <v>1.5</v>
      </c>
      <c r="I153" s="164"/>
      <c r="L153" s="160"/>
      <c r="M153" s="165"/>
      <c r="T153" s="166"/>
      <c r="AT153" s="161" t="s">
        <v>381</v>
      </c>
      <c r="AU153" s="161" t="s">
        <v>90</v>
      </c>
      <c r="AV153" s="13" t="s">
        <v>90</v>
      </c>
      <c r="AW153" s="13" t="s">
        <v>36</v>
      </c>
      <c r="AX153" s="13" t="s">
        <v>87</v>
      </c>
      <c r="AY153" s="161" t="s">
        <v>373</v>
      </c>
    </row>
    <row r="154" spans="2:65" s="1" customFormat="1" ht="37.9" customHeight="1">
      <c r="B154" s="32"/>
      <c r="C154" s="139" t="s">
        <v>304</v>
      </c>
      <c r="D154" s="139" t="s">
        <v>375</v>
      </c>
      <c r="E154" s="140" t="s">
        <v>4233</v>
      </c>
      <c r="F154" s="141" t="s">
        <v>4234</v>
      </c>
      <c r="G154" s="142" t="s">
        <v>395</v>
      </c>
      <c r="H154" s="143">
        <v>10.5</v>
      </c>
      <c r="I154" s="144"/>
      <c r="J154" s="145">
        <f>ROUND(I154*H154,2)</f>
        <v>0</v>
      </c>
      <c r="K154" s="146"/>
      <c r="L154" s="32"/>
      <c r="M154" s="147" t="s">
        <v>1</v>
      </c>
      <c r="N154" s="148" t="s">
        <v>45</v>
      </c>
      <c r="P154" s="149">
        <f>O154*H154</f>
        <v>0</v>
      </c>
      <c r="Q154" s="149">
        <v>0</v>
      </c>
      <c r="R154" s="149">
        <f>Q154*H154</f>
        <v>0</v>
      </c>
      <c r="S154" s="149">
        <v>0</v>
      </c>
      <c r="T154" s="150">
        <f>S154*H154</f>
        <v>0</v>
      </c>
      <c r="AR154" s="151" t="s">
        <v>379</v>
      </c>
      <c r="AT154" s="151" t="s">
        <v>375</v>
      </c>
      <c r="AU154" s="151" t="s">
        <v>90</v>
      </c>
      <c r="AY154" s="17" t="s">
        <v>373</v>
      </c>
      <c r="BE154" s="152">
        <f>IF(N154="základní",J154,0)</f>
        <v>0</v>
      </c>
      <c r="BF154" s="152">
        <f>IF(N154="snížená",J154,0)</f>
        <v>0</v>
      </c>
      <c r="BG154" s="152">
        <f>IF(N154="zákl. přenesená",J154,0)</f>
        <v>0</v>
      </c>
      <c r="BH154" s="152">
        <f>IF(N154="sníž. přenesená",J154,0)</f>
        <v>0</v>
      </c>
      <c r="BI154" s="152">
        <f>IF(N154="nulová",J154,0)</f>
        <v>0</v>
      </c>
      <c r="BJ154" s="17" t="s">
        <v>87</v>
      </c>
      <c r="BK154" s="152">
        <f>ROUND(I154*H154,2)</f>
        <v>0</v>
      </c>
      <c r="BL154" s="17" t="s">
        <v>379</v>
      </c>
      <c r="BM154" s="151" t="s">
        <v>5178</v>
      </c>
    </row>
    <row r="155" spans="2:65" s="13" customFormat="1" ht="11.25">
      <c r="B155" s="160"/>
      <c r="D155" s="154" t="s">
        <v>381</v>
      </c>
      <c r="E155" s="161" t="s">
        <v>1</v>
      </c>
      <c r="F155" s="162" t="s">
        <v>5179</v>
      </c>
      <c r="H155" s="163">
        <v>10.5</v>
      </c>
      <c r="I155" s="164"/>
      <c r="L155" s="160"/>
      <c r="M155" s="165"/>
      <c r="T155" s="166"/>
      <c r="AT155" s="161" t="s">
        <v>381</v>
      </c>
      <c r="AU155" s="161" t="s">
        <v>90</v>
      </c>
      <c r="AV155" s="13" t="s">
        <v>90</v>
      </c>
      <c r="AW155" s="13" t="s">
        <v>36</v>
      </c>
      <c r="AX155" s="13" t="s">
        <v>87</v>
      </c>
      <c r="AY155" s="161" t="s">
        <v>373</v>
      </c>
    </row>
    <row r="156" spans="2:65" s="1" customFormat="1" ht="37.9" customHeight="1">
      <c r="B156" s="32"/>
      <c r="C156" s="139" t="s">
        <v>8</v>
      </c>
      <c r="D156" s="139" t="s">
        <v>375</v>
      </c>
      <c r="E156" s="140" t="s">
        <v>4237</v>
      </c>
      <c r="F156" s="141" t="s">
        <v>4238</v>
      </c>
      <c r="G156" s="142" t="s">
        <v>395</v>
      </c>
      <c r="H156" s="143">
        <v>27</v>
      </c>
      <c r="I156" s="144"/>
      <c r="J156" s="145">
        <f>ROUND(I156*H156,2)</f>
        <v>0</v>
      </c>
      <c r="K156" s="146"/>
      <c r="L156" s="32"/>
      <c r="M156" s="147" t="s">
        <v>1</v>
      </c>
      <c r="N156" s="148" t="s">
        <v>45</v>
      </c>
      <c r="P156" s="149">
        <f>O156*H156</f>
        <v>0</v>
      </c>
      <c r="Q156" s="149">
        <v>0</v>
      </c>
      <c r="R156" s="149">
        <f>Q156*H156</f>
        <v>0</v>
      </c>
      <c r="S156" s="149">
        <v>0</v>
      </c>
      <c r="T156" s="150">
        <f>S156*H156</f>
        <v>0</v>
      </c>
      <c r="AR156" s="151" t="s">
        <v>379</v>
      </c>
      <c r="AT156" s="151" t="s">
        <v>375</v>
      </c>
      <c r="AU156" s="151" t="s">
        <v>90</v>
      </c>
      <c r="AY156" s="17" t="s">
        <v>373</v>
      </c>
      <c r="BE156" s="152">
        <f>IF(N156="základní",J156,0)</f>
        <v>0</v>
      </c>
      <c r="BF156" s="152">
        <f>IF(N156="snížená",J156,0)</f>
        <v>0</v>
      </c>
      <c r="BG156" s="152">
        <f>IF(N156="zákl. přenesená",J156,0)</f>
        <v>0</v>
      </c>
      <c r="BH156" s="152">
        <f>IF(N156="sníž. přenesená",J156,0)</f>
        <v>0</v>
      </c>
      <c r="BI156" s="152">
        <f>IF(N156="nulová",J156,0)</f>
        <v>0</v>
      </c>
      <c r="BJ156" s="17" t="s">
        <v>87</v>
      </c>
      <c r="BK156" s="152">
        <f>ROUND(I156*H156,2)</f>
        <v>0</v>
      </c>
      <c r="BL156" s="17" t="s">
        <v>379</v>
      </c>
      <c r="BM156" s="151" t="s">
        <v>5180</v>
      </c>
    </row>
    <row r="157" spans="2:65" s="1" customFormat="1" ht="37.9" customHeight="1">
      <c r="B157" s="32"/>
      <c r="C157" s="139" t="s">
        <v>473</v>
      </c>
      <c r="D157" s="139" t="s">
        <v>375</v>
      </c>
      <c r="E157" s="140" t="s">
        <v>4241</v>
      </c>
      <c r="F157" s="141" t="s">
        <v>4242</v>
      </c>
      <c r="G157" s="142" t="s">
        <v>395</v>
      </c>
      <c r="H157" s="143">
        <v>189</v>
      </c>
      <c r="I157" s="144"/>
      <c r="J157" s="145">
        <f>ROUND(I157*H157,2)</f>
        <v>0</v>
      </c>
      <c r="K157" s="146"/>
      <c r="L157" s="32"/>
      <c r="M157" s="147" t="s">
        <v>1</v>
      </c>
      <c r="N157" s="148" t="s">
        <v>45</v>
      </c>
      <c r="P157" s="149">
        <f>O157*H157</f>
        <v>0</v>
      </c>
      <c r="Q157" s="149">
        <v>0</v>
      </c>
      <c r="R157" s="149">
        <f>Q157*H157</f>
        <v>0</v>
      </c>
      <c r="S157" s="149">
        <v>0</v>
      </c>
      <c r="T157" s="150">
        <f>S157*H157</f>
        <v>0</v>
      </c>
      <c r="AR157" s="151" t="s">
        <v>379</v>
      </c>
      <c r="AT157" s="151" t="s">
        <v>375</v>
      </c>
      <c r="AU157" s="151" t="s">
        <v>90</v>
      </c>
      <c r="AY157" s="17" t="s">
        <v>373</v>
      </c>
      <c r="BE157" s="152">
        <f>IF(N157="základní",J157,0)</f>
        <v>0</v>
      </c>
      <c r="BF157" s="152">
        <f>IF(N157="snížená",J157,0)</f>
        <v>0</v>
      </c>
      <c r="BG157" s="152">
        <f>IF(N157="zákl. přenesená",J157,0)</f>
        <v>0</v>
      </c>
      <c r="BH157" s="152">
        <f>IF(N157="sníž. přenesená",J157,0)</f>
        <v>0</v>
      </c>
      <c r="BI157" s="152">
        <f>IF(N157="nulová",J157,0)</f>
        <v>0</v>
      </c>
      <c r="BJ157" s="17" t="s">
        <v>87</v>
      </c>
      <c r="BK157" s="152">
        <f>ROUND(I157*H157,2)</f>
        <v>0</v>
      </c>
      <c r="BL157" s="17" t="s">
        <v>379</v>
      </c>
      <c r="BM157" s="151" t="s">
        <v>5181</v>
      </c>
    </row>
    <row r="158" spans="2:65" s="13" customFormat="1" ht="11.25">
      <c r="B158" s="160"/>
      <c r="D158" s="154" t="s">
        <v>381</v>
      </c>
      <c r="E158" s="161" t="s">
        <v>1</v>
      </c>
      <c r="F158" s="162" t="s">
        <v>5182</v>
      </c>
      <c r="H158" s="163">
        <v>189</v>
      </c>
      <c r="I158" s="164"/>
      <c r="L158" s="160"/>
      <c r="M158" s="165"/>
      <c r="T158" s="166"/>
      <c r="AT158" s="161" t="s">
        <v>381</v>
      </c>
      <c r="AU158" s="161" t="s">
        <v>90</v>
      </c>
      <c r="AV158" s="13" t="s">
        <v>90</v>
      </c>
      <c r="AW158" s="13" t="s">
        <v>36</v>
      </c>
      <c r="AX158" s="13" t="s">
        <v>87</v>
      </c>
      <c r="AY158" s="161" t="s">
        <v>373</v>
      </c>
    </row>
    <row r="159" spans="2:65" s="1" customFormat="1" ht="24.2" customHeight="1">
      <c r="B159" s="32"/>
      <c r="C159" s="139" t="s">
        <v>478</v>
      </c>
      <c r="D159" s="139" t="s">
        <v>375</v>
      </c>
      <c r="E159" s="140" t="s">
        <v>5183</v>
      </c>
      <c r="F159" s="141" t="s">
        <v>5184</v>
      </c>
      <c r="G159" s="142" t="s">
        <v>395</v>
      </c>
      <c r="H159" s="143">
        <v>51.1</v>
      </c>
      <c r="I159" s="144"/>
      <c r="J159" s="145">
        <f>ROUND(I159*H159,2)</f>
        <v>0</v>
      </c>
      <c r="K159" s="146"/>
      <c r="L159" s="32"/>
      <c r="M159" s="147" t="s">
        <v>1</v>
      </c>
      <c r="N159" s="148" t="s">
        <v>45</v>
      </c>
      <c r="P159" s="149">
        <f>O159*H159</f>
        <v>0</v>
      </c>
      <c r="Q159" s="149">
        <v>0</v>
      </c>
      <c r="R159" s="149">
        <f>Q159*H159</f>
        <v>0</v>
      </c>
      <c r="S159" s="149">
        <v>0</v>
      </c>
      <c r="T159" s="150">
        <f>S159*H159</f>
        <v>0</v>
      </c>
      <c r="AR159" s="151" t="s">
        <v>379</v>
      </c>
      <c r="AT159" s="151" t="s">
        <v>375</v>
      </c>
      <c r="AU159" s="151" t="s">
        <v>90</v>
      </c>
      <c r="AY159" s="17" t="s">
        <v>373</v>
      </c>
      <c r="BE159" s="152">
        <f>IF(N159="základní",J159,0)</f>
        <v>0</v>
      </c>
      <c r="BF159" s="152">
        <f>IF(N159="snížená",J159,0)</f>
        <v>0</v>
      </c>
      <c r="BG159" s="152">
        <f>IF(N159="zákl. přenesená",J159,0)</f>
        <v>0</v>
      </c>
      <c r="BH159" s="152">
        <f>IF(N159="sníž. přenesená",J159,0)</f>
        <v>0</v>
      </c>
      <c r="BI159" s="152">
        <f>IF(N159="nulová",J159,0)</f>
        <v>0</v>
      </c>
      <c r="BJ159" s="17" t="s">
        <v>87</v>
      </c>
      <c r="BK159" s="152">
        <f>ROUND(I159*H159,2)</f>
        <v>0</v>
      </c>
      <c r="BL159" s="17" t="s">
        <v>379</v>
      </c>
      <c r="BM159" s="151" t="s">
        <v>5185</v>
      </c>
    </row>
    <row r="160" spans="2:65" s="13" customFormat="1" ht="11.25">
      <c r="B160" s="160"/>
      <c r="D160" s="154" t="s">
        <v>381</v>
      </c>
      <c r="E160" s="161" t="s">
        <v>1</v>
      </c>
      <c r="F160" s="162" t="s">
        <v>5171</v>
      </c>
      <c r="H160" s="163">
        <v>25.504999999999999</v>
      </c>
      <c r="I160" s="164"/>
      <c r="L160" s="160"/>
      <c r="M160" s="165"/>
      <c r="T160" s="166"/>
      <c r="AT160" s="161" t="s">
        <v>381</v>
      </c>
      <c r="AU160" s="161" t="s">
        <v>90</v>
      </c>
      <c r="AV160" s="13" t="s">
        <v>90</v>
      </c>
      <c r="AW160" s="13" t="s">
        <v>36</v>
      </c>
      <c r="AX160" s="13" t="s">
        <v>80</v>
      </c>
      <c r="AY160" s="161" t="s">
        <v>373</v>
      </c>
    </row>
    <row r="161" spans="2:65" s="13" customFormat="1" ht="11.25">
      <c r="B161" s="160"/>
      <c r="D161" s="154" t="s">
        <v>381</v>
      </c>
      <c r="E161" s="161" t="s">
        <v>1</v>
      </c>
      <c r="F161" s="162" t="s">
        <v>5173</v>
      </c>
      <c r="H161" s="163">
        <v>13.595000000000001</v>
      </c>
      <c r="I161" s="164"/>
      <c r="L161" s="160"/>
      <c r="M161" s="165"/>
      <c r="T161" s="166"/>
      <c r="AT161" s="161" t="s">
        <v>381</v>
      </c>
      <c r="AU161" s="161" t="s">
        <v>90</v>
      </c>
      <c r="AV161" s="13" t="s">
        <v>90</v>
      </c>
      <c r="AW161" s="13" t="s">
        <v>36</v>
      </c>
      <c r="AX161" s="13" t="s">
        <v>80</v>
      </c>
      <c r="AY161" s="161" t="s">
        <v>373</v>
      </c>
    </row>
    <row r="162" spans="2:65" s="13" customFormat="1" ht="11.25">
      <c r="B162" s="160"/>
      <c r="D162" s="154" t="s">
        <v>381</v>
      </c>
      <c r="E162" s="161" t="s">
        <v>1</v>
      </c>
      <c r="F162" s="162" t="s">
        <v>5174</v>
      </c>
      <c r="H162" s="163">
        <v>12</v>
      </c>
      <c r="I162" s="164"/>
      <c r="L162" s="160"/>
      <c r="M162" s="165"/>
      <c r="T162" s="166"/>
      <c r="AT162" s="161" t="s">
        <v>381</v>
      </c>
      <c r="AU162" s="161" t="s">
        <v>90</v>
      </c>
      <c r="AV162" s="13" t="s">
        <v>90</v>
      </c>
      <c r="AW162" s="13" t="s">
        <v>36</v>
      </c>
      <c r="AX162" s="13" t="s">
        <v>80</v>
      </c>
      <c r="AY162" s="161" t="s">
        <v>373</v>
      </c>
    </row>
    <row r="163" spans="2:65" s="14" customFormat="1" ht="11.25">
      <c r="B163" s="167"/>
      <c r="D163" s="154" t="s">
        <v>381</v>
      </c>
      <c r="E163" s="168" t="s">
        <v>1</v>
      </c>
      <c r="F163" s="169" t="s">
        <v>386</v>
      </c>
      <c r="H163" s="170">
        <v>51.1</v>
      </c>
      <c r="I163" s="171"/>
      <c r="L163" s="167"/>
      <c r="M163" s="172"/>
      <c r="T163" s="173"/>
      <c r="AT163" s="168" t="s">
        <v>381</v>
      </c>
      <c r="AU163" s="168" t="s">
        <v>90</v>
      </c>
      <c r="AV163" s="14" t="s">
        <v>379</v>
      </c>
      <c r="AW163" s="14" t="s">
        <v>36</v>
      </c>
      <c r="AX163" s="14" t="s">
        <v>87</v>
      </c>
      <c r="AY163" s="168" t="s">
        <v>373</v>
      </c>
    </row>
    <row r="164" spans="2:65" s="1" customFormat="1" ht="24.2" customHeight="1">
      <c r="B164" s="32"/>
      <c r="C164" s="139" t="s">
        <v>271</v>
      </c>
      <c r="D164" s="139" t="s">
        <v>375</v>
      </c>
      <c r="E164" s="140" t="s">
        <v>4256</v>
      </c>
      <c r="F164" s="141" t="s">
        <v>4257</v>
      </c>
      <c r="G164" s="142" t="s">
        <v>647</v>
      </c>
      <c r="H164" s="143">
        <v>54.15</v>
      </c>
      <c r="I164" s="144"/>
      <c r="J164" s="145">
        <f>ROUND(I164*H164,2)</f>
        <v>0</v>
      </c>
      <c r="K164" s="146"/>
      <c r="L164" s="32"/>
      <c r="M164" s="147" t="s">
        <v>1</v>
      </c>
      <c r="N164" s="148" t="s">
        <v>45</v>
      </c>
      <c r="P164" s="149">
        <f>O164*H164</f>
        <v>0</v>
      </c>
      <c r="Q164" s="149">
        <v>0</v>
      </c>
      <c r="R164" s="149">
        <f>Q164*H164</f>
        <v>0</v>
      </c>
      <c r="S164" s="149">
        <v>0</v>
      </c>
      <c r="T164" s="150">
        <f>S164*H164</f>
        <v>0</v>
      </c>
      <c r="AR164" s="151" t="s">
        <v>379</v>
      </c>
      <c r="AT164" s="151" t="s">
        <v>375</v>
      </c>
      <c r="AU164" s="151" t="s">
        <v>90</v>
      </c>
      <c r="AY164" s="17" t="s">
        <v>373</v>
      </c>
      <c r="BE164" s="152">
        <f>IF(N164="základní",J164,0)</f>
        <v>0</v>
      </c>
      <c r="BF164" s="152">
        <f>IF(N164="snížená",J164,0)</f>
        <v>0</v>
      </c>
      <c r="BG164" s="152">
        <f>IF(N164="zákl. přenesená",J164,0)</f>
        <v>0</v>
      </c>
      <c r="BH164" s="152">
        <f>IF(N164="sníž. přenesená",J164,0)</f>
        <v>0</v>
      </c>
      <c r="BI164" s="152">
        <f>IF(N164="nulová",J164,0)</f>
        <v>0</v>
      </c>
      <c r="BJ164" s="17" t="s">
        <v>87</v>
      </c>
      <c r="BK164" s="152">
        <f>ROUND(I164*H164,2)</f>
        <v>0</v>
      </c>
      <c r="BL164" s="17" t="s">
        <v>379</v>
      </c>
      <c r="BM164" s="151" t="s">
        <v>5186</v>
      </c>
    </row>
    <row r="165" spans="2:65" s="13" customFormat="1" ht="11.25">
      <c r="B165" s="160"/>
      <c r="D165" s="154" t="s">
        <v>381</v>
      </c>
      <c r="E165" s="161" t="s">
        <v>1</v>
      </c>
      <c r="F165" s="162" t="s">
        <v>5187</v>
      </c>
      <c r="H165" s="163">
        <v>54.15</v>
      </c>
      <c r="I165" s="164"/>
      <c r="L165" s="160"/>
      <c r="M165" s="165"/>
      <c r="T165" s="166"/>
      <c r="AT165" s="161" t="s">
        <v>381</v>
      </c>
      <c r="AU165" s="161" t="s">
        <v>90</v>
      </c>
      <c r="AV165" s="13" t="s">
        <v>90</v>
      </c>
      <c r="AW165" s="13" t="s">
        <v>36</v>
      </c>
      <c r="AX165" s="13" t="s">
        <v>87</v>
      </c>
      <c r="AY165" s="161" t="s">
        <v>373</v>
      </c>
    </row>
    <row r="166" spans="2:65" s="1" customFormat="1" ht="24.2" customHeight="1">
      <c r="B166" s="32"/>
      <c r="C166" s="139" t="s">
        <v>497</v>
      </c>
      <c r="D166" s="139" t="s">
        <v>375</v>
      </c>
      <c r="E166" s="140" t="s">
        <v>3090</v>
      </c>
      <c r="F166" s="141" t="s">
        <v>3091</v>
      </c>
      <c r="G166" s="142" t="s">
        <v>395</v>
      </c>
      <c r="H166" s="143">
        <v>54</v>
      </c>
      <c r="I166" s="144"/>
      <c r="J166" s="145">
        <f>ROUND(I166*H166,2)</f>
        <v>0</v>
      </c>
      <c r="K166" s="146"/>
      <c r="L166" s="32"/>
      <c r="M166" s="147" t="s">
        <v>1</v>
      </c>
      <c r="N166" s="148" t="s">
        <v>45</v>
      </c>
      <c r="P166" s="149">
        <f>O166*H166</f>
        <v>0</v>
      </c>
      <c r="Q166" s="149">
        <v>0</v>
      </c>
      <c r="R166" s="149">
        <f>Q166*H166</f>
        <v>0</v>
      </c>
      <c r="S166" s="149">
        <v>0</v>
      </c>
      <c r="T166" s="150">
        <f>S166*H166</f>
        <v>0</v>
      </c>
      <c r="AR166" s="151" t="s">
        <v>379</v>
      </c>
      <c r="AT166" s="151" t="s">
        <v>375</v>
      </c>
      <c r="AU166" s="151" t="s">
        <v>90</v>
      </c>
      <c r="AY166" s="17" t="s">
        <v>373</v>
      </c>
      <c r="BE166" s="152">
        <f>IF(N166="základní",J166,0)</f>
        <v>0</v>
      </c>
      <c r="BF166" s="152">
        <f>IF(N166="snížená",J166,0)</f>
        <v>0</v>
      </c>
      <c r="BG166" s="152">
        <f>IF(N166="zákl. přenesená",J166,0)</f>
        <v>0</v>
      </c>
      <c r="BH166" s="152">
        <f>IF(N166="sníž. přenesená",J166,0)</f>
        <v>0</v>
      </c>
      <c r="BI166" s="152">
        <f>IF(N166="nulová",J166,0)</f>
        <v>0</v>
      </c>
      <c r="BJ166" s="17" t="s">
        <v>87</v>
      </c>
      <c r="BK166" s="152">
        <f>ROUND(I166*H166,2)</f>
        <v>0</v>
      </c>
      <c r="BL166" s="17" t="s">
        <v>379</v>
      </c>
      <c r="BM166" s="151" t="s">
        <v>5188</v>
      </c>
    </row>
    <row r="167" spans="2:65" s="13" customFormat="1" ht="11.25">
      <c r="B167" s="160"/>
      <c r="D167" s="154" t="s">
        <v>381</v>
      </c>
      <c r="E167" s="161" t="s">
        <v>1</v>
      </c>
      <c r="F167" s="162" t="s">
        <v>5189</v>
      </c>
      <c r="H167" s="163">
        <v>54</v>
      </c>
      <c r="I167" s="164"/>
      <c r="L167" s="160"/>
      <c r="M167" s="165"/>
      <c r="T167" s="166"/>
      <c r="AT167" s="161" t="s">
        <v>381</v>
      </c>
      <c r="AU167" s="161" t="s">
        <v>90</v>
      </c>
      <c r="AV167" s="13" t="s">
        <v>90</v>
      </c>
      <c r="AW167" s="13" t="s">
        <v>36</v>
      </c>
      <c r="AX167" s="13" t="s">
        <v>87</v>
      </c>
      <c r="AY167" s="161" t="s">
        <v>373</v>
      </c>
    </row>
    <row r="168" spans="2:65" s="1" customFormat="1" ht="24.2" customHeight="1">
      <c r="B168" s="32"/>
      <c r="C168" s="139" t="s">
        <v>513</v>
      </c>
      <c r="D168" s="139" t="s">
        <v>375</v>
      </c>
      <c r="E168" s="140" t="s">
        <v>439</v>
      </c>
      <c r="F168" s="141" t="s">
        <v>440</v>
      </c>
      <c r="G168" s="142" t="s">
        <v>395</v>
      </c>
      <c r="H168" s="143">
        <v>39.1</v>
      </c>
      <c r="I168" s="144"/>
      <c r="J168" s="145">
        <f>ROUND(I168*H168,2)</f>
        <v>0</v>
      </c>
      <c r="K168" s="146"/>
      <c r="L168" s="32"/>
      <c r="M168" s="147" t="s">
        <v>1</v>
      </c>
      <c r="N168" s="148" t="s">
        <v>45</v>
      </c>
      <c r="P168" s="149">
        <f>O168*H168</f>
        <v>0</v>
      </c>
      <c r="Q168" s="149">
        <v>0</v>
      </c>
      <c r="R168" s="149">
        <f>Q168*H168</f>
        <v>0</v>
      </c>
      <c r="S168" s="149">
        <v>0</v>
      </c>
      <c r="T168" s="150">
        <f>S168*H168</f>
        <v>0</v>
      </c>
      <c r="AR168" s="151" t="s">
        <v>379</v>
      </c>
      <c r="AT168" s="151" t="s">
        <v>375</v>
      </c>
      <c r="AU168" s="151" t="s">
        <v>90</v>
      </c>
      <c r="AY168" s="17" t="s">
        <v>373</v>
      </c>
      <c r="BE168" s="152">
        <f>IF(N168="základní",J168,0)</f>
        <v>0</v>
      </c>
      <c r="BF168" s="152">
        <f>IF(N168="snížená",J168,0)</f>
        <v>0</v>
      </c>
      <c r="BG168" s="152">
        <f>IF(N168="zákl. přenesená",J168,0)</f>
        <v>0</v>
      </c>
      <c r="BH168" s="152">
        <f>IF(N168="sníž. přenesená",J168,0)</f>
        <v>0</v>
      </c>
      <c r="BI168" s="152">
        <f>IF(N168="nulová",J168,0)</f>
        <v>0</v>
      </c>
      <c r="BJ168" s="17" t="s">
        <v>87</v>
      </c>
      <c r="BK168" s="152">
        <f>ROUND(I168*H168,2)</f>
        <v>0</v>
      </c>
      <c r="BL168" s="17" t="s">
        <v>379</v>
      </c>
      <c r="BM168" s="151" t="s">
        <v>5190</v>
      </c>
    </row>
    <row r="169" spans="2:65" s="13" customFormat="1" ht="11.25">
      <c r="B169" s="160"/>
      <c r="D169" s="154" t="s">
        <v>381</v>
      </c>
      <c r="E169" s="161" t="s">
        <v>1</v>
      </c>
      <c r="F169" s="162" t="s">
        <v>5191</v>
      </c>
      <c r="H169" s="163">
        <v>39.1</v>
      </c>
      <c r="I169" s="164"/>
      <c r="L169" s="160"/>
      <c r="M169" s="165"/>
      <c r="T169" s="166"/>
      <c r="AT169" s="161" t="s">
        <v>381</v>
      </c>
      <c r="AU169" s="161" t="s">
        <v>90</v>
      </c>
      <c r="AV169" s="13" t="s">
        <v>90</v>
      </c>
      <c r="AW169" s="13" t="s">
        <v>36</v>
      </c>
      <c r="AX169" s="13" t="s">
        <v>87</v>
      </c>
      <c r="AY169" s="161" t="s">
        <v>373</v>
      </c>
    </row>
    <row r="170" spans="2:65" s="1" customFormat="1" ht="16.5" customHeight="1">
      <c r="B170" s="32"/>
      <c r="C170" s="185" t="s">
        <v>519</v>
      </c>
      <c r="D170" s="185" t="s">
        <v>479</v>
      </c>
      <c r="E170" s="186" t="s">
        <v>4252</v>
      </c>
      <c r="F170" s="187" t="s">
        <v>5192</v>
      </c>
      <c r="G170" s="188" t="s">
        <v>647</v>
      </c>
      <c r="H170" s="189">
        <v>24.5</v>
      </c>
      <c r="I170" s="190"/>
      <c r="J170" s="191">
        <f>ROUND(I170*H170,2)</f>
        <v>0</v>
      </c>
      <c r="K170" s="192"/>
      <c r="L170" s="193"/>
      <c r="M170" s="194" t="s">
        <v>1</v>
      </c>
      <c r="N170" s="195" t="s">
        <v>45</v>
      </c>
      <c r="P170" s="149">
        <f>O170*H170</f>
        <v>0</v>
      </c>
      <c r="Q170" s="149">
        <v>1</v>
      </c>
      <c r="R170" s="149">
        <f>Q170*H170</f>
        <v>24.5</v>
      </c>
      <c r="S170" s="149">
        <v>0</v>
      </c>
      <c r="T170" s="150">
        <f>S170*H170</f>
        <v>0</v>
      </c>
      <c r="AR170" s="151" t="s">
        <v>444</v>
      </c>
      <c r="AT170" s="151" t="s">
        <v>479</v>
      </c>
      <c r="AU170" s="151" t="s">
        <v>90</v>
      </c>
      <c r="AY170" s="17" t="s">
        <v>373</v>
      </c>
      <c r="BE170" s="152">
        <f>IF(N170="základní",J170,0)</f>
        <v>0</v>
      </c>
      <c r="BF170" s="152">
        <f>IF(N170="snížená",J170,0)</f>
        <v>0</v>
      </c>
      <c r="BG170" s="152">
        <f>IF(N170="zákl. přenesená",J170,0)</f>
        <v>0</v>
      </c>
      <c r="BH170" s="152">
        <f>IF(N170="sníž. přenesená",J170,0)</f>
        <v>0</v>
      </c>
      <c r="BI170" s="152">
        <f>IF(N170="nulová",J170,0)</f>
        <v>0</v>
      </c>
      <c r="BJ170" s="17" t="s">
        <v>87</v>
      </c>
      <c r="BK170" s="152">
        <f>ROUND(I170*H170,2)</f>
        <v>0</v>
      </c>
      <c r="BL170" s="17" t="s">
        <v>379</v>
      </c>
      <c r="BM170" s="151" t="s">
        <v>5193</v>
      </c>
    </row>
    <row r="171" spans="2:65" s="13" customFormat="1" ht="11.25">
      <c r="B171" s="160"/>
      <c r="D171" s="154" t="s">
        <v>381</v>
      </c>
      <c r="E171" s="161" t="s">
        <v>1</v>
      </c>
      <c r="F171" s="162" t="s">
        <v>5194</v>
      </c>
      <c r="H171" s="163">
        <v>2.9220000000000002</v>
      </c>
      <c r="I171" s="164"/>
      <c r="L171" s="160"/>
      <c r="M171" s="165"/>
      <c r="T171" s="166"/>
      <c r="AT171" s="161" t="s">
        <v>381</v>
      </c>
      <c r="AU171" s="161" t="s">
        <v>90</v>
      </c>
      <c r="AV171" s="13" t="s">
        <v>90</v>
      </c>
      <c r="AW171" s="13" t="s">
        <v>36</v>
      </c>
      <c r="AX171" s="13" t="s">
        <v>80</v>
      </c>
      <c r="AY171" s="161" t="s">
        <v>373</v>
      </c>
    </row>
    <row r="172" spans="2:65" s="13" customFormat="1" ht="11.25">
      <c r="B172" s="160"/>
      <c r="D172" s="154" t="s">
        <v>381</v>
      </c>
      <c r="E172" s="161" t="s">
        <v>1</v>
      </c>
      <c r="F172" s="162" t="s">
        <v>5195</v>
      </c>
      <c r="H172" s="163">
        <v>10.577</v>
      </c>
      <c r="I172" s="164"/>
      <c r="L172" s="160"/>
      <c r="M172" s="165"/>
      <c r="T172" s="166"/>
      <c r="AT172" s="161" t="s">
        <v>381</v>
      </c>
      <c r="AU172" s="161" t="s">
        <v>90</v>
      </c>
      <c r="AV172" s="13" t="s">
        <v>90</v>
      </c>
      <c r="AW172" s="13" t="s">
        <v>36</v>
      </c>
      <c r="AX172" s="13" t="s">
        <v>80</v>
      </c>
      <c r="AY172" s="161" t="s">
        <v>373</v>
      </c>
    </row>
    <row r="173" spans="2:65" s="15" customFormat="1" ht="11.25">
      <c r="B173" s="178"/>
      <c r="D173" s="154" t="s">
        <v>381</v>
      </c>
      <c r="E173" s="179" t="s">
        <v>1</v>
      </c>
      <c r="F173" s="180" t="s">
        <v>406</v>
      </c>
      <c r="H173" s="181">
        <v>13.499000000000001</v>
      </c>
      <c r="I173" s="182"/>
      <c r="L173" s="178"/>
      <c r="M173" s="183"/>
      <c r="T173" s="184"/>
      <c r="AT173" s="179" t="s">
        <v>381</v>
      </c>
      <c r="AU173" s="179" t="s">
        <v>90</v>
      </c>
      <c r="AV173" s="15" t="s">
        <v>392</v>
      </c>
      <c r="AW173" s="15" t="s">
        <v>36</v>
      </c>
      <c r="AX173" s="15" t="s">
        <v>80</v>
      </c>
      <c r="AY173" s="179" t="s">
        <v>373</v>
      </c>
    </row>
    <row r="174" spans="2:65" s="13" customFormat="1" ht="11.25">
      <c r="B174" s="160"/>
      <c r="D174" s="154" t="s">
        <v>381</v>
      </c>
      <c r="E174" s="161" t="s">
        <v>1</v>
      </c>
      <c r="F174" s="162" t="s">
        <v>5196</v>
      </c>
      <c r="H174" s="163">
        <v>24.5</v>
      </c>
      <c r="I174" s="164"/>
      <c r="L174" s="160"/>
      <c r="M174" s="165"/>
      <c r="T174" s="166"/>
      <c r="AT174" s="161" t="s">
        <v>381</v>
      </c>
      <c r="AU174" s="161" t="s">
        <v>90</v>
      </c>
      <c r="AV174" s="13" t="s">
        <v>90</v>
      </c>
      <c r="AW174" s="13" t="s">
        <v>36</v>
      </c>
      <c r="AX174" s="13" t="s">
        <v>87</v>
      </c>
      <c r="AY174" s="161" t="s">
        <v>373</v>
      </c>
    </row>
    <row r="175" spans="2:65" s="1" customFormat="1" ht="16.5" customHeight="1">
      <c r="B175" s="32"/>
      <c r="C175" s="185" t="s">
        <v>525</v>
      </c>
      <c r="D175" s="185" t="s">
        <v>479</v>
      </c>
      <c r="E175" s="186" t="s">
        <v>5197</v>
      </c>
      <c r="F175" s="187" t="s">
        <v>5198</v>
      </c>
      <c r="G175" s="188" t="s">
        <v>647</v>
      </c>
      <c r="H175" s="189">
        <v>17.2</v>
      </c>
      <c r="I175" s="190"/>
      <c r="J175" s="191">
        <f>ROUND(I175*H175,2)</f>
        <v>0</v>
      </c>
      <c r="K175" s="192"/>
      <c r="L175" s="193"/>
      <c r="M175" s="194" t="s">
        <v>1</v>
      </c>
      <c r="N175" s="195" t="s">
        <v>45</v>
      </c>
      <c r="P175" s="149">
        <f>O175*H175</f>
        <v>0</v>
      </c>
      <c r="Q175" s="149">
        <v>1</v>
      </c>
      <c r="R175" s="149">
        <f>Q175*H175</f>
        <v>17.2</v>
      </c>
      <c r="S175" s="149">
        <v>0</v>
      </c>
      <c r="T175" s="150">
        <f>S175*H175</f>
        <v>0</v>
      </c>
      <c r="AR175" s="151" t="s">
        <v>444</v>
      </c>
      <c r="AT175" s="151" t="s">
        <v>479</v>
      </c>
      <c r="AU175" s="151" t="s">
        <v>90</v>
      </c>
      <c r="AY175" s="17" t="s">
        <v>373</v>
      </c>
      <c r="BE175" s="152">
        <f>IF(N175="základní",J175,0)</f>
        <v>0</v>
      </c>
      <c r="BF175" s="152">
        <f>IF(N175="snížená",J175,0)</f>
        <v>0</v>
      </c>
      <c r="BG175" s="152">
        <f>IF(N175="zákl. přenesená",J175,0)</f>
        <v>0</v>
      </c>
      <c r="BH175" s="152">
        <f>IF(N175="sníž. přenesená",J175,0)</f>
        <v>0</v>
      </c>
      <c r="BI175" s="152">
        <f>IF(N175="nulová",J175,0)</f>
        <v>0</v>
      </c>
      <c r="BJ175" s="17" t="s">
        <v>87</v>
      </c>
      <c r="BK175" s="152">
        <f>ROUND(I175*H175,2)</f>
        <v>0</v>
      </c>
      <c r="BL175" s="17" t="s">
        <v>379</v>
      </c>
      <c r="BM175" s="151" t="s">
        <v>5199</v>
      </c>
    </row>
    <row r="176" spans="2:65" s="13" customFormat="1" ht="11.25">
      <c r="B176" s="160"/>
      <c r="D176" s="154" t="s">
        <v>381</v>
      </c>
      <c r="E176" s="161" t="s">
        <v>1</v>
      </c>
      <c r="F176" s="162" t="s">
        <v>5200</v>
      </c>
      <c r="H176" s="163">
        <v>10.096</v>
      </c>
      <c r="I176" s="164"/>
      <c r="L176" s="160"/>
      <c r="M176" s="165"/>
      <c r="T176" s="166"/>
      <c r="AT176" s="161" t="s">
        <v>381</v>
      </c>
      <c r="AU176" s="161" t="s">
        <v>90</v>
      </c>
      <c r="AV176" s="13" t="s">
        <v>90</v>
      </c>
      <c r="AW176" s="13" t="s">
        <v>36</v>
      </c>
      <c r="AX176" s="13" t="s">
        <v>80</v>
      </c>
      <c r="AY176" s="161" t="s">
        <v>373</v>
      </c>
    </row>
    <row r="177" spans="2:65" s="13" customFormat="1" ht="11.25">
      <c r="B177" s="160"/>
      <c r="D177" s="154" t="s">
        <v>381</v>
      </c>
      <c r="E177" s="161" t="s">
        <v>1</v>
      </c>
      <c r="F177" s="162" t="s">
        <v>5201</v>
      </c>
      <c r="H177" s="163">
        <v>17.2</v>
      </c>
      <c r="I177" s="164"/>
      <c r="L177" s="160"/>
      <c r="M177" s="165"/>
      <c r="T177" s="166"/>
      <c r="AT177" s="161" t="s">
        <v>381</v>
      </c>
      <c r="AU177" s="161" t="s">
        <v>90</v>
      </c>
      <c r="AV177" s="13" t="s">
        <v>90</v>
      </c>
      <c r="AW177" s="13" t="s">
        <v>36</v>
      </c>
      <c r="AX177" s="13" t="s">
        <v>87</v>
      </c>
      <c r="AY177" s="161" t="s">
        <v>373</v>
      </c>
    </row>
    <row r="178" spans="2:65" s="1" customFormat="1" ht="37.9" customHeight="1">
      <c r="B178" s="32"/>
      <c r="C178" s="139" t="s">
        <v>530</v>
      </c>
      <c r="D178" s="139" t="s">
        <v>375</v>
      </c>
      <c r="E178" s="140" t="s">
        <v>3104</v>
      </c>
      <c r="F178" s="141" t="s">
        <v>4797</v>
      </c>
      <c r="G178" s="142" t="s">
        <v>395</v>
      </c>
      <c r="H178" s="143">
        <v>12</v>
      </c>
      <c r="I178" s="144"/>
      <c r="J178" s="145">
        <f>ROUND(I178*H178,2)</f>
        <v>0</v>
      </c>
      <c r="K178" s="146"/>
      <c r="L178" s="32"/>
      <c r="M178" s="147" t="s">
        <v>1</v>
      </c>
      <c r="N178" s="148" t="s">
        <v>45</v>
      </c>
      <c r="P178" s="149">
        <f>O178*H178</f>
        <v>0</v>
      </c>
      <c r="Q178" s="149">
        <v>0</v>
      </c>
      <c r="R178" s="149">
        <f>Q178*H178</f>
        <v>0</v>
      </c>
      <c r="S178" s="149">
        <v>0</v>
      </c>
      <c r="T178" s="150">
        <f>S178*H178</f>
        <v>0</v>
      </c>
      <c r="AR178" s="151" t="s">
        <v>379</v>
      </c>
      <c r="AT178" s="151" t="s">
        <v>375</v>
      </c>
      <c r="AU178" s="151" t="s">
        <v>90</v>
      </c>
      <c r="AY178" s="17" t="s">
        <v>373</v>
      </c>
      <c r="BE178" s="152">
        <f>IF(N178="základní",J178,0)</f>
        <v>0</v>
      </c>
      <c r="BF178" s="152">
        <f>IF(N178="snížená",J178,0)</f>
        <v>0</v>
      </c>
      <c r="BG178" s="152">
        <f>IF(N178="zákl. přenesená",J178,0)</f>
        <v>0</v>
      </c>
      <c r="BH178" s="152">
        <f>IF(N178="sníž. přenesená",J178,0)</f>
        <v>0</v>
      </c>
      <c r="BI178" s="152">
        <f>IF(N178="nulová",J178,0)</f>
        <v>0</v>
      </c>
      <c r="BJ178" s="17" t="s">
        <v>87</v>
      </c>
      <c r="BK178" s="152">
        <f>ROUND(I178*H178,2)</f>
        <v>0</v>
      </c>
      <c r="BL178" s="17" t="s">
        <v>379</v>
      </c>
      <c r="BM178" s="151" t="s">
        <v>5202</v>
      </c>
    </row>
    <row r="179" spans="2:65" s="13" customFormat="1" ht="11.25">
      <c r="B179" s="160"/>
      <c r="D179" s="154" t="s">
        <v>381</v>
      </c>
      <c r="E179" s="161" t="s">
        <v>1</v>
      </c>
      <c r="F179" s="162" t="s">
        <v>5203</v>
      </c>
      <c r="H179" s="163">
        <v>12</v>
      </c>
      <c r="I179" s="164"/>
      <c r="L179" s="160"/>
      <c r="M179" s="165"/>
      <c r="T179" s="166"/>
      <c r="AT179" s="161" t="s">
        <v>381</v>
      </c>
      <c r="AU179" s="161" t="s">
        <v>90</v>
      </c>
      <c r="AV179" s="13" t="s">
        <v>90</v>
      </c>
      <c r="AW179" s="13" t="s">
        <v>36</v>
      </c>
      <c r="AX179" s="13" t="s">
        <v>87</v>
      </c>
      <c r="AY179" s="161" t="s">
        <v>373</v>
      </c>
    </row>
    <row r="180" spans="2:65" s="1" customFormat="1" ht="16.5" customHeight="1">
      <c r="B180" s="32"/>
      <c r="C180" s="185" t="s">
        <v>7</v>
      </c>
      <c r="D180" s="185" t="s">
        <v>479</v>
      </c>
      <c r="E180" s="186" t="s">
        <v>4809</v>
      </c>
      <c r="F180" s="187" t="s">
        <v>4810</v>
      </c>
      <c r="G180" s="188" t="s">
        <v>647</v>
      </c>
      <c r="H180" s="189">
        <v>20.399999999999999</v>
      </c>
      <c r="I180" s="190"/>
      <c r="J180" s="191">
        <f>ROUND(I180*H180,2)</f>
        <v>0</v>
      </c>
      <c r="K180" s="192"/>
      <c r="L180" s="193"/>
      <c r="M180" s="194" t="s">
        <v>1</v>
      </c>
      <c r="N180" s="195" t="s">
        <v>45</v>
      </c>
      <c r="P180" s="149">
        <f>O180*H180</f>
        <v>0</v>
      </c>
      <c r="Q180" s="149">
        <v>1</v>
      </c>
      <c r="R180" s="149">
        <f>Q180*H180</f>
        <v>20.399999999999999</v>
      </c>
      <c r="S180" s="149">
        <v>0</v>
      </c>
      <c r="T180" s="150">
        <f>S180*H180</f>
        <v>0</v>
      </c>
      <c r="AR180" s="151" t="s">
        <v>444</v>
      </c>
      <c r="AT180" s="151" t="s">
        <v>479</v>
      </c>
      <c r="AU180" s="151" t="s">
        <v>90</v>
      </c>
      <c r="AY180" s="17" t="s">
        <v>373</v>
      </c>
      <c r="BE180" s="152">
        <f>IF(N180="základní",J180,0)</f>
        <v>0</v>
      </c>
      <c r="BF180" s="152">
        <f>IF(N180="snížená",J180,0)</f>
        <v>0</v>
      </c>
      <c r="BG180" s="152">
        <f>IF(N180="zákl. přenesená",J180,0)</f>
        <v>0</v>
      </c>
      <c r="BH180" s="152">
        <f>IF(N180="sníž. přenesená",J180,0)</f>
        <v>0</v>
      </c>
      <c r="BI180" s="152">
        <f>IF(N180="nulová",J180,0)</f>
        <v>0</v>
      </c>
      <c r="BJ180" s="17" t="s">
        <v>87</v>
      </c>
      <c r="BK180" s="152">
        <f>ROUND(I180*H180,2)</f>
        <v>0</v>
      </c>
      <c r="BL180" s="17" t="s">
        <v>379</v>
      </c>
      <c r="BM180" s="151" t="s">
        <v>5204</v>
      </c>
    </row>
    <row r="181" spans="2:65" s="13" customFormat="1" ht="11.25">
      <c r="B181" s="160"/>
      <c r="D181" s="154" t="s">
        <v>381</v>
      </c>
      <c r="E181" s="161" t="s">
        <v>1</v>
      </c>
      <c r="F181" s="162" t="s">
        <v>5205</v>
      </c>
      <c r="H181" s="163">
        <v>20.399999999999999</v>
      </c>
      <c r="I181" s="164"/>
      <c r="L181" s="160"/>
      <c r="M181" s="165"/>
      <c r="T181" s="166"/>
      <c r="AT181" s="161" t="s">
        <v>381</v>
      </c>
      <c r="AU181" s="161" t="s">
        <v>90</v>
      </c>
      <c r="AV181" s="13" t="s">
        <v>90</v>
      </c>
      <c r="AW181" s="13" t="s">
        <v>36</v>
      </c>
      <c r="AX181" s="13" t="s">
        <v>87</v>
      </c>
      <c r="AY181" s="161" t="s">
        <v>373</v>
      </c>
    </row>
    <row r="182" spans="2:65" s="11" customFormat="1" ht="22.9" customHeight="1">
      <c r="B182" s="127"/>
      <c r="D182" s="128" t="s">
        <v>79</v>
      </c>
      <c r="E182" s="137" t="s">
        <v>379</v>
      </c>
      <c r="F182" s="137" t="s">
        <v>951</v>
      </c>
      <c r="I182" s="130"/>
      <c r="J182" s="138">
        <f>BK182</f>
        <v>0</v>
      </c>
      <c r="L182" s="127"/>
      <c r="M182" s="132"/>
      <c r="P182" s="133">
        <f>SUM(P183:P186)</f>
        <v>0</v>
      </c>
      <c r="R182" s="133">
        <f>SUM(R183:R186)</f>
        <v>1.6410000000000001E-2</v>
      </c>
      <c r="T182" s="134">
        <f>SUM(T183:T186)</f>
        <v>0</v>
      </c>
      <c r="AR182" s="128" t="s">
        <v>87</v>
      </c>
      <c r="AT182" s="135" t="s">
        <v>79</v>
      </c>
      <c r="AU182" s="135" t="s">
        <v>87</v>
      </c>
      <c r="AY182" s="128" t="s">
        <v>373</v>
      </c>
      <c r="BK182" s="136">
        <f>SUM(BK183:BK186)</f>
        <v>0</v>
      </c>
    </row>
    <row r="183" spans="2:65" s="1" customFormat="1" ht="21.75" customHeight="1">
      <c r="B183" s="32"/>
      <c r="C183" s="139" t="s">
        <v>560</v>
      </c>
      <c r="D183" s="139" t="s">
        <v>375</v>
      </c>
      <c r="E183" s="140" t="s">
        <v>3126</v>
      </c>
      <c r="F183" s="141" t="s">
        <v>3127</v>
      </c>
      <c r="G183" s="142" t="s">
        <v>395</v>
      </c>
      <c r="H183" s="143">
        <v>3.33</v>
      </c>
      <c r="I183" s="144"/>
      <c r="J183" s="145">
        <f>ROUND(I183*H183,2)</f>
        <v>0</v>
      </c>
      <c r="K183" s="146"/>
      <c r="L183" s="32"/>
      <c r="M183" s="147" t="s">
        <v>1</v>
      </c>
      <c r="N183" s="148" t="s">
        <v>45</v>
      </c>
      <c r="P183" s="149">
        <f>O183*H183</f>
        <v>0</v>
      </c>
      <c r="Q183" s="149">
        <v>0</v>
      </c>
      <c r="R183" s="149">
        <f>Q183*H183</f>
        <v>0</v>
      </c>
      <c r="S183" s="149">
        <v>0</v>
      </c>
      <c r="T183" s="150">
        <f>S183*H183</f>
        <v>0</v>
      </c>
      <c r="AR183" s="151" t="s">
        <v>379</v>
      </c>
      <c r="AT183" s="151" t="s">
        <v>375</v>
      </c>
      <c r="AU183" s="151" t="s">
        <v>90</v>
      </c>
      <c r="AY183" s="17" t="s">
        <v>373</v>
      </c>
      <c r="BE183" s="152">
        <f>IF(N183="základní",J183,0)</f>
        <v>0</v>
      </c>
      <c r="BF183" s="152">
        <f>IF(N183="snížená",J183,0)</f>
        <v>0</v>
      </c>
      <c r="BG183" s="152">
        <f>IF(N183="zákl. přenesená",J183,0)</f>
        <v>0</v>
      </c>
      <c r="BH183" s="152">
        <f>IF(N183="sníž. přenesená",J183,0)</f>
        <v>0</v>
      </c>
      <c r="BI183" s="152">
        <f>IF(N183="nulová",J183,0)</f>
        <v>0</v>
      </c>
      <c r="BJ183" s="17" t="s">
        <v>87</v>
      </c>
      <c r="BK183" s="152">
        <f>ROUND(I183*H183,2)</f>
        <v>0</v>
      </c>
      <c r="BL183" s="17" t="s">
        <v>379</v>
      </c>
      <c r="BM183" s="151" t="s">
        <v>5206</v>
      </c>
    </row>
    <row r="184" spans="2:65" s="13" customFormat="1" ht="11.25">
      <c r="B184" s="160"/>
      <c r="D184" s="154" t="s">
        <v>381</v>
      </c>
      <c r="E184" s="161" t="s">
        <v>1</v>
      </c>
      <c r="F184" s="162" t="s">
        <v>5207</v>
      </c>
      <c r="H184" s="163">
        <v>3.33</v>
      </c>
      <c r="I184" s="164"/>
      <c r="L184" s="160"/>
      <c r="M184" s="165"/>
      <c r="T184" s="166"/>
      <c r="AT184" s="161" t="s">
        <v>381</v>
      </c>
      <c r="AU184" s="161" t="s">
        <v>90</v>
      </c>
      <c r="AV184" s="13" t="s">
        <v>90</v>
      </c>
      <c r="AW184" s="13" t="s">
        <v>36</v>
      </c>
      <c r="AX184" s="13" t="s">
        <v>87</v>
      </c>
      <c r="AY184" s="161" t="s">
        <v>373</v>
      </c>
    </row>
    <row r="185" spans="2:65" s="1" customFormat="1" ht="24.2" customHeight="1">
      <c r="B185" s="32"/>
      <c r="C185" s="139" t="s">
        <v>567</v>
      </c>
      <c r="D185" s="139" t="s">
        <v>375</v>
      </c>
      <c r="E185" s="140" t="s">
        <v>5208</v>
      </c>
      <c r="F185" s="141" t="s">
        <v>5209</v>
      </c>
      <c r="G185" s="142" t="s">
        <v>914</v>
      </c>
      <c r="H185" s="143">
        <v>1</v>
      </c>
      <c r="I185" s="144"/>
      <c r="J185" s="145">
        <f>ROUND(I185*H185,2)</f>
        <v>0</v>
      </c>
      <c r="K185" s="146"/>
      <c r="L185" s="32"/>
      <c r="M185" s="147" t="s">
        <v>1</v>
      </c>
      <c r="N185" s="148" t="s">
        <v>45</v>
      </c>
      <c r="P185" s="149">
        <f>O185*H185</f>
        <v>0</v>
      </c>
      <c r="Q185" s="149">
        <v>1.6109999999999999E-2</v>
      </c>
      <c r="R185" s="149">
        <f>Q185*H185</f>
        <v>1.6109999999999999E-2</v>
      </c>
      <c r="S185" s="149">
        <v>0</v>
      </c>
      <c r="T185" s="150">
        <f>S185*H185</f>
        <v>0</v>
      </c>
      <c r="AR185" s="151" t="s">
        <v>379</v>
      </c>
      <c r="AT185" s="151" t="s">
        <v>375</v>
      </c>
      <c r="AU185" s="151" t="s">
        <v>90</v>
      </c>
      <c r="AY185" s="17" t="s">
        <v>373</v>
      </c>
      <c r="BE185" s="152">
        <f>IF(N185="základní",J185,0)</f>
        <v>0</v>
      </c>
      <c r="BF185" s="152">
        <f>IF(N185="snížená",J185,0)</f>
        <v>0</v>
      </c>
      <c r="BG185" s="152">
        <f>IF(N185="zákl. přenesená",J185,0)</f>
        <v>0</v>
      </c>
      <c r="BH185" s="152">
        <f>IF(N185="sníž. přenesená",J185,0)</f>
        <v>0</v>
      </c>
      <c r="BI185" s="152">
        <f>IF(N185="nulová",J185,0)</f>
        <v>0</v>
      </c>
      <c r="BJ185" s="17" t="s">
        <v>87</v>
      </c>
      <c r="BK185" s="152">
        <f>ROUND(I185*H185,2)</f>
        <v>0</v>
      </c>
      <c r="BL185" s="17" t="s">
        <v>379</v>
      </c>
      <c r="BM185" s="151" t="s">
        <v>5210</v>
      </c>
    </row>
    <row r="186" spans="2:65" s="1" customFormat="1" ht="16.5" customHeight="1">
      <c r="B186" s="32"/>
      <c r="C186" s="185" t="s">
        <v>572</v>
      </c>
      <c r="D186" s="185" t="s">
        <v>479</v>
      </c>
      <c r="E186" s="186" t="s">
        <v>5211</v>
      </c>
      <c r="F186" s="187" t="s">
        <v>5212</v>
      </c>
      <c r="G186" s="188" t="s">
        <v>914</v>
      </c>
      <c r="H186" s="189">
        <v>1</v>
      </c>
      <c r="I186" s="190"/>
      <c r="J186" s="191">
        <f>ROUND(I186*H186,2)</f>
        <v>0</v>
      </c>
      <c r="K186" s="192"/>
      <c r="L186" s="193"/>
      <c r="M186" s="194" t="s">
        <v>1</v>
      </c>
      <c r="N186" s="195" t="s">
        <v>45</v>
      </c>
      <c r="P186" s="149">
        <f>O186*H186</f>
        <v>0</v>
      </c>
      <c r="Q186" s="149">
        <v>2.9999999999999997E-4</v>
      </c>
      <c r="R186" s="149">
        <f>Q186*H186</f>
        <v>2.9999999999999997E-4</v>
      </c>
      <c r="S186" s="149">
        <v>0</v>
      </c>
      <c r="T186" s="150">
        <f>S186*H186</f>
        <v>0</v>
      </c>
      <c r="AR186" s="151" t="s">
        <v>444</v>
      </c>
      <c r="AT186" s="151" t="s">
        <v>479</v>
      </c>
      <c r="AU186" s="151" t="s">
        <v>90</v>
      </c>
      <c r="AY186" s="17" t="s">
        <v>373</v>
      </c>
      <c r="BE186" s="152">
        <f>IF(N186="základní",J186,0)</f>
        <v>0</v>
      </c>
      <c r="BF186" s="152">
        <f>IF(N186="snížená",J186,0)</f>
        <v>0</v>
      </c>
      <c r="BG186" s="152">
        <f>IF(N186="zákl. přenesená",J186,0)</f>
        <v>0</v>
      </c>
      <c r="BH186" s="152">
        <f>IF(N186="sníž. přenesená",J186,0)</f>
        <v>0</v>
      </c>
      <c r="BI186" s="152">
        <f>IF(N186="nulová",J186,0)</f>
        <v>0</v>
      </c>
      <c r="BJ186" s="17" t="s">
        <v>87</v>
      </c>
      <c r="BK186" s="152">
        <f>ROUND(I186*H186,2)</f>
        <v>0</v>
      </c>
      <c r="BL186" s="17" t="s">
        <v>379</v>
      </c>
      <c r="BM186" s="151" t="s">
        <v>5213</v>
      </c>
    </row>
    <row r="187" spans="2:65" s="11" customFormat="1" ht="22.9" customHeight="1">
      <c r="B187" s="127"/>
      <c r="D187" s="128" t="s">
        <v>79</v>
      </c>
      <c r="E187" s="137" t="s">
        <v>444</v>
      </c>
      <c r="F187" s="137" t="s">
        <v>1478</v>
      </c>
      <c r="I187" s="130"/>
      <c r="J187" s="138">
        <f>BK187</f>
        <v>0</v>
      </c>
      <c r="L187" s="127"/>
      <c r="M187" s="132"/>
      <c r="P187" s="133">
        <f>SUM(P188:P207)</f>
        <v>0</v>
      </c>
      <c r="R187" s="133">
        <f>SUM(R188:R207)</f>
        <v>0.10802195000000001</v>
      </c>
      <c r="T187" s="134">
        <f>SUM(T188:T207)</f>
        <v>0</v>
      </c>
      <c r="AR187" s="128" t="s">
        <v>87</v>
      </c>
      <c r="AT187" s="135" t="s">
        <v>79</v>
      </c>
      <c r="AU187" s="135" t="s">
        <v>87</v>
      </c>
      <c r="AY187" s="128" t="s">
        <v>373</v>
      </c>
      <c r="BK187" s="136">
        <f>SUM(BK188:BK207)</f>
        <v>0</v>
      </c>
    </row>
    <row r="188" spans="2:65" s="1" customFormat="1" ht="24.2" customHeight="1">
      <c r="B188" s="32"/>
      <c r="C188" s="139" t="s">
        <v>598</v>
      </c>
      <c r="D188" s="139" t="s">
        <v>375</v>
      </c>
      <c r="E188" s="140" t="s">
        <v>5214</v>
      </c>
      <c r="F188" s="141" t="s">
        <v>5215</v>
      </c>
      <c r="G188" s="142" t="s">
        <v>465</v>
      </c>
      <c r="H188" s="143">
        <v>39</v>
      </c>
      <c r="I188" s="144"/>
      <c r="J188" s="145">
        <f>ROUND(I188*H188,2)</f>
        <v>0</v>
      </c>
      <c r="K188" s="146"/>
      <c r="L188" s="32"/>
      <c r="M188" s="147" t="s">
        <v>1</v>
      </c>
      <c r="N188" s="148" t="s">
        <v>45</v>
      </c>
      <c r="P188" s="149">
        <f>O188*H188</f>
        <v>0</v>
      </c>
      <c r="Q188" s="149">
        <v>0</v>
      </c>
      <c r="R188" s="149">
        <f>Q188*H188</f>
        <v>0</v>
      </c>
      <c r="S188" s="149">
        <v>0</v>
      </c>
      <c r="T188" s="150">
        <f>S188*H188</f>
        <v>0</v>
      </c>
      <c r="AR188" s="151" t="s">
        <v>379</v>
      </c>
      <c r="AT188" s="151" t="s">
        <v>375</v>
      </c>
      <c r="AU188" s="151" t="s">
        <v>90</v>
      </c>
      <c r="AY188" s="17" t="s">
        <v>373</v>
      </c>
      <c r="BE188" s="152">
        <f>IF(N188="základní",J188,0)</f>
        <v>0</v>
      </c>
      <c r="BF188" s="152">
        <f>IF(N188="snížená",J188,0)</f>
        <v>0</v>
      </c>
      <c r="BG188" s="152">
        <f>IF(N188="zákl. přenesená",J188,0)</f>
        <v>0</v>
      </c>
      <c r="BH188" s="152">
        <f>IF(N188="sníž. přenesená",J188,0)</f>
        <v>0</v>
      </c>
      <c r="BI188" s="152">
        <f>IF(N188="nulová",J188,0)</f>
        <v>0</v>
      </c>
      <c r="BJ188" s="17" t="s">
        <v>87</v>
      </c>
      <c r="BK188" s="152">
        <f>ROUND(I188*H188,2)</f>
        <v>0</v>
      </c>
      <c r="BL188" s="17" t="s">
        <v>379</v>
      </c>
      <c r="BM188" s="151" t="s">
        <v>5216</v>
      </c>
    </row>
    <row r="189" spans="2:65" s="1" customFormat="1" ht="16.5" customHeight="1">
      <c r="B189" s="32"/>
      <c r="C189" s="185" t="s">
        <v>606</v>
      </c>
      <c r="D189" s="185" t="s">
        <v>479</v>
      </c>
      <c r="E189" s="186" t="s">
        <v>5217</v>
      </c>
      <c r="F189" s="187" t="s">
        <v>5218</v>
      </c>
      <c r="G189" s="188" t="s">
        <v>465</v>
      </c>
      <c r="H189" s="189">
        <v>39.585000000000001</v>
      </c>
      <c r="I189" s="190"/>
      <c r="J189" s="191">
        <f>ROUND(I189*H189,2)</f>
        <v>0</v>
      </c>
      <c r="K189" s="192"/>
      <c r="L189" s="193"/>
      <c r="M189" s="194" t="s">
        <v>1</v>
      </c>
      <c r="N189" s="195" t="s">
        <v>45</v>
      </c>
      <c r="P189" s="149">
        <f>O189*H189</f>
        <v>0</v>
      </c>
      <c r="Q189" s="149">
        <v>6.7000000000000002E-4</v>
      </c>
      <c r="R189" s="149">
        <f>Q189*H189</f>
        <v>2.6521950000000002E-2</v>
      </c>
      <c r="S189" s="149">
        <v>0</v>
      </c>
      <c r="T189" s="150">
        <f>S189*H189</f>
        <v>0</v>
      </c>
      <c r="AR189" s="151" t="s">
        <v>444</v>
      </c>
      <c r="AT189" s="151" t="s">
        <v>479</v>
      </c>
      <c r="AU189" s="151" t="s">
        <v>90</v>
      </c>
      <c r="AY189" s="17" t="s">
        <v>373</v>
      </c>
      <c r="BE189" s="152">
        <f>IF(N189="základní",J189,0)</f>
        <v>0</v>
      </c>
      <c r="BF189" s="152">
        <f>IF(N189="snížená",J189,0)</f>
        <v>0</v>
      </c>
      <c r="BG189" s="152">
        <f>IF(N189="zákl. přenesená",J189,0)</f>
        <v>0</v>
      </c>
      <c r="BH189" s="152">
        <f>IF(N189="sníž. přenesená",J189,0)</f>
        <v>0</v>
      </c>
      <c r="BI189" s="152">
        <f>IF(N189="nulová",J189,0)</f>
        <v>0</v>
      </c>
      <c r="BJ189" s="17" t="s">
        <v>87</v>
      </c>
      <c r="BK189" s="152">
        <f>ROUND(I189*H189,2)</f>
        <v>0</v>
      </c>
      <c r="BL189" s="17" t="s">
        <v>379</v>
      </c>
      <c r="BM189" s="151" t="s">
        <v>5219</v>
      </c>
    </row>
    <row r="190" spans="2:65" s="13" customFormat="1" ht="11.25">
      <c r="B190" s="160"/>
      <c r="D190" s="154" t="s">
        <v>381</v>
      </c>
      <c r="E190" s="161" t="s">
        <v>1</v>
      </c>
      <c r="F190" s="162" t="s">
        <v>5220</v>
      </c>
      <c r="H190" s="163">
        <v>39.585000000000001</v>
      </c>
      <c r="I190" s="164"/>
      <c r="L190" s="160"/>
      <c r="M190" s="165"/>
      <c r="T190" s="166"/>
      <c r="AT190" s="161" t="s">
        <v>381</v>
      </c>
      <c r="AU190" s="161" t="s">
        <v>90</v>
      </c>
      <c r="AV190" s="13" t="s">
        <v>90</v>
      </c>
      <c r="AW190" s="13" t="s">
        <v>36</v>
      </c>
      <c r="AX190" s="13" t="s">
        <v>87</v>
      </c>
      <c r="AY190" s="161" t="s">
        <v>373</v>
      </c>
    </row>
    <row r="191" spans="2:65" s="1" customFormat="1" ht="24.2" customHeight="1">
      <c r="B191" s="32"/>
      <c r="C191" s="139" t="s">
        <v>614</v>
      </c>
      <c r="D191" s="139" t="s">
        <v>375</v>
      </c>
      <c r="E191" s="140" t="s">
        <v>5221</v>
      </c>
      <c r="F191" s="141" t="s">
        <v>5222</v>
      </c>
      <c r="G191" s="142" t="s">
        <v>914</v>
      </c>
      <c r="H191" s="143">
        <v>5</v>
      </c>
      <c r="I191" s="144"/>
      <c r="J191" s="145">
        <f>ROUND(I191*H191,2)</f>
        <v>0</v>
      </c>
      <c r="K191" s="146"/>
      <c r="L191" s="32"/>
      <c r="M191" s="147" t="s">
        <v>1</v>
      </c>
      <c r="N191" s="148" t="s">
        <v>45</v>
      </c>
      <c r="P191" s="149">
        <f>O191*H191</f>
        <v>0</v>
      </c>
      <c r="Q191" s="149">
        <v>0</v>
      </c>
      <c r="R191" s="149">
        <f>Q191*H191</f>
        <v>0</v>
      </c>
      <c r="S191" s="149">
        <v>0</v>
      </c>
      <c r="T191" s="150">
        <f>S191*H191</f>
        <v>0</v>
      </c>
      <c r="AR191" s="151" t="s">
        <v>379</v>
      </c>
      <c r="AT191" s="151" t="s">
        <v>375</v>
      </c>
      <c r="AU191" s="151" t="s">
        <v>90</v>
      </c>
      <c r="AY191" s="17" t="s">
        <v>373</v>
      </c>
      <c r="BE191" s="152">
        <f>IF(N191="základní",J191,0)</f>
        <v>0</v>
      </c>
      <c r="BF191" s="152">
        <f>IF(N191="snížená",J191,0)</f>
        <v>0</v>
      </c>
      <c r="BG191" s="152">
        <f>IF(N191="zákl. přenesená",J191,0)</f>
        <v>0</v>
      </c>
      <c r="BH191" s="152">
        <f>IF(N191="sníž. přenesená",J191,0)</f>
        <v>0</v>
      </c>
      <c r="BI191" s="152">
        <f>IF(N191="nulová",J191,0)</f>
        <v>0</v>
      </c>
      <c r="BJ191" s="17" t="s">
        <v>87</v>
      </c>
      <c r="BK191" s="152">
        <f>ROUND(I191*H191,2)</f>
        <v>0</v>
      </c>
      <c r="BL191" s="17" t="s">
        <v>379</v>
      </c>
      <c r="BM191" s="151" t="s">
        <v>5223</v>
      </c>
    </row>
    <row r="192" spans="2:65" s="13" customFormat="1" ht="11.25">
      <c r="B192" s="160"/>
      <c r="D192" s="154" t="s">
        <v>381</v>
      </c>
      <c r="E192" s="161" t="s">
        <v>1</v>
      </c>
      <c r="F192" s="162" t="s">
        <v>5224</v>
      </c>
      <c r="H192" s="163">
        <v>5</v>
      </c>
      <c r="I192" s="164"/>
      <c r="L192" s="160"/>
      <c r="M192" s="165"/>
      <c r="T192" s="166"/>
      <c r="AT192" s="161" t="s">
        <v>381</v>
      </c>
      <c r="AU192" s="161" t="s">
        <v>90</v>
      </c>
      <c r="AV192" s="13" t="s">
        <v>90</v>
      </c>
      <c r="AW192" s="13" t="s">
        <v>36</v>
      </c>
      <c r="AX192" s="13" t="s">
        <v>87</v>
      </c>
      <c r="AY192" s="161" t="s">
        <v>373</v>
      </c>
    </row>
    <row r="193" spans="2:65" s="1" customFormat="1" ht="16.5" customHeight="1">
      <c r="B193" s="32"/>
      <c r="C193" s="185" t="s">
        <v>621</v>
      </c>
      <c r="D193" s="185" t="s">
        <v>479</v>
      </c>
      <c r="E193" s="186" t="s">
        <v>5225</v>
      </c>
      <c r="F193" s="187" t="s">
        <v>5226</v>
      </c>
      <c r="G193" s="188" t="s">
        <v>914</v>
      </c>
      <c r="H193" s="189">
        <v>1</v>
      </c>
      <c r="I193" s="190"/>
      <c r="J193" s="191">
        <f t="shared" ref="J193:J207" si="0">ROUND(I193*H193,2)</f>
        <v>0</v>
      </c>
      <c r="K193" s="192"/>
      <c r="L193" s="193"/>
      <c r="M193" s="194" t="s">
        <v>1</v>
      </c>
      <c r="N193" s="195" t="s">
        <v>45</v>
      </c>
      <c r="P193" s="149">
        <f t="shared" ref="P193:P207" si="1">O193*H193</f>
        <v>0</v>
      </c>
      <c r="Q193" s="149">
        <v>1.2999999999999999E-4</v>
      </c>
      <c r="R193" s="149">
        <f t="shared" ref="R193:R207" si="2">Q193*H193</f>
        <v>1.2999999999999999E-4</v>
      </c>
      <c r="S193" s="149">
        <v>0</v>
      </c>
      <c r="T193" s="150">
        <f t="shared" ref="T193:T207" si="3">S193*H193</f>
        <v>0</v>
      </c>
      <c r="AR193" s="151" t="s">
        <v>444</v>
      </c>
      <c r="AT193" s="151" t="s">
        <v>479</v>
      </c>
      <c r="AU193" s="151" t="s">
        <v>90</v>
      </c>
      <c r="AY193" s="17" t="s">
        <v>373</v>
      </c>
      <c r="BE193" s="152">
        <f t="shared" ref="BE193:BE207" si="4">IF(N193="základní",J193,0)</f>
        <v>0</v>
      </c>
      <c r="BF193" s="152">
        <f t="shared" ref="BF193:BF207" si="5">IF(N193="snížená",J193,0)</f>
        <v>0</v>
      </c>
      <c r="BG193" s="152">
        <f t="shared" ref="BG193:BG207" si="6">IF(N193="zákl. přenesená",J193,0)</f>
        <v>0</v>
      </c>
      <c r="BH193" s="152">
        <f t="shared" ref="BH193:BH207" si="7">IF(N193="sníž. přenesená",J193,0)</f>
        <v>0</v>
      </c>
      <c r="BI193" s="152">
        <f t="shared" ref="BI193:BI207" si="8">IF(N193="nulová",J193,0)</f>
        <v>0</v>
      </c>
      <c r="BJ193" s="17" t="s">
        <v>87</v>
      </c>
      <c r="BK193" s="152">
        <f t="shared" ref="BK193:BK207" si="9">ROUND(I193*H193,2)</f>
        <v>0</v>
      </c>
      <c r="BL193" s="17" t="s">
        <v>379</v>
      </c>
      <c r="BM193" s="151" t="s">
        <v>5227</v>
      </c>
    </row>
    <row r="194" spans="2:65" s="1" customFormat="1" ht="16.5" customHeight="1">
      <c r="B194" s="32"/>
      <c r="C194" s="185" t="s">
        <v>627</v>
      </c>
      <c r="D194" s="185" t="s">
        <v>479</v>
      </c>
      <c r="E194" s="186" t="s">
        <v>5228</v>
      </c>
      <c r="F194" s="187" t="s">
        <v>5229</v>
      </c>
      <c r="G194" s="188" t="s">
        <v>914</v>
      </c>
      <c r="H194" s="189">
        <v>1</v>
      </c>
      <c r="I194" s="190"/>
      <c r="J194" s="191">
        <f t="shared" si="0"/>
        <v>0</v>
      </c>
      <c r="K194" s="192"/>
      <c r="L194" s="193"/>
      <c r="M194" s="194" t="s">
        <v>1</v>
      </c>
      <c r="N194" s="195" t="s">
        <v>45</v>
      </c>
      <c r="P194" s="149">
        <f t="shared" si="1"/>
        <v>0</v>
      </c>
      <c r="Q194" s="149">
        <v>6.6E-4</v>
      </c>
      <c r="R194" s="149">
        <f t="shared" si="2"/>
        <v>6.6E-4</v>
      </c>
      <c r="S194" s="149">
        <v>0</v>
      </c>
      <c r="T194" s="150">
        <f t="shared" si="3"/>
        <v>0</v>
      </c>
      <c r="AR194" s="151" t="s">
        <v>444</v>
      </c>
      <c r="AT194" s="151" t="s">
        <v>479</v>
      </c>
      <c r="AU194" s="151" t="s">
        <v>90</v>
      </c>
      <c r="AY194" s="17" t="s">
        <v>373</v>
      </c>
      <c r="BE194" s="152">
        <f t="shared" si="4"/>
        <v>0</v>
      </c>
      <c r="BF194" s="152">
        <f t="shared" si="5"/>
        <v>0</v>
      </c>
      <c r="BG194" s="152">
        <f t="shared" si="6"/>
        <v>0</v>
      </c>
      <c r="BH194" s="152">
        <f t="shared" si="7"/>
        <v>0</v>
      </c>
      <c r="BI194" s="152">
        <f t="shared" si="8"/>
        <v>0</v>
      </c>
      <c r="BJ194" s="17" t="s">
        <v>87</v>
      </c>
      <c r="BK194" s="152">
        <f t="shared" si="9"/>
        <v>0</v>
      </c>
      <c r="BL194" s="17" t="s">
        <v>379</v>
      </c>
      <c r="BM194" s="151" t="s">
        <v>5230</v>
      </c>
    </row>
    <row r="195" spans="2:65" s="1" customFormat="1" ht="24.2" customHeight="1">
      <c r="B195" s="32"/>
      <c r="C195" s="139" t="s">
        <v>638</v>
      </c>
      <c r="D195" s="139" t="s">
        <v>375</v>
      </c>
      <c r="E195" s="140" t="s">
        <v>5231</v>
      </c>
      <c r="F195" s="141" t="s">
        <v>5232</v>
      </c>
      <c r="G195" s="142" t="s">
        <v>914</v>
      </c>
      <c r="H195" s="143">
        <v>1</v>
      </c>
      <c r="I195" s="144"/>
      <c r="J195" s="145">
        <f t="shared" si="0"/>
        <v>0</v>
      </c>
      <c r="K195" s="146"/>
      <c r="L195" s="32"/>
      <c r="M195" s="147" t="s">
        <v>1</v>
      </c>
      <c r="N195" s="148" t="s">
        <v>45</v>
      </c>
      <c r="P195" s="149">
        <f t="shared" si="1"/>
        <v>0</v>
      </c>
      <c r="Q195" s="149">
        <v>0</v>
      </c>
      <c r="R195" s="149">
        <f t="shared" si="2"/>
        <v>0</v>
      </c>
      <c r="S195" s="149">
        <v>0</v>
      </c>
      <c r="T195" s="150">
        <f t="shared" si="3"/>
        <v>0</v>
      </c>
      <c r="AR195" s="151" t="s">
        <v>379</v>
      </c>
      <c r="AT195" s="151" t="s">
        <v>375</v>
      </c>
      <c r="AU195" s="151" t="s">
        <v>90</v>
      </c>
      <c r="AY195" s="17" t="s">
        <v>373</v>
      </c>
      <c r="BE195" s="152">
        <f t="shared" si="4"/>
        <v>0</v>
      </c>
      <c r="BF195" s="152">
        <f t="shared" si="5"/>
        <v>0</v>
      </c>
      <c r="BG195" s="152">
        <f t="shared" si="6"/>
        <v>0</v>
      </c>
      <c r="BH195" s="152">
        <f t="shared" si="7"/>
        <v>0</v>
      </c>
      <c r="BI195" s="152">
        <f t="shared" si="8"/>
        <v>0</v>
      </c>
      <c r="BJ195" s="17" t="s">
        <v>87</v>
      </c>
      <c r="BK195" s="152">
        <f t="shared" si="9"/>
        <v>0</v>
      </c>
      <c r="BL195" s="17" t="s">
        <v>379</v>
      </c>
      <c r="BM195" s="151" t="s">
        <v>5233</v>
      </c>
    </row>
    <row r="196" spans="2:65" s="1" customFormat="1" ht="16.5" customHeight="1">
      <c r="B196" s="32"/>
      <c r="C196" s="185" t="s">
        <v>644</v>
      </c>
      <c r="D196" s="185" t="s">
        <v>479</v>
      </c>
      <c r="E196" s="186" t="s">
        <v>5234</v>
      </c>
      <c r="F196" s="187" t="s">
        <v>5235</v>
      </c>
      <c r="G196" s="188" t="s">
        <v>914</v>
      </c>
      <c r="H196" s="189">
        <v>1</v>
      </c>
      <c r="I196" s="190"/>
      <c r="J196" s="191">
        <f t="shared" si="0"/>
        <v>0</v>
      </c>
      <c r="K196" s="192"/>
      <c r="L196" s="193"/>
      <c r="M196" s="194" t="s">
        <v>1</v>
      </c>
      <c r="N196" s="195" t="s">
        <v>45</v>
      </c>
      <c r="P196" s="149">
        <f t="shared" si="1"/>
        <v>0</v>
      </c>
      <c r="Q196" s="149">
        <v>2.0000000000000001E-4</v>
      </c>
      <c r="R196" s="149">
        <f t="shared" si="2"/>
        <v>2.0000000000000001E-4</v>
      </c>
      <c r="S196" s="149">
        <v>0</v>
      </c>
      <c r="T196" s="150">
        <f t="shared" si="3"/>
        <v>0</v>
      </c>
      <c r="AR196" s="151" t="s">
        <v>444</v>
      </c>
      <c r="AT196" s="151" t="s">
        <v>479</v>
      </c>
      <c r="AU196" s="151" t="s">
        <v>90</v>
      </c>
      <c r="AY196" s="17" t="s">
        <v>373</v>
      </c>
      <c r="BE196" s="152">
        <f t="shared" si="4"/>
        <v>0</v>
      </c>
      <c r="BF196" s="152">
        <f t="shared" si="5"/>
        <v>0</v>
      </c>
      <c r="BG196" s="152">
        <f t="shared" si="6"/>
        <v>0</v>
      </c>
      <c r="BH196" s="152">
        <f t="shared" si="7"/>
        <v>0</v>
      </c>
      <c r="BI196" s="152">
        <f t="shared" si="8"/>
        <v>0</v>
      </c>
      <c r="BJ196" s="17" t="s">
        <v>87</v>
      </c>
      <c r="BK196" s="152">
        <f t="shared" si="9"/>
        <v>0</v>
      </c>
      <c r="BL196" s="17" t="s">
        <v>379</v>
      </c>
      <c r="BM196" s="151" t="s">
        <v>5236</v>
      </c>
    </row>
    <row r="197" spans="2:65" s="1" customFormat="1" ht="21.75" customHeight="1">
      <c r="B197" s="32"/>
      <c r="C197" s="139" t="s">
        <v>658</v>
      </c>
      <c r="D197" s="139" t="s">
        <v>375</v>
      </c>
      <c r="E197" s="140" t="s">
        <v>5237</v>
      </c>
      <c r="F197" s="141" t="s">
        <v>5238</v>
      </c>
      <c r="G197" s="142" t="s">
        <v>914</v>
      </c>
      <c r="H197" s="143">
        <v>1</v>
      </c>
      <c r="I197" s="144"/>
      <c r="J197" s="145">
        <f t="shared" si="0"/>
        <v>0</v>
      </c>
      <c r="K197" s="146"/>
      <c r="L197" s="32"/>
      <c r="M197" s="147" t="s">
        <v>1</v>
      </c>
      <c r="N197" s="148" t="s">
        <v>45</v>
      </c>
      <c r="P197" s="149">
        <f t="shared" si="1"/>
        <v>0</v>
      </c>
      <c r="Q197" s="149">
        <v>3.8000000000000002E-4</v>
      </c>
      <c r="R197" s="149">
        <f t="shared" si="2"/>
        <v>3.8000000000000002E-4</v>
      </c>
      <c r="S197" s="149">
        <v>0</v>
      </c>
      <c r="T197" s="150">
        <f t="shared" si="3"/>
        <v>0</v>
      </c>
      <c r="AR197" s="151" t="s">
        <v>379</v>
      </c>
      <c r="AT197" s="151" t="s">
        <v>375</v>
      </c>
      <c r="AU197" s="151" t="s">
        <v>90</v>
      </c>
      <c r="AY197" s="17" t="s">
        <v>373</v>
      </c>
      <c r="BE197" s="152">
        <f t="shared" si="4"/>
        <v>0</v>
      </c>
      <c r="BF197" s="152">
        <f t="shared" si="5"/>
        <v>0</v>
      </c>
      <c r="BG197" s="152">
        <f t="shared" si="6"/>
        <v>0</v>
      </c>
      <c r="BH197" s="152">
        <f t="shared" si="7"/>
        <v>0</v>
      </c>
      <c r="BI197" s="152">
        <f t="shared" si="8"/>
        <v>0</v>
      </c>
      <c r="BJ197" s="17" t="s">
        <v>87</v>
      </c>
      <c r="BK197" s="152">
        <f t="shared" si="9"/>
        <v>0</v>
      </c>
      <c r="BL197" s="17" t="s">
        <v>379</v>
      </c>
      <c r="BM197" s="151" t="s">
        <v>5239</v>
      </c>
    </row>
    <row r="198" spans="2:65" s="1" customFormat="1" ht="16.5" customHeight="1">
      <c r="B198" s="32"/>
      <c r="C198" s="185" t="s">
        <v>663</v>
      </c>
      <c r="D198" s="185" t="s">
        <v>479</v>
      </c>
      <c r="E198" s="186" t="s">
        <v>5240</v>
      </c>
      <c r="F198" s="187" t="s">
        <v>5241</v>
      </c>
      <c r="G198" s="188" t="s">
        <v>914</v>
      </c>
      <c r="H198" s="189">
        <v>1</v>
      </c>
      <c r="I198" s="190"/>
      <c r="J198" s="191">
        <f t="shared" si="0"/>
        <v>0</v>
      </c>
      <c r="K198" s="192"/>
      <c r="L198" s="193"/>
      <c r="M198" s="194" t="s">
        <v>1</v>
      </c>
      <c r="N198" s="195" t="s">
        <v>45</v>
      </c>
      <c r="P198" s="149">
        <f t="shared" si="1"/>
        <v>0</v>
      </c>
      <c r="Q198" s="149">
        <v>7.3000000000000001E-3</v>
      </c>
      <c r="R198" s="149">
        <f t="shared" si="2"/>
        <v>7.3000000000000001E-3</v>
      </c>
      <c r="S198" s="149">
        <v>0</v>
      </c>
      <c r="T198" s="150">
        <f t="shared" si="3"/>
        <v>0</v>
      </c>
      <c r="AR198" s="151" t="s">
        <v>444</v>
      </c>
      <c r="AT198" s="151" t="s">
        <v>479</v>
      </c>
      <c r="AU198" s="151" t="s">
        <v>90</v>
      </c>
      <c r="AY198" s="17" t="s">
        <v>373</v>
      </c>
      <c r="BE198" s="152">
        <f t="shared" si="4"/>
        <v>0</v>
      </c>
      <c r="BF198" s="152">
        <f t="shared" si="5"/>
        <v>0</v>
      </c>
      <c r="BG198" s="152">
        <f t="shared" si="6"/>
        <v>0</v>
      </c>
      <c r="BH198" s="152">
        <f t="shared" si="7"/>
        <v>0</v>
      </c>
      <c r="BI198" s="152">
        <f t="shared" si="8"/>
        <v>0</v>
      </c>
      <c r="BJ198" s="17" t="s">
        <v>87</v>
      </c>
      <c r="BK198" s="152">
        <f t="shared" si="9"/>
        <v>0</v>
      </c>
      <c r="BL198" s="17" t="s">
        <v>379</v>
      </c>
      <c r="BM198" s="151" t="s">
        <v>5242</v>
      </c>
    </row>
    <row r="199" spans="2:65" s="1" customFormat="1" ht="16.5" customHeight="1">
      <c r="B199" s="32"/>
      <c r="C199" s="185" t="s">
        <v>667</v>
      </c>
      <c r="D199" s="185" t="s">
        <v>479</v>
      </c>
      <c r="E199" s="186" t="s">
        <v>5243</v>
      </c>
      <c r="F199" s="187" t="s">
        <v>5244</v>
      </c>
      <c r="G199" s="188" t="s">
        <v>914</v>
      </c>
      <c r="H199" s="189">
        <v>1</v>
      </c>
      <c r="I199" s="190"/>
      <c r="J199" s="191">
        <f t="shared" si="0"/>
        <v>0</v>
      </c>
      <c r="K199" s="192"/>
      <c r="L199" s="193"/>
      <c r="M199" s="194" t="s">
        <v>1</v>
      </c>
      <c r="N199" s="195" t="s">
        <v>45</v>
      </c>
      <c r="P199" s="149">
        <f t="shared" si="1"/>
        <v>0</v>
      </c>
      <c r="Q199" s="149">
        <v>5.4000000000000003E-3</v>
      </c>
      <c r="R199" s="149">
        <f t="shared" si="2"/>
        <v>5.4000000000000003E-3</v>
      </c>
      <c r="S199" s="149">
        <v>0</v>
      </c>
      <c r="T199" s="150">
        <f t="shared" si="3"/>
        <v>0</v>
      </c>
      <c r="AR199" s="151" t="s">
        <v>444</v>
      </c>
      <c r="AT199" s="151" t="s">
        <v>479</v>
      </c>
      <c r="AU199" s="151" t="s">
        <v>90</v>
      </c>
      <c r="AY199" s="17" t="s">
        <v>373</v>
      </c>
      <c r="BE199" s="152">
        <f t="shared" si="4"/>
        <v>0</v>
      </c>
      <c r="BF199" s="152">
        <f t="shared" si="5"/>
        <v>0</v>
      </c>
      <c r="BG199" s="152">
        <f t="shared" si="6"/>
        <v>0</v>
      </c>
      <c r="BH199" s="152">
        <f t="shared" si="7"/>
        <v>0</v>
      </c>
      <c r="BI199" s="152">
        <f t="shared" si="8"/>
        <v>0</v>
      </c>
      <c r="BJ199" s="17" t="s">
        <v>87</v>
      </c>
      <c r="BK199" s="152">
        <f t="shared" si="9"/>
        <v>0</v>
      </c>
      <c r="BL199" s="17" t="s">
        <v>379</v>
      </c>
      <c r="BM199" s="151" t="s">
        <v>5245</v>
      </c>
    </row>
    <row r="200" spans="2:65" s="1" customFormat="1" ht="24.2" customHeight="1">
      <c r="B200" s="32"/>
      <c r="C200" s="139" t="s">
        <v>675</v>
      </c>
      <c r="D200" s="139" t="s">
        <v>375</v>
      </c>
      <c r="E200" s="140" t="s">
        <v>5246</v>
      </c>
      <c r="F200" s="141" t="s">
        <v>5247</v>
      </c>
      <c r="G200" s="142" t="s">
        <v>914</v>
      </c>
      <c r="H200" s="143">
        <v>1</v>
      </c>
      <c r="I200" s="144"/>
      <c r="J200" s="145">
        <f t="shared" si="0"/>
        <v>0</v>
      </c>
      <c r="K200" s="146"/>
      <c r="L200" s="32"/>
      <c r="M200" s="147" t="s">
        <v>1</v>
      </c>
      <c r="N200" s="148" t="s">
        <v>45</v>
      </c>
      <c r="P200" s="149">
        <f t="shared" si="1"/>
        <v>0</v>
      </c>
      <c r="Q200" s="149">
        <v>0</v>
      </c>
      <c r="R200" s="149">
        <f t="shared" si="2"/>
        <v>0</v>
      </c>
      <c r="S200" s="149">
        <v>0</v>
      </c>
      <c r="T200" s="150">
        <f t="shared" si="3"/>
        <v>0</v>
      </c>
      <c r="AR200" s="151" t="s">
        <v>379</v>
      </c>
      <c r="AT200" s="151" t="s">
        <v>375</v>
      </c>
      <c r="AU200" s="151" t="s">
        <v>90</v>
      </c>
      <c r="AY200" s="17" t="s">
        <v>373</v>
      </c>
      <c r="BE200" s="152">
        <f t="shared" si="4"/>
        <v>0</v>
      </c>
      <c r="BF200" s="152">
        <f t="shared" si="5"/>
        <v>0</v>
      </c>
      <c r="BG200" s="152">
        <f t="shared" si="6"/>
        <v>0</v>
      </c>
      <c r="BH200" s="152">
        <f t="shared" si="7"/>
        <v>0</v>
      </c>
      <c r="BI200" s="152">
        <f t="shared" si="8"/>
        <v>0</v>
      </c>
      <c r="BJ200" s="17" t="s">
        <v>87</v>
      </c>
      <c r="BK200" s="152">
        <f t="shared" si="9"/>
        <v>0</v>
      </c>
      <c r="BL200" s="17" t="s">
        <v>379</v>
      </c>
      <c r="BM200" s="151" t="s">
        <v>5248</v>
      </c>
    </row>
    <row r="201" spans="2:65" s="1" customFormat="1" ht="21.75" customHeight="1">
      <c r="B201" s="32"/>
      <c r="C201" s="185" t="s">
        <v>682</v>
      </c>
      <c r="D201" s="185" t="s">
        <v>479</v>
      </c>
      <c r="E201" s="186" t="s">
        <v>5249</v>
      </c>
      <c r="F201" s="187" t="s">
        <v>5250</v>
      </c>
      <c r="G201" s="188" t="s">
        <v>914</v>
      </c>
      <c r="H201" s="189">
        <v>1</v>
      </c>
      <c r="I201" s="190"/>
      <c r="J201" s="191">
        <f t="shared" si="0"/>
        <v>0</v>
      </c>
      <c r="K201" s="192"/>
      <c r="L201" s="193"/>
      <c r="M201" s="194" t="s">
        <v>1</v>
      </c>
      <c r="N201" s="195" t="s">
        <v>45</v>
      </c>
      <c r="P201" s="149">
        <f t="shared" si="1"/>
        <v>0</v>
      </c>
      <c r="Q201" s="149">
        <v>3.2000000000000002E-3</v>
      </c>
      <c r="R201" s="149">
        <f t="shared" si="2"/>
        <v>3.2000000000000002E-3</v>
      </c>
      <c r="S201" s="149">
        <v>0</v>
      </c>
      <c r="T201" s="150">
        <f t="shared" si="3"/>
        <v>0</v>
      </c>
      <c r="AR201" s="151" t="s">
        <v>444</v>
      </c>
      <c r="AT201" s="151" t="s">
        <v>479</v>
      </c>
      <c r="AU201" s="151" t="s">
        <v>90</v>
      </c>
      <c r="AY201" s="17" t="s">
        <v>373</v>
      </c>
      <c r="BE201" s="152">
        <f t="shared" si="4"/>
        <v>0</v>
      </c>
      <c r="BF201" s="152">
        <f t="shared" si="5"/>
        <v>0</v>
      </c>
      <c r="BG201" s="152">
        <f t="shared" si="6"/>
        <v>0</v>
      </c>
      <c r="BH201" s="152">
        <f t="shared" si="7"/>
        <v>0</v>
      </c>
      <c r="BI201" s="152">
        <f t="shared" si="8"/>
        <v>0</v>
      </c>
      <c r="BJ201" s="17" t="s">
        <v>87</v>
      </c>
      <c r="BK201" s="152">
        <f t="shared" si="9"/>
        <v>0</v>
      </c>
      <c r="BL201" s="17" t="s">
        <v>379</v>
      </c>
      <c r="BM201" s="151" t="s">
        <v>5251</v>
      </c>
    </row>
    <row r="202" spans="2:65" s="1" customFormat="1" ht="16.5" customHeight="1">
      <c r="B202" s="32"/>
      <c r="C202" s="139" t="s">
        <v>687</v>
      </c>
      <c r="D202" s="139" t="s">
        <v>375</v>
      </c>
      <c r="E202" s="140" t="s">
        <v>5252</v>
      </c>
      <c r="F202" s="141" t="s">
        <v>5253</v>
      </c>
      <c r="G202" s="142" t="s">
        <v>465</v>
      </c>
      <c r="H202" s="143">
        <v>37</v>
      </c>
      <c r="I202" s="144"/>
      <c r="J202" s="145">
        <f t="shared" si="0"/>
        <v>0</v>
      </c>
      <c r="K202" s="146"/>
      <c r="L202" s="32"/>
      <c r="M202" s="147" t="s">
        <v>1</v>
      </c>
      <c r="N202" s="148" t="s">
        <v>45</v>
      </c>
      <c r="P202" s="149">
        <f t="shared" si="1"/>
        <v>0</v>
      </c>
      <c r="Q202" s="149">
        <v>0</v>
      </c>
      <c r="R202" s="149">
        <f t="shared" si="2"/>
        <v>0</v>
      </c>
      <c r="S202" s="149">
        <v>0</v>
      </c>
      <c r="T202" s="150">
        <f t="shared" si="3"/>
        <v>0</v>
      </c>
      <c r="AR202" s="151" t="s">
        <v>379</v>
      </c>
      <c r="AT202" s="151" t="s">
        <v>375</v>
      </c>
      <c r="AU202" s="151" t="s">
        <v>90</v>
      </c>
      <c r="AY202" s="17" t="s">
        <v>373</v>
      </c>
      <c r="BE202" s="152">
        <f t="shared" si="4"/>
        <v>0</v>
      </c>
      <c r="BF202" s="152">
        <f t="shared" si="5"/>
        <v>0</v>
      </c>
      <c r="BG202" s="152">
        <f t="shared" si="6"/>
        <v>0</v>
      </c>
      <c r="BH202" s="152">
        <f t="shared" si="7"/>
        <v>0</v>
      </c>
      <c r="BI202" s="152">
        <f t="shared" si="8"/>
        <v>0</v>
      </c>
      <c r="BJ202" s="17" t="s">
        <v>87</v>
      </c>
      <c r="BK202" s="152">
        <f t="shared" si="9"/>
        <v>0</v>
      </c>
      <c r="BL202" s="17" t="s">
        <v>379</v>
      </c>
      <c r="BM202" s="151" t="s">
        <v>5254</v>
      </c>
    </row>
    <row r="203" spans="2:65" s="1" customFormat="1" ht="16.5" customHeight="1">
      <c r="B203" s="32"/>
      <c r="C203" s="139" t="s">
        <v>694</v>
      </c>
      <c r="D203" s="139" t="s">
        <v>375</v>
      </c>
      <c r="E203" s="140" t="s">
        <v>5255</v>
      </c>
      <c r="F203" s="141" t="s">
        <v>5256</v>
      </c>
      <c r="G203" s="142" t="s">
        <v>465</v>
      </c>
      <c r="H203" s="143">
        <v>37</v>
      </c>
      <c r="I203" s="144"/>
      <c r="J203" s="145">
        <f t="shared" si="0"/>
        <v>0</v>
      </c>
      <c r="K203" s="146"/>
      <c r="L203" s="32"/>
      <c r="M203" s="147" t="s">
        <v>1</v>
      </c>
      <c r="N203" s="148" t="s">
        <v>45</v>
      </c>
      <c r="P203" s="149">
        <f t="shared" si="1"/>
        <v>0</v>
      </c>
      <c r="Q203" s="149">
        <v>0</v>
      </c>
      <c r="R203" s="149">
        <f t="shared" si="2"/>
        <v>0</v>
      </c>
      <c r="S203" s="149">
        <v>0</v>
      </c>
      <c r="T203" s="150">
        <f t="shared" si="3"/>
        <v>0</v>
      </c>
      <c r="AR203" s="151" t="s">
        <v>379</v>
      </c>
      <c r="AT203" s="151" t="s">
        <v>375</v>
      </c>
      <c r="AU203" s="151" t="s">
        <v>90</v>
      </c>
      <c r="AY203" s="17" t="s">
        <v>373</v>
      </c>
      <c r="BE203" s="152">
        <f t="shared" si="4"/>
        <v>0</v>
      </c>
      <c r="BF203" s="152">
        <f t="shared" si="5"/>
        <v>0</v>
      </c>
      <c r="BG203" s="152">
        <f t="shared" si="6"/>
        <v>0</v>
      </c>
      <c r="BH203" s="152">
        <f t="shared" si="7"/>
        <v>0</v>
      </c>
      <c r="BI203" s="152">
        <f t="shared" si="8"/>
        <v>0</v>
      </c>
      <c r="BJ203" s="17" t="s">
        <v>87</v>
      </c>
      <c r="BK203" s="152">
        <f t="shared" si="9"/>
        <v>0</v>
      </c>
      <c r="BL203" s="17" t="s">
        <v>379</v>
      </c>
      <c r="BM203" s="151" t="s">
        <v>5257</v>
      </c>
    </row>
    <row r="204" spans="2:65" s="1" customFormat="1" ht="16.5" customHeight="1">
      <c r="B204" s="32"/>
      <c r="C204" s="139" t="s">
        <v>700</v>
      </c>
      <c r="D204" s="139" t="s">
        <v>375</v>
      </c>
      <c r="E204" s="140" t="s">
        <v>5258</v>
      </c>
      <c r="F204" s="141" t="s">
        <v>5259</v>
      </c>
      <c r="G204" s="142" t="s">
        <v>914</v>
      </c>
      <c r="H204" s="143">
        <v>1</v>
      </c>
      <c r="I204" s="144"/>
      <c r="J204" s="145">
        <f t="shared" si="0"/>
        <v>0</v>
      </c>
      <c r="K204" s="146"/>
      <c r="L204" s="32"/>
      <c r="M204" s="147" t="s">
        <v>1</v>
      </c>
      <c r="N204" s="148" t="s">
        <v>45</v>
      </c>
      <c r="P204" s="149">
        <f t="shared" si="1"/>
        <v>0</v>
      </c>
      <c r="Q204" s="149">
        <v>0.04</v>
      </c>
      <c r="R204" s="149">
        <f t="shared" si="2"/>
        <v>0.04</v>
      </c>
      <c r="S204" s="149">
        <v>0</v>
      </c>
      <c r="T204" s="150">
        <f t="shared" si="3"/>
        <v>0</v>
      </c>
      <c r="AR204" s="151" t="s">
        <v>379</v>
      </c>
      <c r="AT204" s="151" t="s">
        <v>375</v>
      </c>
      <c r="AU204" s="151" t="s">
        <v>90</v>
      </c>
      <c r="AY204" s="17" t="s">
        <v>373</v>
      </c>
      <c r="BE204" s="152">
        <f t="shared" si="4"/>
        <v>0</v>
      </c>
      <c r="BF204" s="152">
        <f t="shared" si="5"/>
        <v>0</v>
      </c>
      <c r="BG204" s="152">
        <f t="shared" si="6"/>
        <v>0</v>
      </c>
      <c r="BH204" s="152">
        <f t="shared" si="7"/>
        <v>0</v>
      </c>
      <c r="BI204" s="152">
        <f t="shared" si="8"/>
        <v>0</v>
      </c>
      <c r="BJ204" s="17" t="s">
        <v>87</v>
      </c>
      <c r="BK204" s="152">
        <f t="shared" si="9"/>
        <v>0</v>
      </c>
      <c r="BL204" s="17" t="s">
        <v>379</v>
      </c>
      <c r="BM204" s="151" t="s">
        <v>5260</v>
      </c>
    </row>
    <row r="205" spans="2:65" s="1" customFormat="1" ht="16.5" customHeight="1">
      <c r="B205" s="32"/>
      <c r="C205" s="185" t="s">
        <v>391</v>
      </c>
      <c r="D205" s="185" t="s">
        <v>479</v>
      </c>
      <c r="E205" s="186" t="s">
        <v>5261</v>
      </c>
      <c r="F205" s="187" t="s">
        <v>5262</v>
      </c>
      <c r="G205" s="188" t="s">
        <v>914</v>
      </c>
      <c r="H205" s="189">
        <v>1</v>
      </c>
      <c r="I205" s="190"/>
      <c r="J205" s="191">
        <f t="shared" si="0"/>
        <v>0</v>
      </c>
      <c r="K205" s="192"/>
      <c r="L205" s="193"/>
      <c r="M205" s="194" t="s">
        <v>1</v>
      </c>
      <c r="N205" s="195" t="s">
        <v>45</v>
      </c>
      <c r="P205" s="149">
        <f t="shared" si="1"/>
        <v>0</v>
      </c>
      <c r="Q205" s="149">
        <v>1.3299999999999999E-2</v>
      </c>
      <c r="R205" s="149">
        <f t="shared" si="2"/>
        <v>1.3299999999999999E-2</v>
      </c>
      <c r="S205" s="149">
        <v>0</v>
      </c>
      <c r="T205" s="150">
        <f t="shared" si="3"/>
        <v>0</v>
      </c>
      <c r="AR205" s="151" t="s">
        <v>444</v>
      </c>
      <c r="AT205" s="151" t="s">
        <v>479</v>
      </c>
      <c r="AU205" s="151" t="s">
        <v>90</v>
      </c>
      <c r="AY205" s="17" t="s">
        <v>373</v>
      </c>
      <c r="BE205" s="152">
        <f t="shared" si="4"/>
        <v>0</v>
      </c>
      <c r="BF205" s="152">
        <f t="shared" si="5"/>
        <v>0</v>
      </c>
      <c r="BG205" s="152">
        <f t="shared" si="6"/>
        <v>0</v>
      </c>
      <c r="BH205" s="152">
        <f t="shared" si="7"/>
        <v>0</v>
      </c>
      <c r="BI205" s="152">
        <f t="shared" si="8"/>
        <v>0</v>
      </c>
      <c r="BJ205" s="17" t="s">
        <v>87</v>
      </c>
      <c r="BK205" s="152">
        <f t="shared" si="9"/>
        <v>0</v>
      </c>
      <c r="BL205" s="17" t="s">
        <v>379</v>
      </c>
      <c r="BM205" s="151" t="s">
        <v>5263</v>
      </c>
    </row>
    <row r="206" spans="2:65" s="1" customFormat="1" ht="16.5" customHeight="1">
      <c r="B206" s="32"/>
      <c r="C206" s="139" t="s">
        <v>713</v>
      </c>
      <c r="D206" s="139" t="s">
        <v>375</v>
      </c>
      <c r="E206" s="140" t="s">
        <v>5264</v>
      </c>
      <c r="F206" s="141" t="s">
        <v>5265</v>
      </c>
      <c r="G206" s="142" t="s">
        <v>465</v>
      </c>
      <c r="H206" s="143">
        <v>40</v>
      </c>
      <c r="I206" s="144"/>
      <c r="J206" s="145">
        <f t="shared" si="0"/>
        <v>0</v>
      </c>
      <c r="K206" s="146"/>
      <c r="L206" s="32"/>
      <c r="M206" s="147" t="s">
        <v>1</v>
      </c>
      <c r="N206" s="148" t="s">
        <v>45</v>
      </c>
      <c r="P206" s="149">
        <f t="shared" si="1"/>
        <v>0</v>
      </c>
      <c r="Q206" s="149">
        <v>1.9000000000000001E-4</v>
      </c>
      <c r="R206" s="149">
        <f t="shared" si="2"/>
        <v>7.6000000000000009E-3</v>
      </c>
      <c r="S206" s="149">
        <v>0</v>
      </c>
      <c r="T206" s="150">
        <f t="shared" si="3"/>
        <v>0</v>
      </c>
      <c r="AR206" s="151" t="s">
        <v>379</v>
      </c>
      <c r="AT206" s="151" t="s">
        <v>375</v>
      </c>
      <c r="AU206" s="151" t="s">
        <v>90</v>
      </c>
      <c r="AY206" s="17" t="s">
        <v>373</v>
      </c>
      <c r="BE206" s="152">
        <f t="shared" si="4"/>
        <v>0</v>
      </c>
      <c r="BF206" s="152">
        <f t="shared" si="5"/>
        <v>0</v>
      </c>
      <c r="BG206" s="152">
        <f t="shared" si="6"/>
        <v>0</v>
      </c>
      <c r="BH206" s="152">
        <f t="shared" si="7"/>
        <v>0</v>
      </c>
      <c r="BI206" s="152">
        <f t="shared" si="8"/>
        <v>0</v>
      </c>
      <c r="BJ206" s="17" t="s">
        <v>87</v>
      </c>
      <c r="BK206" s="152">
        <f t="shared" si="9"/>
        <v>0</v>
      </c>
      <c r="BL206" s="17" t="s">
        <v>379</v>
      </c>
      <c r="BM206" s="151" t="s">
        <v>5266</v>
      </c>
    </row>
    <row r="207" spans="2:65" s="1" customFormat="1" ht="16.5" customHeight="1">
      <c r="B207" s="32"/>
      <c r="C207" s="139" t="s">
        <v>796</v>
      </c>
      <c r="D207" s="139" t="s">
        <v>375</v>
      </c>
      <c r="E207" s="140" t="s">
        <v>5267</v>
      </c>
      <c r="F207" s="141" t="s">
        <v>5268</v>
      </c>
      <c r="G207" s="142" t="s">
        <v>465</v>
      </c>
      <c r="H207" s="143">
        <v>37</v>
      </c>
      <c r="I207" s="144"/>
      <c r="J207" s="145">
        <f t="shared" si="0"/>
        <v>0</v>
      </c>
      <c r="K207" s="146"/>
      <c r="L207" s="32"/>
      <c r="M207" s="147" t="s">
        <v>1</v>
      </c>
      <c r="N207" s="148" t="s">
        <v>45</v>
      </c>
      <c r="P207" s="149">
        <f t="shared" si="1"/>
        <v>0</v>
      </c>
      <c r="Q207" s="149">
        <v>9.0000000000000006E-5</v>
      </c>
      <c r="R207" s="149">
        <f t="shared" si="2"/>
        <v>3.3300000000000001E-3</v>
      </c>
      <c r="S207" s="149">
        <v>0</v>
      </c>
      <c r="T207" s="150">
        <f t="shared" si="3"/>
        <v>0</v>
      </c>
      <c r="AR207" s="151" t="s">
        <v>379</v>
      </c>
      <c r="AT207" s="151" t="s">
        <v>375</v>
      </c>
      <c r="AU207" s="151" t="s">
        <v>90</v>
      </c>
      <c r="AY207" s="17" t="s">
        <v>373</v>
      </c>
      <c r="BE207" s="152">
        <f t="shared" si="4"/>
        <v>0</v>
      </c>
      <c r="BF207" s="152">
        <f t="shared" si="5"/>
        <v>0</v>
      </c>
      <c r="BG207" s="152">
        <f t="shared" si="6"/>
        <v>0</v>
      </c>
      <c r="BH207" s="152">
        <f t="shared" si="7"/>
        <v>0</v>
      </c>
      <c r="BI207" s="152">
        <f t="shared" si="8"/>
        <v>0</v>
      </c>
      <c r="BJ207" s="17" t="s">
        <v>87</v>
      </c>
      <c r="BK207" s="152">
        <f t="shared" si="9"/>
        <v>0</v>
      </c>
      <c r="BL207" s="17" t="s">
        <v>379</v>
      </c>
      <c r="BM207" s="151" t="s">
        <v>5269</v>
      </c>
    </row>
    <row r="208" spans="2:65" s="11" customFormat="1" ht="22.9" customHeight="1">
      <c r="B208" s="127"/>
      <c r="D208" s="128" t="s">
        <v>79</v>
      </c>
      <c r="E208" s="137" t="s">
        <v>1720</v>
      </c>
      <c r="F208" s="137" t="s">
        <v>1721</v>
      </c>
      <c r="I208" s="130"/>
      <c r="J208" s="138">
        <f>BK208</f>
        <v>0</v>
      </c>
      <c r="L208" s="127"/>
      <c r="M208" s="132"/>
      <c r="P208" s="133">
        <f>SUM(P209:P210)</f>
        <v>0</v>
      </c>
      <c r="R208" s="133">
        <f>SUM(R209:R210)</f>
        <v>0</v>
      </c>
      <c r="T208" s="134">
        <f>SUM(T209:T210)</f>
        <v>0</v>
      </c>
      <c r="AR208" s="128" t="s">
        <v>87</v>
      </c>
      <c r="AT208" s="135" t="s">
        <v>79</v>
      </c>
      <c r="AU208" s="135" t="s">
        <v>87</v>
      </c>
      <c r="AY208" s="128" t="s">
        <v>373</v>
      </c>
      <c r="BK208" s="136">
        <f>SUM(BK209:BK210)</f>
        <v>0</v>
      </c>
    </row>
    <row r="209" spans="2:65" s="1" customFormat="1" ht="24.2" customHeight="1">
      <c r="B209" s="32"/>
      <c r="C209" s="139" t="s">
        <v>811</v>
      </c>
      <c r="D209" s="139" t="s">
        <v>375</v>
      </c>
      <c r="E209" s="140" t="s">
        <v>5141</v>
      </c>
      <c r="F209" s="141" t="s">
        <v>5142</v>
      </c>
      <c r="G209" s="142" t="s">
        <v>647</v>
      </c>
      <c r="H209" s="143">
        <v>0.222</v>
      </c>
      <c r="I209" s="144"/>
      <c r="J209" s="145">
        <f>ROUND(I209*H209,2)</f>
        <v>0</v>
      </c>
      <c r="K209" s="146"/>
      <c r="L209" s="32"/>
      <c r="M209" s="147" t="s">
        <v>1</v>
      </c>
      <c r="N209" s="148" t="s">
        <v>45</v>
      </c>
      <c r="P209" s="149">
        <f>O209*H209</f>
        <v>0</v>
      </c>
      <c r="Q209" s="149">
        <v>0</v>
      </c>
      <c r="R209" s="149">
        <f>Q209*H209</f>
        <v>0</v>
      </c>
      <c r="S209" s="149">
        <v>0</v>
      </c>
      <c r="T209" s="150">
        <f>S209*H209</f>
        <v>0</v>
      </c>
      <c r="AR209" s="151" t="s">
        <v>379</v>
      </c>
      <c r="AT209" s="151" t="s">
        <v>375</v>
      </c>
      <c r="AU209" s="151" t="s">
        <v>90</v>
      </c>
      <c r="AY209" s="17" t="s">
        <v>373</v>
      </c>
      <c r="BE209" s="152">
        <f>IF(N209="základní",J209,0)</f>
        <v>0</v>
      </c>
      <c r="BF209" s="152">
        <f>IF(N209="snížená",J209,0)</f>
        <v>0</v>
      </c>
      <c r="BG209" s="152">
        <f>IF(N209="zákl. přenesená",J209,0)</f>
        <v>0</v>
      </c>
      <c r="BH209" s="152">
        <f>IF(N209="sníž. přenesená",J209,0)</f>
        <v>0</v>
      </c>
      <c r="BI209" s="152">
        <f>IF(N209="nulová",J209,0)</f>
        <v>0</v>
      </c>
      <c r="BJ209" s="17" t="s">
        <v>87</v>
      </c>
      <c r="BK209" s="152">
        <f>ROUND(I209*H209,2)</f>
        <v>0</v>
      </c>
      <c r="BL209" s="17" t="s">
        <v>379</v>
      </c>
      <c r="BM209" s="151" t="s">
        <v>5270</v>
      </c>
    </row>
    <row r="210" spans="2:65" s="13" customFormat="1" ht="11.25">
      <c r="B210" s="160"/>
      <c r="D210" s="154" t="s">
        <v>381</v>
      </c>
      <c r="E210" s="161" t="s">
        <v>1</v>
      </c>
      <c r="F210" s="162" t="s">
        <v>5271</v>
      </c>
      <c r="H210" s="163">
        <v>0.222</v>
      </c>
      <c r="I210" s="164"/>
      <c r="L210" s="160"/>
      <c r="M210" s="204"/>
      <c r="N210" s="205"/>
      <c r="O210" s="205"/>
      <c r="P210" s="205"/>
      <c r="Q210" s="205"/>
      <c r="R210" s="205"/>
      <c r="S210" s="205"/>
      <c r="T210" s="206"/>
      <c r="AT210" s="161" t="s">
        <v>381</v>
      </c>
      <c r="AU210" s="161" t="s">
        <v>90</v>
      </c>
      <c r="AV210" s="13" t="s">
        <v>90</v>
      </c>
      <c r="AW210" s="13" t="s">
        <v>36</v>
      </c>
      <c r="AX210" s="13" t="s">
        <v>87</v>
      </c>
      <c r="AY210" s="161" t="s">
        <v>373</v>
      </c>
    </row>
    <row r="211" spans="2:65" s="1" customFormat="1" ht="6.95" customHeight="1">
      <c r="B211" s="44"/>
      <c r="C211" s="45"/>
      <c r="D211" s="45"/>
      <c r="E211" s="45"/>
      <c r="F211" s="45"/>
      <c r="G211" s="45"/>
      <c r="H211" s="45"/>
      <c r="I211" s="45"/>
      <c r="J211" s="45"/>
      <c r="K211" s="45"/>
      <c r="L211" s="32"/>
    </row>
  </sheetData>
  <sheetProtection algorithmName="SHA-512" hashValue="LY5ASbC/dsB4xsKcxi0WdPGQjrNXViQh+L9kPBkSQ67K8WNQzBNCvETpDYiAsaCJ0aKhBwLeXO6+wzGQotFH9A==" saltValue="1Or7kB4svOkTZkxUhnjpH9OPxYHJA801Ja+SXvT0Rsp+f/nkddfMp3/M0AXER2OEzlSPq6FfNZohdFkW9BweIQ==" spinCount="100000" sheet="1" objects="1" scenarios="1" formatColumns="0" formatRows="0" autoFilter="0"/>
  <autoFilter ref="C120:K210" xr:uid="{00000000-0009-0000-0000-000009000000}"/>
  <mergeCells count="9">
    <mergeCell ref="E87:H87"/>
    <mergeCell ref="E111:H111"/>
    <mergeCell ref="E113:H11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2:BM124"/>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126</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5272</v>
      </c>
      <c r="F9" s="266"/>
      <c r="G9" s="266"/>
      <c r="H9" s="266"/>
      <c r="L9" s="32"/>
    </row>
    <row r="10" spans="2:46" s="1" customFormat="1" ht="11.25">
      <c r="B10" s="32"/>
      <c r="L10" s="32"/>
    </row>
    <row r="11" spans="2:46" s="1" customFormat="1" ht="12" customHeight="1">
      <c r="B11" s="32"/>
      <c r="D11" s="27" t="s">
        <v>18</v>
      </c>
      <c r="F11" s="25" t="s">
        <v>127</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ROUND(J118,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ROUND((SUM(BE118:BE123)),  2)</f>
        <v>0</v>
      </c>
      <c r="I33" s="98">
        <v>0.21</v>
      </c>
      <c r="J33" s="86">
        <f>ROUND(((SUM(BE118:BE123))*I33),  2)</f>
        <v>0</v>
      </c>
      <c r="L33" s="32"/>
    </row>
    <row r="34" spans="2:12" s="1" customFormat="1" ht="14.45" customHeight="1">
      <c r="B34" s="32"/>
      <c r="E34" s="27" t="s">
        <v>46</v>
      </c>
      <c r="F34" s="86">
        <f>ROUND((SUM(BF118:BF123)),  2)</f>
        <v>0</v>
      </c>
      <c r="I34" s="98">
        <v>0.12</v>
      </c>
      <c r="J34" s="86">
        <f>ROUND(((SUM(BF118:BF123))*I34),  2)</f>
        <v>0</v>
      </c>
      <c r="L34" s="32"/>
    </row>
    <row r="35" spans="2:12" s="1" customFormat="1" ht="14.45" hidden="1" customHeight="1">
      <c r="B35" s="32"/>
      <c r="E35" s="27" t="s">
        <v>47</v>
      </c>
      <c r="F35" s="86">
        <f>ROUND((SUM(BG118:BG123)),  2)</f>
        <v>0</v>
      </c>
      <c r="I35" s="98">
        <v>0.21</v>
      </c>
      <c r="J35" s="86">
        <f>0</f>
        <v>0</v>
      </c>
      <c r="L35" s="32"/>
    </row>
    <row r="36" spans="2:12" s="1" customFormat="1" ht="14.45" hidden="1" customHeight="1">
      <c r="B36" s="32"/>
      <c r="E36" s="27" t="s">
        <v>48</v>
      </c>
      <c r="F36" s="86">
        <f>ROUND((SUM(BH118:BH123)),  2)</f>
        <v>0</v>
      </c>
      <c r="I36" s="98">
        <v>0.12</v>
      </c>
      <c r="J36" s="86">
        <f>0</f>
        <v>0</v>
      </c>
      <c r="L36" s="32"/>
    </row>
    <row r="37" spans="2:12" s="1" customFormat="1" ht="14.45" hidden="1" customHeight="1">
      <c r="B37" s="32"/>
      <c r="E37" s="27" t="s">
        <v>49</v>
      </c>
      <c r="F37" s="86">
        <f>ROUND((SUM(BI118:BI123)),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IO 04 - Areálové rozvody NN a venkovní osvětlení</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J118</f>
        <v>0</v>
      </c>
      <c r="L96" s="32"/>
      <c r="AU96" s="17" t="s">
        <v>326</v>
      </c>
    </row>
    <row r="97" spans="2:12" s="8" customFormat="1" ht="24.95" customHeight="1">
      <c r="B97" s="110"/>
      <c r="D97" s="111" t="s">
        <v>3046</v>
      </c>
      <c r="E97" s="112"/>
      <c r="F97" s="112"/>
      <c r="G97" s="112"/>
      <c r="H97" s="112"/>
      <c r="I97" s="112"/>
      <c r="J97" s="113">
        <f>J119</f>
        <v>0</v>
      </c>
      <c r="L97" s="110"/>
    </row>
    <row r="98" spans="2:12" s="9" customFormat="1" ht="19.899999999999999" customHeight="1">
      <c r="B98" s="114"/>
      <c r="D98" s="115" t="s">
        <v>4174</v>
      </c>
      <c r="E98" s="116"/>
      <c r="F98" s="116"/>
      <c r="G98" s="116"/>
      <c r="H98" s="116"/>
      <c r="I98" s="116"/>
      <c r="J98" s="117">
        <f>J120</f>
        <v>0</v>
      </c>
      <c r="L98" s="114"/>
    </row>
    <row r="99" spans="2:12" s="1" customFormat="1" ht="21.75" customHeight="1">
      <c r="B99" s="32"/>
      <c r="L99" s="32"/>
    </row>
    <row r="100" spans="2:12" s="1" customFormat="1" ht="6.95" customHeight="1">
      <c r="B100" s="44"/>
      <c r="C100" s="45"/>
      <c r="D100" s="45"/>
      <c r="E100" s="45"/>
      <c r="F100" s="45"/>
      <c r="G100" s="45"/>
      <c r="H100" s="45"/>
      <c r="I100" s="45"/>
      <c r="J100" s="45"/>
      <c r="K100" s="45"/>
      <c r="L100" s="32"/>
    </row>
    <row r="104" spans="2:12" s="1" customFormat="1" ht="6.95" customHeight="1">
      <c r="B104" s="46"/>
      <c r="C104" s="47"/>
      <c r="D104" s="47"/>
      <c r="E104" s="47"/>
      <c r="F104" s="47"/>
      <c r="G104" s="47"/>
      <c r="H104" s="47"/>
      <c r="I104" s="47"/>
      <c r="J104" s="47"/>
      <c r="K104" s="47"/>
      <c r="L104" s="32"/>
    </row>
    <row r="105" spans="2:12" s="1" customFormat="1" ht="24.95" customHeight="1">
      <c r="B105" s="32"/>
      <c r="C105" s="21" t="s">
        <v>358</v>
      </c>
      <c r="L105" s="32"/>
    </row>
    <row r="106" spans="2:12" s="1" customFormat="1" ht="6.95" customHeight="1">
      <c r="B106" s="32"/>
      <c r="L106" s="32"/>
    </row>
    <row r="107" spans="2:12" s="1" customFormat="1" ht="12" customHeight="1">
      <c r="B107" s="32"/>
      <c r="C107" s="27" t="s">
        <v>16</v>
      </c>
      <c r="L107" s="32"/>
    </row>
    <row r="108" spans="2:12" s="1" customFormat="1" ht="16.5" customHeight="1">
      <c r="B108" s="32"/>
      <c r="E108" s="264" t="str">
        <f>E7</f>
        <v>Administrativní budova TELMAX Vysoké Mýto</v>
      </c>
      <c r="F108" s="265"/>
      <c r="G108" s="265"/>
      <c r="H108" s="265"/>
      <c r="L108" s="32"/>
    </row>
    <row r="109" spans="2:12" s="1" customFormat="1" ht="12" customHeight="1">
      <c r="B109" s="32"/>
      <c r="C109" s="27" t="s">
        <v>152</v>
      </c>
      <c r="L109" s="32"/>
    </row>
    <row r="110" spans="2:12" s="1" customFormat="1" ht="16.5" customHeight="1">
      <c r="B110" s="32"/>
      <c r="E110" s="227" t="str">
        <f>E9</f>
        <v>IO 04 - Areálové rozvody NN a venkovní osvětlení</v>
      </c>
      <c r="F110" s="266"/>
      <c r="G110" s="266"/>
      <c r="H110" s="266"/>
      <c r="L110" s="32"/>
    </row>
    <row r="111" spans="2:12" s="1" customFormat="1" ht="6.95" customHeight="1">
      <c r="B111" s="32"/>
      <c r="L111" s="32"/>
    </row>
    <row r="112" spans="2:12" s="1" customFormat="1" ht="12" customHeight="1">
      <c r="B112" s="32"/>
      <c r="C112" s="27" t="s">
        <v>20</v>
      </c>
      <c r="F112" s="25" t="str">
        <f>F12</f>
        <v>k.ú.Vysoké Mýto 2547, 2546/2, 2546/3, 2545/1</v>
      </c>
      <c r="I112" s="27" t="s">
        <v>22</v>
      </c>
      <c r="J112" s="52" t="str">
        <f>IF(J12="","",J12)</f>
        <v>23. 9. 2024</v>
      </c>
      <c r="L112" s="32"/>
    </row>
    <row r="113" spans="2:65" s="1" customFormat="1" ht="6.95" customHeight="1">
      <c r="B113" s="32"/>
      <c r="L113" s="32"/>
    </row>
    <row r="114" spans="2:65" s="1" customFormat="1" ht="40.15" customHeight="1">
      <c r="B114" s="32"/>
      <c r="C114" s="27" t="s">
        <v>24</v>
      </c>
      <c r="F114" s="25" t="str">
        <f>E15</f>
        <v>TELMAX s.r.o. Jiráskova 154 566 01 Vysoké Mýto</v>
      </c>
      <c r="I114" s="27" t="s">
        <v>32</v>
      </c>
      <c r="J114" s="30" t="str">
        <f>E21</f>
        <v>BKN spol.s r.o., Vladislavova 29, 56601Vysoké Mýto</v>
      </c>
      <c r="L114" s="32"/>
    </row>
    <row r="115" spans="2:65" s="1" customFormat="1" ht="15.2" customHeight="1">
      <c r="B115" s="32"/>
      <c r="C115" s="27" t="s">
        <v>30</v>
      </c>
      <c r="F115" s="25" t="str">
        <f>IF(E18="","",E18)</f>
        <v>Vyplň údaj</v>
      </c>
      <c r="I115" s="27" t="s">
        <v>37</v>
      </c>
      <c r="J115" s="30" t="str">
        <f>E24</f>
        <v xml:space="preserve"> </v>
      </c>
      <c r="L115" s="32"/>
    </row>
    <row r="116" spans="2:65" s="1" customFormat="1" ht="10.35" customHeight="1">
      <c r="B116" s="32"/>
      <c r="L116" s="32"/>
    </row>
    <row r="117" spans="2:65" s="10" customFormat="1" ht="29.25" customHeight="1">
      <c r="B117" s="118"/>
      <c r="C117" s="119" t="s">
        <v>359</v>
      </c>
      <c r="D117" s="120" t="s">
        <v>65</v>
      </c>
      <c r="E117" s="120" t="s">
        <v>61</v>
      </c>
      <c r="F117" s="120" t="s">
        <v>62</v>
      </c>
      <c r="G117" s="120" t="s">
        <v>360</v>
      </c>
      <c r="H117" s="120" t="s">
        <v>361</v>
      </c>
      <c r="I117" s="120" t="s">
        <v>362</v>
      </c>
      <c r="J117" s="121" t="s">
        <v>324</v>
      </c>
      <c r="K117" s="122" t="s">
        <v>363</v>
      </c>
      <c r="L117" s="118"/>
      <c r="M117" s="59" t="s">
        <v>1</v>
      </c>
      <c r="N117" s="60" t="s">
        <v>44</v>
      </c>
      <c r="O117" s="60" t="s">
        <v>364</v>
      </c>
      <c r="P117" s="60" t="s">
        <v>365</v>
      </c>
      <c r="Q117" s="60" t="s">
        <v>366</v>
      </c>
      <c r="R117" s="60" t="s">
        <v>367</v>
      </c>
      <c r="S117" s="60" t="s">
        <v>368</v>
      </c>
      <c r="T117" s="61" t="s">
        <v>369</v>
      </c>
    </row>
    <row r="118" spans="2:65" s="1" customFormat="1" ht="22.9" customHeight="1">
      <c r="B118" s="32"/>
      <c r="C118" s="64" t="s">
        <v>370</v>
      </c>
      <c r="J118" s="123">
        <f>BK118</f>
        <v>0</v>
      </c>
      <c r="L118" s="32"/>
      <c r="M118" s="62"/>
      <c r="N118" s="53"/>
      <c r="O118" s="53"/>
      <c r="P118" s="124">
        <f>P119</f>
        <v>0</v>
      </c>
      <c r="Q118" s="53"/>
      <c r="R118" s="124">
        <f>R119</f>
        <v>0</v>
      </c>
      <c r="S118" s="53"/>
      <c r="T118" s="125">
        <f>T119</f>
        <v>0</v>
      </c>
      <c r="AT118" s="17" t="s">
        <v>79</v>
      </c>
      <c r="AU118" s="17" t="s">
        <v>326</v>
      </c>
      <c r="BK118" s="126">
        <f>BK119</f>
        <v>0</v>
      </c>
    </row>
    <row r="119" spans="2:65" s="11" customFormat="1" ht="25.9" customHeight="1">
      <c r="B119" s="127"/>
      <c r="D119" s="128" t="s">
        <v>79</v>
      </c>
      <c r="E119" s="129" t="s">
        <v>1726</v>
      </c>
      <c r="F119" s="129" t="s">
        <v>3137</v>
      </c>
      <c r="I119" s="130"/>
      <c r="J119" s="131">
        <f>BK119</f>
        <v>0</v>
      </c>
      <c r="L119" s="127"/>
      <c r="M119" s="132"/>
      <c r="P119" s="133">
        <f>P120</f>
        <v>0</v>
      </c>
      <c r="R119" s="133">
        <f>R120</f>
        <v>0</v>
      </c>
      <c r="T119" s="134">
        <f>T120</f>
        <v>0</v>
      </c>
      <c r="AR119" s="128" t="s">
        <v>90</v>
      </c>
      <c r="AT119" s="135" t="s">
        <v>79</v>
      </c>
      <c r="AU119" s="135" t="s">
        <v>80</v>
      </c>
      <c r="AY119" s="128" t="s">
        <v>373</v>
      </c>
      <c r="BK119" s="136">
        <f>BK120</f>
        <v>0</v>
      </c>
    </row>
    <row r="120" spans="2:65" s="11" customFormat="1" ht="22.9" customHeight="1">
      <c r="B120" s="127"/>
      <c r="D120" s="128" t="s">
        <v>79</v>
      </c>
      <c r="E120" s="137" t="s">
        <v>4175</v>
      </c>
      <c r="F120" s="137" t="s">
        <v>4176</v>
      </c>
      <c r="I120" s="130"/>
      <c r="J120" s="138">
        <f>BK120</f>
        <v>0</v>
      </c>
      <c r="L120" s="127"/>
      <c r="M120" s="132"/>
      <c r="P120" s="133">
        <f>SUM(P121:P123)</f>
        <v>0</v>
      </c>
      <c r="R120" s="133">
        <f>SUM(R121:R123)</f>
        <v>0</v>
      </c>
      <c r="T120" s="134">
        <f>SUM(T121:T123)</f>
        <v>0</v>
      </c>
      <c r="AR120" s="128" t="s">
        <v>90</v>
      </c>
      <c r="AT120" s="135" t="s">
        <v>79</v>
      </c>
      <c r="AU120" s="135" t="s">
        <v>87</v>
      </c>
      <c r="AY120" s="128" t="s">
        <v>373</v>
      </c>
      <c r="BK120" s="136">
        <f>SUM(BK121:BK123)</f>
        <v>0</v>
      </c>
    </row>
    <row r="121" spans="2:65" s="1" customFormat="1" ht="16.5" customHeight="1">
      <c r="B121" s="32"/>
      <c r="C121" s="139" t="s">
        <v>87</v>
      </c>
      <c r="D121" s="139" t="s">
        <v>375</v>
      </c>
      <c r="E121" s="140" t="s">
        <v>5273</v>
      </c>
      <c r="F121" s="141" t="s">
        <v>5274</v>
      </c>
      <c r="G121" s="142" t="s">
        <v>1230</v>
      </c>
      <c r="H121" s="143">
        <v>1</v>
      </c>
      <c r="I121" s="144"/>
      <c r="J121" s="145">
        <f>ROUND(I121*H121,2)</f>
        <v>0</v>
      </c>
      <c r="K121" s="146"/>
      <c r="L121" s="32"/>
      <c r="M121" s="147" t="s">
        <v>1</v>
      </c>
      <c r="N121" s="148" t="s">
        <v>45</v>
      </c>
      <c r="P121" s="149">
        <f>O121*H121</f>
        <v>0</v>
      </c>
      <c r="Q121" s="149">
        <v>0</v>
      </c>
      <c r="R121" s="149">
        <f>Q121*H121</f>
        <v>0</v>
      </c>
      <c r="S121" s="149">
        <v>0</v>
      </c>
      <c r="T121" s="150">
        <f>S121*H121</f>
        <v>0</v>
      </c>
      <c r="AR121" s="151" t="s">
        <v>497</v>
      </c>
      <c r="AT121" s="151" t="s">
        <v>375</v>
      </c>
      <c r="AU121" s="151" t="s">
        <v>90</v>
      </c>
      <c r="AY121" s="17" t="s">
        <v>373</v>
      </c>
      <c r="BE121" s="152">
        <f>IF(N121="základní",J121,0)</f>
        <v>0</v>
      </c>
      <c r="BF121" s="152">
        <f>IF(N121="snížená",J121,0)</f>
        <v>0</v>
      </c>
      <c r="BG121" s="152">
        <f>IF(N121="zákl. přenesená",J121,0)</f>
        <v>0</v>
      </c>
      <c r="BH121" s="152">
        <f>IF(N121="sníž. přenesená",J121,0)</f>
        <v>0</v>
      </c>
      <c r="BI121" s="152">
        <f>IF(N121="nulová",J121,0)</f>
        <v>0</v>
      </c>
      <c r="BJ121" s="17" t="s">
        <v>87</v>
      </c>
      <c r="BK121" s="152">
        <f>ROUND(I121*H121,2)</f>
        <v>0</v>
      </c>
      <c r="BL121" s="17" t="s">
        <v>497</v>
      </c>
      <c r="BM121" s="151" t="s">
        <v>5275</v>
      </c>
    </row>
    <row r="122" spans="2:65" s="1" customFormat="1" ht="16.5" customHeight="1">
      <c r="B122" s="32"/>
      <c r="C122" s="139" t="s">
        <v>90</v>
      </c>
      <c r="D122" s="139" t="s">
        <v>375</v>
      </c>
      <c r="E122" s="140" t="s">
        <v>5276</v>
      </c>
      <c r="F122" s="141" t="s">
        <v>5277</v>
      </c>
      <c r="G122" s="142" t="s">
        <v>1230</v>
      </c>
      <c r="H122" s="143">
        <v>1</v>
      </c>
      <c r="I122" s="144"/>
      <c r="J122" s="145">
        <f>ROUND(I122*H122,2)</f>
        <v>0</v>
      </c>
      <c r="K122" s="146"/>
      <c r="L122" s="32"/>
      <c r="M122" s="147" t="s">
        <v>1</v>
      </c>
      <c r="N122" s="148" t="s">
        <v>45</v>
      </c>
      <c r="P122" s="149">
        <f>O122*H122</f>
        <v>0</v>
      </c>
      <c r="Q122" s="149">
        <v>0</v>
      </c>
      <c r="R122" s="149">
        <f>Q122*H122</f>
        <v>0</v>
      </c>
      <c r="S122" s="149">
        <v>0</v>
      </c>
      <c r="T122" s="150">
        <f>S122*H122</f>
        <v>0</v>
      </c>
      <c r="AR122" s="151" t="s">
        <v>497</v>
      </c>
      <c r="AT122" s="151" t="s">
        <v>375</v>
      </c>
      <c r="AU122" s="151" t="s">
        <v>90</v>
      </c>
      <c r="AY122" s="17" t="s">
        <v>373</v>
      </c>
      <c r="BE122" s="152">
        <f>IF(N122="základní",J122,0)</f>
        <v>0</v>
      </c>
      <c r="BF122" s="152">
        <f>IF(N122="snížená",J122,0)</f>
        <v>0</v>
      </c>
      <c r="BG122" s="152">
        <f>IF(N122="zákl. přenesená",J122,0)</f>
        <v>0</v>
      </c>
      <c r="BH122" s="152">
        <f>IF(N122="sníž. přenesená",J122,0)</f>
        <v>0</v>
      </c>
      <c r="BI122" s="152">
        <f>IF(N122="nulová",J122,0)</f>
        <v>0</v>
      </c>
      <c r="BJ122" s="17" t="s">
        <v>87</v>
      </c>
      <c r="BK122" s="152">
        <f>ROUND(I122*H122,2)</f>
        <v>0</v>
      </c>
      <c r="BL122" s="17" t="s">
        <v>497</v>
      </c>
      <c r="BM122" s="151" t="s">
        <v>5278</v>
      </c>
    </row>
    <row r="123" spans="2:65" s="1" customFormat="1" ht="16.5" customHeight="1">
      <c r="B123" s="32"/>
      <c r="C123" s="139" t="s">
        <v>392</v>
      </c>
      <c r="D123" s="139" t="s">
        <v>375</v>
      </c>
      <c r="E123" s="140" t="s">
        <v>841</v>
      </c>
      <c r="F123" s="141" t="s">
        <v>5279</v>
      </c>
      <c r="G123" s="142" t="s">
        <v>1230</v>
      </c>
      <c r="H123" s="143">
        <v>1</v>
      </c>
      <c r="I123" s="144"/>
      <c r="J123" s="145">
        <f>ROUND(I123*H123,2)</f>
        <v>0</v>
      </c>
      <c r="K123" s="146"/>
      <c r="L123" s="32"/>
      <c r="M123" s="207" t="s">
        <v>1</v>
      </c>
      <c r="N123" s="208" t="s">
        <v>45</v>
      </c>
      <c r="O123" s="209"/>
      <c r="P123" s="210">
        <f>O123*H123</f>
        <v>0</v>
      </c>
      <c r="Q123" s="210">
        <v>0</v>
      </c>
      <c r="R123" s="210">
        <f>Q123*H123</f>
        <v>0</v>
      </c>
      <c r="S123" s="210">
        <v>0</v>
      </c>
      <c r="T123" s="211">
        <f>S123*H123</f>
        <v>0</v>
      </c>
      <c r="AR123" s="151" t="s">
        <v>497</v>
      </c>
      <c r="AT123" s="151" t="s">
        <v>375</v>
      </c>
      <c r="AU123" s="151" t="s">
        <v>90</v>
      </c>
      <c r="AY123" s="17" t="s">
        <v>373</v>
      </c>
      <c r="BE123" s="152">
        <f>IF(N123="základní",J123,0)</f>
        <v>0</v>
      </c>
      <c r="BF123" s="152">
        <f>IF(N123="snížená",J123,0)</f>
        <v>0</v>
      </c>
      <c r="BG123" s="152">
        <f>IF(N123="zákl. přenesená",J123,0)</f>
        <v>0</v>
      </c>
      <c r="BH123" s="152">
        <f>IF(N123="sníž. přenesená",J123,0)</f>
        <v>0</v>
      </c>
      <c r="BI123" s="152">
        <f>IF(N123="nulová",J123,0)</f>
        <v>0</v>
      </c>
      <c r="BJ123" s="17" t="s">
        <v>87</v>
      </c>
      <c r="BK123" s="152">
        <f>ROUND(I123*H123,2)</f>
        <v>0</v>
      </c>
      <c r="BL123" s="17" t="s">
        <v>497</v>
      </c>
      <c r="BM123" s="151" t="s">
        <v>5280</v>
      </c>
    </row>
    <row r="124" spans="2:65" s="1" customFormat="1" ht="6.95" customHeight="1">
      <c r="B124" s="44"/>
      <c r="C124" s="45"/>
      <c r="D124" s="45"/>
      <c r="E124" s="45"/>
      <c r="F124" s="45"/>
      <c r="G124" s="45"/>
      <c r="H124" s="45"/>
      <c r="I124" s="45"/>
      <c r="J124" s="45"/>
      <c r="K124" s="45"/>
      <c r="L124" s="32"/>
    </row>
  </sheetData>
  <sheetProtection algorithmName="SHA-512" hashValue="TKxAdiskxgDkwa7QDNA6BUNPWHLTd+CAzcxsPTw9hAcVJUB0PKDTEUCnNHbmczgbu9JVoUF2ZV/bL7u7aZQolQ==" saltValue="gQa6rvPahTz7OXy4Udjvv/07+z6aCVF7bUS5m5Y/iVAOTyKzQj5vnBuLAXlH993FkNexjwLqbx/0GTy4rR2yKA==" spinCount="100000" sheet="1" objects="1" scenarios="1" formatColumns="0" formatRows="0" autoFilter="0"/>
  <autoFilter ref="C117:K123" xr:uid="{00000000-0009-0000-0000-00000A000000}"/>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2:BM329"/>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130</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5281</v>
      </c>
      <c r="F9" s="266"/>
      <c r="G9" s="266"/>
      <c r="H9" s="266"/>
      <c r="L9" s="32"/>
    </row>
    <row r="10" spans="2:46" s="1" customFormat="1" ht="11.25">
      <c r="B10" s="32"/>
      <c r="L10" s="32"/>
    </row>
    <row r="11" spans="2:46" s="1" customFormat="1" ht="12" customHeight="1">
      <c r="B11" s="32"/>
      <c r="D11" s="27" t="s">
        <v>18</v>
      </c>
      <c r="F11" s="25" t="s">
        <v>131</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ROUND(J124,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ROUND((SUM(BE124:BE328)),  2)</f>
        <v>0</v>
      </c>
      <c r="I33" s="98">
        <v>0.21</v>
      </c>
      <c r="J33" s="86">
        <f>ROUND(((SUM(BE124:BE328))*I33),  2)</f>
        <v>0</v>
      </c>
      <c r="L33" s="32"/>
    </row>
    <row r="34" spans="2:12" s="1" customFormat="1" ht="14.45" customHeight="1">
      <c r="B34" s="32"/>
      <c r="E34" s="27" t="s">
        <v>46</v>
      </c>
      <c r="F34" s="86">
        <f>ROUND((SUM(BF124:BF328)),  2)</f>
        <v>0</v>
      </c>
      <c r="I34" s="98">
        <v>0.12</v>
      </c>
      <c r="J34" s="86">
        <f>ROUND(((SUM(BF124:BF328))*I34),  2)</f>
        <v>0</v>
      </c>
      <c r="L34" s="32"/>
    </row>
    <row r="35" spans="2:12" s="1" customFormat="1" ht="14.45" hidden="1" customHeight="1">
      <c r="B35" s="32"/>
      <c r="E35" s="27" t="s">
        <v>47</v>
      </c>
      <c r="F35" s="86">
        <f>ROUND((SUM(BG124:BG328)),  2)</f>
        <v>0</v>
      </c>
      <c r="I35" s="98">
        <v>0.21</v>
      </c>
      <c r="J35" s="86">
        <f>0</f>
        <v>0</v>
      </c>
      <c r="L35" s="32"/>
    </row>
    <row r="36" spans="2:12" s="1" customFormat="1" ht="14.45" hidden="1" customHeight="1">
      <c r="B36" s="32"/>
      <c r="E36" s="27" t="s">
        <v>48</v>
      </c>
      <c r="F36" s="86">
        <f>ROUND((SUM(BH124:BH328)),  2)</f>
        <v>0</v>
      </c>
      <c r="I36" s="98">
        <v>0.12</v>
      </c>
      <c r="J36" s="86">
        <f>0</f>
        <v>0</v>
      </c>
      <c r="L36" s="32"/>
    </row>
    <row r="37" spans="2:12" s="1" customFormat="1" ht="14.45" hidden="1" customHeight="1">
      <c r="B37" s="32"/>
      <c r="E37" s="27" t="s">
        <v>49</v>
      </c>
      <c r="F37" s="86">
        <f>ROUND((SUM(BI124:BI328)),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IO 05 - Oplocení areálu, sadové úpravy</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J124</f>
        <v>0</v>
      </c>
      <c r="L96" s="32"/>
      <c r="AU96" s="17" t="s">
        <v>326</v>
      </c>
    </row>
    <row r="97" spans="2:12" s="8" customFormat="1" ht="24.95" customHeight="1">
      <c r="B97" s="110"/>
      <c r="D97" s="111" t="s">
        <v>327</v>
      </c>
      <c r="E97" s="112"/>
      <c r="F97" s="112"/>
      <c r="G97" s="112"/>
      <c r="H97" s="112"/>
      <c r="I97" s="112"/>
      <c r="J97" s="113">
        <f>J125</f>
        <v>0</v>
      </c>
      <c r="L97" s="110"/>
    </row>
    <row r="98" spans="2:12" s="9" customFormat="1" ht="19.899999999999999" customHeight="1">
      <c r="B98" s="114"/>
      <c r="D98" s="115" t="s">
        <v>328</v>
      </c>
      <c r="E98" s="116"/>
      <c r="F98" s="116"/>
      <c r="G98" s="116"/>
      <c r="H98" s="116"/>
      <c r="I98" s="116"/>
      <c r="J98" s="117">
        <f>J126</f>
        <v>0</v>
      </c>
      <c r="L98" s="114"/>
    </row>
    <row r="99" spans="2:12" s="9" customFormat="1" ht="19.899999999999999" customHeight="1">
      <c r="B99" s="114"/>
      <c r="D99" s="115" t="s">
        <v>329</v>
      </c>
      <c r="E99" s="116"/>
      <c r="F99" s="116"/>
      <c r="G99" s="116"/>
      <c r="H99" s="116"/>
      <c r="I99" s="116"/>
      <c r="J99" s="117">
        <f>J264</f>
        <v>0</v>
      </c>
      <c r="L99" s="114"/>
    </row>
    <row r="100" spans="2:12" s="9" customFormat="1" ht="19.899999999999999" customHeight="1">
      <c r="B100" s="114"/>
      <c r="D100" s="115" t="s">
        <v>330</v>
      </c>
      <c r="E100" s="116"/>
      <c r="F100" s="116"/>
      <c r="G100" s="116"/>
      <c r="H100" s="116"/>
      <c r="I100" s="116"/>
      <c r="J100" s="117">
        <f>J275</f>
        <v>0</v>
      </c>
      <c r="L100" s="114"/>
    </row>
    <row r="101" spans="2:12" s="9" customFormat="1" ht="19.899999999999999" customHeight="1">
      <c r="B101" s="114"/>
      <c r="D101" s="115" t="s">
        <v>4209</v>
      </c>
      <c r="E101" s="116"/>
      <c r="F101" s="116"/>
      <c r="G101" s="116"/>
      <c r="H101" s="116"/>
      <c r="I101" s="116"/>
      <c r="J101" s="117">
        <f>J305</f>
        <v>0</v>
      </c>
      <c r="L101" s="114"/>
    </row>
    <row r="102" spans="2:12" s="9" customFormat="1" ht="19.899999999999999" customHeight="1">
      <c r="B102" s="114"/>
      <c r="D102" s="115" t="s">
        <v>4210</v>
      </c>
      <c r="E102" s="116"/>
      <c r="F102" s="116"/>
      <c r="G102" s="116"/>
      <c r="H102" s="116"/>
      <c r="I102" s="116"/>
      <c r="J102" s="117">
        <f>J309</f>
        <v>0</v>
      </c>
      <c r="L102" s="114"/>
    </row>
    <row r="103" spans="2:12" s="9" customFormat="1" ht="19.899999999999999" customHeight="1">
      <c r="B103" s="114"/>
      <c r="D103" s="115" t="s">
        <v>335</v>
      </c>
      <c r="E103" s="116"/>
      <c r="F103" s="116"/>
      <c r="G103" s="116"/>
      <c r="H103" s="116"/>
      <c r="I103" s="116"/>
      <c r="J103" s="117">
        <f>J322</f>
        <v>0</v>
      </c>
      <c r="L103" s="114"/>
    </row>
    <row r="104" spans="2:12" s="9" customFormat="1" ht="19.899999999999999" customHeight="1">
      <c r="B104" s="114"/>
      <c r="D104" s="115" t="s">
        <v>336</v>
      </c>
      <c r="E104" s="116"/>
      <c r="F104" s="116"/>
      <c r="G104" s="116"/>
      <c r="H104" s="116"/>
      <c r="I104" s="116"/>
      <c r="J104" s="117">
        <f>J327</f>
        <v>0</v>
      </c>
      <c r="L104" s="114"/>
    </row>
    <row r="105" spans="2:12" s="1" customFormat="1" ht="21.75" customHeight="1">
      <c r="B105" s="32"/>
      <c r="L105" s="32"/>
    </row>
    <row r="106" spans="2:12" s="1" customFormat="1" ht="6.95" customHeight="1">
      <c r="B106" s="44"/>
      <c r="C106" s="45"/>
      <c r="D106" s="45"/>
      <c r="E106" s="45"/>
      <c r="F106" s="45"/>
      <c r="G106" s="45"/>
      <c r="H106" s="45"/>
      <c r="I106" s="45"/>
      <c r="J106" s="45"/>
      <c r="K106" s="45"/>
      <c r="L106" s="32"/>
    </row>
    <row r="110" spans="2:12" s="1" customFormat="1" ht="6.95" customHeight="1">
      <c r="B110" s="46"/>
      <c r="C110" s="47"/>
      <c r="D110" s="47"/>
      <c r="E110" s="47"/>
      <c r="F110" s="47"/>
      <c r="G110" s="47"/>
      <c r="H110" s="47"/>
      <c r="I110" s="47"/>
      <c r="J110" s="47"/>
      <c r="K110" s="47"/>
      <c r="L110" s="32"/>
    </row>
    <row r="111" spans="2:12" s="1" customFormat="1" ht="24.95" customHeight="1">
      <c r="B111" s="32"/>
      <c r="C111" s="21" t="s">
        <v>358</v>
      </c>
      <c r="L111" s="32"/>
    </row>
    <row r="112" spans="2:12" s="1" customFormat="1" ht="6.95" customHeight="1">
      <c r="B112" s="32"/>
      <c r="L112" s="32"/>
    </row>
    <row r="113" spans="2:65" s="1" customFormat="1" ht="12" customHeight="1">
      <c r="B113" s="32"/>
      <c r="C113" s="27" t="s">
        <v>16</v>
      </c>
      <c r="L113" s="32"/>
    </row>
    <row r="114" spans="2:65" s="1" customFormat="1" ht="16.5" customHeight="1">
      <c r="B114" s="32"/>
      <c r="E114" s="264" t="str">
        <f>E7</f>
        <v>Administrativní budova TELMAX Vysoké Mýto</v>
      </c>
      <c r="F114" s="265"/>
      <c r="G114" s="265"/>
      <c r="H114" s="265"/>
      <c r="L114" s="32"/>
    </row>
    <row r="115" spans="2:65" s="1" customFormat="1" ht="12" customHeight="1">
      <c r="B115" s="32"/>
      <c r="C115" s="27" t="s">
        <v>152</v>
      </c>
      <c r="L115" s="32"/>
    </row>
    <row r="116" spans="2:65" s="1" customFormat="1" ht="16.5" customHeight="1">
      <c r="B116" s="32"/>
      <c r="E116" s="227" t="str">
        <f>E9</f>
        <v>IO 05 - Oplocení areálu, sadové úpravy</v>
      </c>
      <c r="F116" s="266"/>
      <c r="G116" s="266"/>
      <c r="H116" s="266"/>
      <c r="L116" s="32"/>
    </row>
    <row r="117" spans="2:65" s="1" customFormat="1" ht="6.95" customHeight="1">
      <c r="B117" s="32"/>
      <c r="L117" s="32"/>
    </row>
    <row r="118" spans="2:65" s="1" customFormat="1" ht="12" customHeight="1">
      <c r="B118" s="32"/>
      <c r="C118" s="27" t="s">
        <v>20</v>
      </c>
      <c r="F118" s="25" t="str">
        <f>F12</f>
        <v>k.ú.Vysoké Mýto 2547, 2546/2, 2546/3, 2545/1</v>
      </c>
      <c r="I118" s="27" t="s">
        <v>22</v>
      </c>
      <c r="J118" s="52" t="str">
        <f>IF(J12="","",J12)</f>
        <v>23. 9. 2024</v>
      </c>
      <c r="L118" s="32"/>
    </row>
    <row r="119" spans="2:65" s="1" customFormat="1" ht="6.95" customHeight="1">
      <c r="B119" s="32"/>
      <c r="L119" s="32"/>
    </row>
    <row r="120" spans="2:65" s="1" customFormat="1" ht="40.15" customHeight="1">
      <c r="B120" s="32"/>
      <c r="C120" s="27" t="s">
        <v>24</v>
      </c>
      <c r="F120" s="25" t="str">
        <f>E15</f>
        <v>TELMAX s.r.o. Jiráskova 154 566 01 Vysoké Mýto</v>
      </c>
      <c r="I120" s="27" t="s">
        <v>32</v>
      </c>
      <c r="J120" s="30" t="str">
        <f>E21</f>
        <v>BKN spol.s r.o., Vladislavova 29, 56601Vysoké Mýto</v>
      </c>
      <c r="L120" s="32"/>
    </row>
    <row r="121" spans="2:65" s="1" customFormat="1" ht="15.2" customHeight="1">
      <c r="B121" s="32"/>
      <c r="C121" s="27" t="s">
        <v>30</v>
      </c>
      <c r="F121" s="25" t="str">
        <f>IF(E18="","",E18)</f>
        <v>Vyplň údaj</v>
      </c>
      <c r="I121" s="27" t="s">
        <v>37</v>
      </c>
      <c r="J121" s="30" t="str">
        <f>E24</f>
        <v xml:space="preserve"> </v>
      </c>
      <c r="L121" s="32"/>
    </row>
    <row r="122" spans="2:65" s="1" customFormat="1" ht="10.35" customHeight="1">
      <c r="B122" s="32"/>
      <c r="L122" s="32"/>
    </row>
    <row r="123" spans="2:65" s="10" customFormat="1" ht="29.25" customHeight="1">
      <c r="B123" s="118"/>
      <c r="C123" s="119" t="s">
        <v>359</v>
      </c>
      <c r="D123" s="120" t="s">
        <v>65</v>
      </c>
      <c r="E123" s="120" t="s">
        <v>61</v>
      </c>
      <c r="F123" s="120" t="s">
        <v>62</v>
      </c>
      <c r="G123" s="120" t="s">
        <v>360</v>
      </c>
      <c r="H123" s="120" t="s">
        <v>361</v>
      </c>
      <c r="I123" s="120" t="s">
        <v>362</v>
      </c>
      <c r="J123" s="121" t="s">
        <v>324</v>
      </c>
      <c r="K123" s="122" t="s">
        <v>363</v>
      </c>
      <c r="L123" s="118"/>
      <c r="M123" s="59" t="s">
        <v>1</v>
      </c>
      <c r="N123" s="60" t="s">
        <v>44</v>
      </c>
      <c r="O123" s="60" t="s">
        <v>364</v>
      </c>
      <c r="P123" s="60" t="s">
        <v>365</v>
      </c>
      <c r="Q123" s="60" t="s">
        <v>366</v>
      </c>
      <c r="R123" s="60" t="s">
        <v>367</v>
      </c>
      <c r="S123" s="60" t="s">
        <v>368</v>
      </c>
      <c r="T123" s="61" t="s">
        <v>369</v>
      </c>
    </row>
    <row r="124" spans="2:65" s="1" customFormat="1" ht="22.9" customHeight="1">
      <c r="B124" s="32"/>
      <c r="C124" s="64" t="s">
        <v>370</v>
      </c>
      <c r="J124" s="123">
        <f>BK124</f>
        <v>0</v>
      </c>
      <c r="L124" s="32"/>
      <c r="M124" s="62"/>
      <c r="N124" s="53"/>
      <c r="O124" s="53"/>
      <c r="P124" s="124">
        <f>P125</f>
        <v>0</v>
      </c>
      <c r="Q124" s="53"/>
      <c r="R124" s="124">
        <f>R125</f>
        <v>74.288780000000003</v>
      </c>
      <c r="S124" s="53"/>
      <c r="T124" s="125">
        <f>T125</f>
        <v>25.879980000000003</v>
      </c>
      <c r="AT124" s="17" t="s">
        <v>79</v>
      </c>
      <c r="AU124" s="17" t="s">
        <v>326</v>
      </c>
      <c r="BK124" s="126">
        <f>BK125</f>
        <v>0</v>
      </c>
    </row>
    <row r="125" spans="2:65" s="11" customFormat="1" ht="25.9" customHeight="1">
      <c r="B125" s="127"/>
      <c r="D125" s="128" t="s">
        <v>79</v>
      </c>
      <c r="E125" s="129" t="s">
        <v>371</v>
      </c>
      <c r="F125" s="129" t="s">
        <v>372</v>
      </c>
      <c r="I125" s="130"/>
      <c r="J125" s="131">
        <f>BK125</f>
        <v>0</v>
      </c>
      <c r="L125" s="127"/>
      <c r="M125" s="132"/>
      <c r="P125" s="133">
        <f>P126+P264+P275+P305+P309+P322+P327</f>
        <v>0</v>
      </c>
      <c r="R125" s="133">
        <f>R126+R264+R275+R305+R309+R322+R327</f>
        <v>74.288780000000003</v>
      </c>
      <c r="T125" s="134">
        <f>T126+T264+T275+T305+T309+T322+T327</f>
        <v>25.879980000000003</v>
      </c>
      <c r="AR125" s="128" t="s">
        <v>87</v>
      </c>
      <c r="AT125" s="135" t="s">
        <v>79</v>
      </c>
      <c r="AU125" s="135" t="s">
        <v>80</v>
      </c>
      <c r="AY125" s="128" t="s">
        <v>373</v>
      </c>
      <c r="BK125" s="136">
        <f>BK126+BK264+BK275+BK305+BK309+BK322+BK327</f>
        <v>0</v>
      </c>
    </row>
    <row r="126" spans="2:65" s="11" customFormat="1" ht="22.9" customHeight="1">
      <c r="B126" s="127"/>
      <c r="D126" s="128" t="s">
        <v>79</v>
      </c>
      <c r="E126" s="137" t="s">
        <v>87</v>
      </c>
      <c r="F126" s="137" t="s">
        <v>374</v>
      </c>
      <c r="I126" s="130"/>
      <c r="J126" s="138">
        <f>BK126</f>
        <v>0</v>
      </c>
      <c r="L126" s="127"/>
      <c r="M126" s="132"/>
      <c r="P126" s="133">
        <f>SUM(P127:P263)</f>
        <v>0</v>
      </c>
      <c r="R126" s="133">
        <f>SUM(R127:R263)</f>
        <v>13.257840000000002</v>
      </c>
      <c r="T126" s="134">
        <f>SUM(T127:T263)</f>
        <v>0</v>
      </c>
      <c r="AR126" s="128" t="s">
        <v>87</v>
      </c>
      <c r="AT126" s="135" t="s">
        <v>79</v>
      </c>
      <c r="AU126" s="135" t="s">
        <v>87</v>
      </c>
      <c r="AY126" s="128" t="s">
        <v>373</v>
      </c>
      <c r="BK126" s="136">
        <f>SUM(BK127:BK263)</f>
        <v>0</v>
      </c>
    </row>
    <row r="127" spans="2:65" s="1" customFormat="1" ht="24.2" customHeight="1">
      <c r="B127" s="32"/>
      <c r="C127" s="139" t="s">
        <v>87</v>
      </c>
      <c r="D127" s="139" t="s">
        <v>375</v>
      </c>
      <c r="E127" s="140" t="s">
        <v>5282</v>
      </c>
      <c r="F127" s="141" t="s">
        <v>5283</v>
      </c>
      <c r="G127" s="142" t="s">
        <v>172</v>
      </c>
      <c r="H127" s="143">
        <v>177</v>
      </c>
      <c r="I127" s="144"/>
      <c r="J127" s="145">
        <f>ROUND(I127*H127,2)</f>
        <v>0</v>
      </c>
      <c r="K127" s="146"/>
      <c r="L127" s="32"/>
      <c r="M127" s="147" t="s">
        <v>1</v>
      </c>
      <c r="N127" s="148" t="s">
        <v>45</v>
      </c>
      <c r="P127" s="149">
        <f>O127*H127</f>
        <v>0</v>
      </c>
      <c r="Q127" s="149">
        <v>0</v>
      </c>
      <c r="R127" s="149">
        <f>Q127*H127</f>
        <v>0</v>
      </c>
      <c r="S127" s="149">
        <v>0</v>
      </c>
      <c r="T127" s="150">
        <f>S127*H127</f>
        <v>0</v>
      </c>
      <c r="AR127" s="151" t="s">
        <v>379</v>
      </c>
      <c r="AT127" s="151" t="s">
        <v>375</v>
      </c>
      <c r="AU127" s="151" t="s">
        <v>90</v>
      </c>
      <c r="AY127" s="17" t="s">
        <v>373</v>
      </c>
      <c r="BE127" s="152">
        <f>IF(N127="základní",J127,0)</f>
        <v>0</v>
      </c>
      <c r="BF127" s="152">
        <f>IF(N127="snížená",J127,0)</f>
        <v>0</v>
      </c>
      <c r="BG127" s="152">
        <f>IF(N127="zákl. přenesená",J127,0)</f>
        <v>0</v>
      </c>
      <c r="BH127" s="152">
        <f>IF(N127="sníž. přenesená",J127,0)</f>
        <v>0</v>
      </c>
      <c r="BI127" s="152">
        <f>IF(N127="nulová",J127,0)</f>
        <v>0</v>
      </c>
      <c r="BJ127" s="17" t="s">
        <v>87</v>
      </c>
      <c r="BK127" s="152">
        <f>ROUND(I127*H127,2)</f>
        <v>0</v>
      </c>
      <c r="BL127" s="17" t="s">
        <v>379</v>
      </c>
      <c r="BM127" s="151" t="s">
        <v>5284</v>
      </c>
    </row>
    <row r="128" spans="2:65" s="13" customFormat="1" ht="11.25">
      <c r="B128" s="160"/>
      <c r="D128" s="154" t="s">
        <v>381</v>
      </c>
      <c r="E128" s="161" t="s">
        <v>1</v>
      </c>
      <c r="F128" s="162" t="s">
        <v>5285</v>
      </c>
      <c r="H128" s="163">
        <v>177</v>
      </c>
      <c r="I128" s="164"/>
      <c r="L128" s="160"/>
      <c r="M128" s="165"/>
      <c r="T128" s="166"/>
      <c r="AT128" s="161" t="s">
        <v>381</v>
      </c>
      <c r="AU128" s="161" t="s">
        <v>90</v>
      </c>
      <c r="AV128" s="13" t="s">
        <v>90</v>
      </c>
      <c r="AW128" s="13" t="s">
        <v>36</v>
      </c>
      <c r="AX128" s="13" t="s">
        <v>87</v>
      </c>
      <c r="AY128" s="161" t="s">
        <v>373</v>
      </c>
    </row>
    <row r="129" spans="2:65" s="1" customFormat="1" ht="24.2" customHeight="1">
      <c r="B129" s="32"/>
      <c r="C129" s="139" t="s">
        <v>90</v>
      </c>
      <c r="D129" s="139" t="s">
        <v>375</v>
      </c>
      <c r="E129" s="140" t="s">
        <v>5286</v>
      </c>
      <c r="F129" s="141" t="s">
        <v>5287</v>
      </c>
      <c r="G129" s="142" t="s">
        <v>172</v>
      </c>
      <c r="H129" s="143">
        <v>445</v>
      </c>
      <c r="I129" s="144"/>
      <c r="J129" s="145">
        <f>ROUND(I129*H129,2)</f>
        <v>0</v>
      </c>
      <c r="K129" s="146"/>
      <c r="L129" s="32"/>
      <c r="M129" s="147" t="s">
        <v>1</v>
      </c>
      <c r="N129" s="148" t="s">
        <v>45</v>
      </c>
      <c r="P129" s="149">
        <f>O129*H129</f>
        <v>0</v>
      </c>
      <c r="Q129" s="149">
        <v>0</v>
      </c>
      <c r="R129" s="149">
        <f>Q129*H129</f>
        <v>0</v>
      </c>
      <c r="S129" s="149">
        <v>0</v>
      </c>
      <c r="T129" s="150">
        <f>S129*H129</f>
        <v>0</v>
      </c>
      <c r="AR129" s="151" t="s">
        <v>379</v>
      </c>
      <c r="AT129" s="151" t="s">
        <v>375</v>
      </c>
      <c r="AU129" s="151" t="s">
        <v>90</v>
      </c>
      <c r="AY129" s="17" t="s">
        <v>373</v>
      </c>
      <c r="BE129" s="152">
        <f>IF(N129="základní",J129,0)</f>
        <v>0</v>
      </c>
      <c r="BF129" s="152">
        <f>IF(N129="snížená",J129,0)</f>
        <v>0</v>
      </c>
      <c r="BG129" s="152">
        <f>IF(N129="zákl. přenesená",J129,0)</f>
        <v>0</v>
      </c>
      <c r="BH129" s="152">
        <f>IF(N129="sníž. přenesená",J129,0)</f>
        <v>0</v>
      </c>
      <c r="BI129" s="152">
        <f>IF(N129="nulová",J129,0)</f>
        <v>0</v>
      </c>
      <c r="BJ129" s="17" t="s">
        <v>87</v>
      </c>
      <c r="BK129" s="152">
        <f>ROUND(I129*H129,2)</f>
        <v>0</v>
      </c>
      <c r="BL129" s="17" t="s">
        <v>379</v>
      </c>
      <c r="BM129" s="151" t="s">
        <v>5288</v>
      </c>
    </row>
    <row r="130" spans="2:65" s="13" customFormat="1" ht="11.25">
      <c r="B130" s="160"/>
      <c r="D130" s="154" t="s">
        <v>381</v>
      </c>
      <c r="E130" s="161" t="s">
        <v>1</v>
      </c>
      <c r="F130" s="162" t="s">
        <v>5289</v>
      </c>
      <c r="H130" s="163">
        <v>445</v>
      </c>
      <c r="I130" s="164"/>
      <c r="L130" s="160"/>
      <c r="M130" s="165"/>
      <c r="T130" s="166"/>
      <c r="AT130" s="161" t="s">
        <v>381</v>
      </c>
      <c r="AU130" s="161" t="s">
        <v>90</v>
      </c>
      <c r="AV130" s="13" t="s">
        <v>90</v>
      </c>
      <c r="AW130" s="13" t="s">
        <v>36</v>
      </c>
      <c r="AX130" s="13" t="s">
        <v>87</v>
      </c>
      <c r="AY130" s="161" t="s">
        <v>373</v>
      </c>
    </row>
    <row r="131" spans="2:65" s="1" customFormat="1" ht="16.5" customHeight="1">
      <c r="B131" s="32"/>
      <c r="C131" s="139" t="s">
        <v>392</v>
      </c>
      <c r="D131" s="139" t="s">
        <v>375</v>
      </c>
      <c r="E131" s="140" t="s">
        <v>5290</v>
      </c>
      <c r="F131" s="141" t="s">
        <v>5291</v>
      </c>
      <c r="G131" s="142" t="s">
        <v>172</v>
      </c>
      <c r="H131" s="143">
        <v>85.1</v>
      </c>
      <c r="I131" s="144"/>
      <c r="J131" s="145">
        <f>ROUND(I131*H131,2)</f>
        <v>0</v>
      </c>
      <c r="K131" s="146"/>
      <c r="L131" s="32"/>
      <c r="M131" s="147" t="s">
        <v>1</v>
      </c>
      <c r="N131" s="148" t="s">
        <v>45</v>
      </c>
      <c r="P131" s="149">
        <f>O131*H131</f>
        <v>0</v>
      </c>
      <c r="Q131" s="149">
        <v>0</v>
      </c>
      <c r="R131" s="149">
        <f>Q131*H131</f>
        <v>0</v>
      </c>
      <c r="S131" s="149">
        <v>0</v>
      </c>
      <c r="T131" s="150">
        <f>S131*H131</f>
        <v>0</v>
      </c>
      <c r="AR131" s="151" t="s">
        <v>379</v>
      </c>
      <c r="AT131" s="151" t="s">
        <v>375</v>
      </c>
      <c r="AU131" s="151" t="s">
        <v>90</v>
      </c>
      <c r="AY131" s="17" t="s">
        <v>373</v>
      </c>
      <c r="BE131" s="152">
        <f>IF(N131="základní",J131,0)</f>
        <v>0</v>
      </c>
      <c r="BF131" s="152">
        <f>IF(N131="snížená",J131,0)</f>
        <v>0</v>
      </c>
      <c r="BG131" s="152">
        <f>IF(N131="zákl. přenesená",J131,0)</f>
        <v>0</v>
      </c>
      <c r="BH131" s="152">
        <f>IF(N131="sníž. přenesená",J131,0)</f>
        <v>0</v>
      </c>
      <c r="BI131" s="152">
        <f>IF(N131="nulová",J131,0)</f>
        <v>0</v>
      </c>
      <c r="BJ131" s="17" t="s">
        <v>87</v>
      </c>
      <c r="BK131" s="152">
        <f>ROUND(I131*H131,2)</f>
        <v>0</v>
      </c>
      <c r="BL131" s="17" t="s">
        <v>379</v>
      </c>
      <c r="BM131" s="151" t="s">
        <v>5292</v>
      </c>
    </row>
    <row r="132" spans="2:65" s="13" customFormat="1" ht="11.25">
      <c r="B132" s="160"/>
      <c r="D132" s="154" t="s">
        <v>381</v>
      </c>
      <c r="E132" s="161" t="s">
        <v>1</v>
      </c>
      <c r="F132" s="162" t="s">
        <v>5293</v>
      </c>
      <c r="H132" s="163">
        <v>85.1</v>
      </c>
      <c r="I132" s="164"/>
      <c r="L132" s="160"/>
      <c r="M132" s="165"/>
      <c r="T132" s="166"/>
      <c r="AT132" s="161" t="s">
        <v>381</v>
      </c>
      <c r="AU132" s="161" t="s">
        <v>90</v>
      </c>
      <c r="AV132" s="13" t="s">
        <v>90</v>
      </c>
      <c r="AW132" s="13" t="s">
        <v>36</v>
      </c>
      <c r="AX132" s="13" t="s">
        <v>87</v>
      </c>
      <c r="AY132" s="161" t="s">
        <v>373</v>
      </c>
    </row>
    <row r="133" spans="2:65" s="1" customFormat="1" ht="16.5" customHeight="1">
      <c r="B133" s="32"/>
      <c r="C133" s="139" t="s">
        <v>379</v>
      </c>
      <c r="D133" s="139" t="s">
        <v>375</v>
      </c>
      <c r="E133" s="140" t="s">
        <v>5294</v>
      </c>
      <c r="F133" s="141" t="s">
        <v>5295</v>
      </c>
      <c r="G133" s="142" t="s">
        <v>172</v>
      </c>
      <c r="H133" s="143">
        <v>765.9</v>
      </c>
      <c r="I133" s="144"/>
      <c r="J133" s="145">
        <f>ROUND(I133*H133,2)</f>
        <v>0</v>
      </c>
      <c r="K133" s="146"/>
      <c r="L133" s="32"/>
      <c r="M133" s="147" t="s">
        <v>1</v>
      </c>
      <c r="N133" s="148" t="s">
        <v>45</v>
      </c>
      <c r="P133" s="149">
        <f>O133*H133</f>
        <v>0</v>
      </c>
      <c r="Q133" s="149">
        <v>0</v>
      </c>
      <c r="R133" s="149">
        <f>Q133*H133</f>
        <v>0</v>
      </c>
      <c r="S133" s="149">
        <v>0</v>
      </c>
      <c r="T133" s="150">
        <f>S133*H133</f>
        <v>0</v>
      </c>
      <c r="AR133" s="151" t="s">
        <v>379</v>
      </c>
      <c r="AT133" s="151" t="s">
        <v>375</v>
      </c>
      <c r="AU133" s="151" t="s">
        <v>90</v>
      </c>
      <c r="AY133" s="17" t="s">
        <v>373</v>
      </c>
      <c r="BE133" s="152">
        <f>IF(N133="základní",J133,0)</f>
        <v>0</v>
      </c>
      <c r="BF133" s="152">
        <f>IF(N133="snížená",J133,0)</f>
        <v>0</v>
      </c>
      <c r="BG133" s="152">
        <f>IF(N133="zákl. přenesená",J133,0)</f>
        <v>0</v>
      </c>
      <c r="BH133" s="152">
        <f>IF(N133="sníž. přenesená",J133,0)</f>
        <v>0</v>
      </c>
      <c r="BI133" s="152">
        <f>IF(N133="nulová",J133,0)</f>
        <v>0</v>
      </c>
      <c r="BJ133" s="17" t="s">
        <v>87</v>
      </c>
      <c r="BK133" s="152">
        <f>ROUND(I133*H133,2)</f>
        <v>0</v>
      </c>
      <c r="BL133" s="17" t="s">
        <v>379</v>
      </c>
      <c r="BM133" s="151" t="s">
        <v>5296</v>
      </c>
    </row>
    <row r="134" spans="2:65" s="13" customFormat="1" ht="11.25">
      <c r="B134" s="160"/>
      <c r="D134" s="154" t="s">
        <v>381</v>
      </c>
      <c r="E134" s="161" t="s">
        <v>1</v>
      </c>
      <c r="F134" s="162" t="s">
        <v>5297</v>
      </c>
      <c r="H134" s="163">
        <v>765.9</v>
      </c>
      <c r="I134" s="164"/>
      <c r="L134" s="160"/>
      <c r="M134" s="165"/>
      <c r="T134" s="166"/>
      <c r="AT134" s="161" t="s">
        <v>381</v>
      </c>
      <c r="AU134" s="161" t="s">
        <v>90</v>
      </c>
      <c r="AV134" s="13" t="s">
        <v>90</v>
      </c>
      <c r="AW134" s="13" t="s">
        <v>36</v>
      </c>
      <c r="AX134" s="13" t="s">
        <v>87</v>
      </c>
      <c r="AY134" s="161" t="s">
        <v>373</v>
      </c>
    </row>
    <row r="135" spans="2:65" s="1" customFormat="1" ht="16.5" customHeight="1">
      <c r="B135" s="32"/>
      <c r="C135" s="139" t="s">
        <v>422</v>
      </c>
      <c r="D135" s="139" t="s">
        <v>375</v>
      </c>
      <c r="E135" s="140" t="s">
        <v>5298</v>
      </c>
      <c r="F135" s="141" t="s">
        <v>5299</v>
      </c>
      <c r="G135" s="142" t="s">
        <v>465</v>
      </c>
      <c r="H135" s="143">
        <v>41</v>
      </c>
      <c r="I135" s="144"/>
      <c r="J135" s="145">
        <f>ROUND(I135*H135,2)</f>
        <v>0</v>
      </c>
      <c r="K135" s="146"/>
      <c r="L135" s="32"/>
      <c r="M135" s="147" t="s">
        <v>1</v>
      </c>
      <c r="N135" s="148" t="s">
        <v>45</v>
      </c>
      <c r="P135" s="149">
        <f>O135*H135</f>
        <v>0</v>
      </c>
      <c r="Q135" s="149">
        <v>0</v>
      </c>
      <c r="R135" s="149">
        <f>Q135*H135</f>
        <v>0</v>
      </c>
      <c r="S135" s="149">
        <v>0</v>
      </c>
      <c r="T135" s="150">
        <f>S135*H135</f>
        <v>0</v>
      </c>
      <c r="AR135" s="151" t="s">
        <v>379</v>
      </c>
      <c r="AT135" s="151" t="s">
        <v>375</v>
      </c>
      <c r="AU135" s="151" t="s">
        <v>90</v>
      </c>
      <c r="AY135" s="17" t="s">
        <v>373</v>
      </c>
      <c r="BE135" s="152">
        <f>IF(N135="základní",J135,0)</f>
        <v>0</v>
      </c>
      <c r="BF135" s="152">
        <f>IF(N135="snížená",J135,0)</f>
        <v>0</v>
      </c>
      <c r="BG135" s="152">
        <f>IF(N135="zákl. přenesená",J135,0)</f>
        <v>0</v>
      </c>
      <c r="BH135" s="152">
        <f>IF(N135="sníž. přenesená",J135,0)</f>
        <v>0</v>
      </c>
      <c r="BI135" s="152">
        <f>IF(N135="nulová",J135,0)</f>
        <v>0</v>
      </c>
      <c r="BJ135" s="17" t="s">
        <v>87</v>
      </c>
      <c r="BK135" s="152">
        <f>ROUND(I135*H135,2)</f>
        <v>0</v>
      </c>
      <c r="BL135" s="17" t="s">
        <v>379</v>
      </c>
      <c r="BM135" s="151" t="s">
        <v>5300</v>
      </c>
    </row>
    <row r="136" spans="2:65" s="13" customFormat="1" ht="11.25">
      <c r="B136" s="160"/>
      <c r="D136" s="154" t="s">
        <v>381</v>
      </c>
      <c r="E136" s="161" t="s">
        <v>1</v>
      </c>
      <c r="F136" s="162" t="s">
        <v>5301</v>
      </c>
      <c r="H136" s="163">
        <v>11.25</v>
      </c>
      <c r="I136" s="164"/>
      <c r="L136" s="160"/>
      <c r="M136" s="165"/>
      <c r="T136" s="166"/>
      <c r="AT136" s="161" t="s">
        <v>381</v>
      </c>
      <c r="AU136" s="161" t="s">
        <v>90</v>
      </c>
      <c r="AV136" s="13" t="s">
        <v>90</v>
      </c>
      <c r="AW136" s="13" t="s">
        <v>36</v>
      </c>
      <c r="AX136" s="13" t="s">
        <v>80</v>
      </c>
      <c r="AY136" s="161" t="s">
        <v>373</v>
      </c>
    </row>
    <row r="137" spans="2:65" s="13" customFormat="1" ht="11.25">
      <c r="B137" s="160"/>
      <c r="D137" s="154" t="s">
        <v>381</v>
      </c>
      <c r="E137" s="161" t="s">
        <v>1</v>
      </c>
      <c r="F137" s="162" t="s">
        <v>5302</v>
      </c>
      <c r="H137" s="163">
        <v>16</v>
      </c>
      <c r="I137" s="164"/>
      <c r="L137" s="160"/>
      <c r="M137" s="165"/>
      <c r="T137" s="166"/>
      <c r="AT137" s="161" t="s">
        <v>381</v>
      </c>
      <c r="AU137" s="161" t="s">
        <v>90</v>
      </c>
      <c r="AV137" s="13" t="s">
        <v>90</v>
      </c>
      <c r="AW137" s="13" t="s">
        <v>36</v>
      </c>
      <c r="AX137" s="13" t="s">
        <v>80</v>
      </c>
      <c r="AY137" s="161" t="s">
        <v>373</v>
      </c>
    </row>
    <row r="138" spans="2:65" s="13" customFormat="1" ht="11.25">
      <c r="B138" s="160"/>
      <c r="D138" s="154" t="s">
        <v>381</v>
      </c>
      <c r="E138" s="161" t="s">
        <v>1</v>
      </c>
      <c r="F138" s="162" t="s">
        <v>5303</v>
      </c>
      <c r="H138" s="163">
        <v>13.75</v>
      </c>
      <c r="I138" s="164"/>
      <c r="L138" s="160"/>
      <c r="M138" s="165"/>
      <c r="T138" s="166"/>
      <c r="AT138" s="161" t="s">
        <v>381</v>
      </c>
      <c r="AU138" s="161" t="s">
        <v>90</v>
      </c>
      <c r="AV138" s="13" t="s">
        <v>90</v>
      </c>
      <c r="AW138" s="13" t="s">
        <v>36</v>
      </c>
      <c r="AX138" s="13" t="s">
        <v>80</v>
      </c>
      <c r="AY138" s="161" t="s">
        <v>373</v>
      </c>
    </row>
    <row r="139" spans="2:65" s="14" customFormat="1" ht="11.25">
      <c r="B139" s="167"/>
      <c r="D139" s="154" t="s">
        <v>381</v>
      </c>
      <c r="E139" s="168" t="s">
        <v>1</v>
      </c>
      <c r="F139" s="169" t="s">
        <v>386</v>
      </c>
      <c r="H139" s="170">
        <v>41</v>
      </c>
      <c r="I139" s="171"/>
      <c r="L139" s="167"/>
      <c r="M139" s="172"/>
      <c r="T139" s="173"/>
      <c r="AT139" s="168" t="s">
        <v>381</v>
      </c>
      <c r="AU139" s="168" t="s">
        <v>90</v>
      </c>
      <c r="AV139" s="14" t="s">
        <v>379</v>
      </c>
      <c r="AW139" s="14" t="s">
        <v>36</v>
      </c>
      <c r="AX139" s="14" t="s">
        <v>87</v>
      </c>
      <c r="AY139" s="168" t="s">
        <v>373</v>
      </c>
    </row>
    <row r="140" spans="2:65" s="1" customFormat="1" ht="16.5" customHeight="1">
      <c r="B140" s="32"/>
      <c r="C140" s="139" t="s">
        <v>430</v>
      </c>
      <c r="D140" s="139" t="s">
        <v>375</v>
      </c>
      <c r="E140" s="140" t="s">
        <v>5304</v>
      </c>
      <c r="F140" s="141" t="s">
        <v>5305</v>
      </c>
      <c r="G140" s="142" t="s">
        <v>465</v>
      </c>
      <c r="H140" s="143">
        <v>69.900000000000006</v>
      </c>
      <c r="I140" s="144"/>
      <c r="J140" s="145">
        <f>ROUND(I140*H140,2)</f>
        <v>0</v>
      </c>
      <c r="K140" s="146"/>
      <c r="L140" s="32"/>
      <c r="M140" s="147" t="s">
        <v>1</v>
      </c>
      <c r="N140" s="148" t="s">
        <v>45</v>
      </c>
      <c r="P140" s="149">
        <f>O140*H140</f>
        <v>0</v>
      </c>
      <c r="Q140" s="149">
        <v>0</v>
      </c>
      <c r="R140" s="149">
        <f>Q140*H140</f>
        <v>0</v>
      </c>
      <c r="S140" s="149">
        <v>0</v>
      </c>
      <c r="T140" s="150">
        <f>S140*H140</f>
        <v>0</v>
      </c>
      <c r="AR140" s="151" t="s">
        <v>379</v>
      </c>
      <c r="AT140" s="151" t="s">
        <v>375</v>
      </c>
      <c r="AU140" s="151" t="s">
        <v>90</v>
      </c>
      <c r="AY140" s="17" t="s">
        <v>373</v>
      </c>
      <c r="BE140" s="152">
        <f>IF(N140="základní",J140,0)</f>
        <v>0</v>
      </c>
      <c r="BF140" s="152">
        <f>IF(N140="snížená",J140,0)</f>
        <v>0</v>
      </c>
      <c r="BG140" s="152">
        <f>IF(N140="zákl. přenesená",J140,0)</f>
        <v>0</v>
      </c>
      <c r="BH140" s="152">
        <f>IF(N140="sníž. přenesená",J140,0)</f>
        <v>0</v>
      </c>
      <c r="BI140" s="152">
        <f>IF(N140="nulová",J140,0)</f>
        <v>0</v>
      </c>
      <c r="BJ140" s="17" t="s">
        <v>87</v>
      </c>
      <c r="BK140" s="152">
        <f>ROUND(I140*H140,2)</f>
        <v>0</v>
      </c>
      <c r="BL140" s="17" t="s">
        <v>379</v>
      </c>
      <c r="BM140" s="151" t="s">
        <v>5306</v>
      </c>
    </row>
    <row r="141" spans="2:65" s="13" customFormat="1" ht="11.25">
      <c r="B141" s="160"/>
      <c r="D141" s="154" t="s">
        <v>381</v>
      </c>
      <c r="E141" s="161" t="s">
        <v>1</v>
      </c>
      <c r="F141" s="162" t="s">
        <v>5307</v>
      </c>
      <c r="H141" s="163">
        <v>30.75</v>
      </c>
      <c r="I141" s="164"/>
      <c r="L141" s="160"/>
      <c r="M141" s="165"/>
      <c r="T141" s="166"/>
      <c r="AT141" s="161" t="s">
        <v>381</v>
      </c>
      <c r="AU141" s="161" t="s">
        <v>90</v>
      </c>
      <c r="AV141" s="13" t="s">
        <v>90</v>
      </c>
      <c r="AW141" s="13" t="s">
        <v>36</v>
      </c>
      <c r="AX141" s="13" t="s">
        <v>80</v>
      </c>
      <c r="AY141" s="161" t="s">
        <v>373</v>
      </c>
    </row>
    <row r="142" spans="2:65" s="13" customFormat="1" ht="11.25">
      <c r="B142" s="160"/>
      <c r="D142" s="154" t="s">
        <v>381</v>
      </c>
      <c r="E142" s="161" t="s">
        <v>1</v>
      </c>
      <c r="F142" s="162" t="s">
        <v>5308</v>
      </c>
      <c r="H142" s="163">
        <v>0.35</v>
      </c>
      <c r="I142" s="164"/>
      <c r="L142" s="160"/>
      <c r="M142" s="165"/>
      <c r="T142" s="166"/>
      <c r="AT142" s="161" t="s">
        <v>381</v>
      </c>
      <c r="AU142" s="161" t="s">
        <v>90</v>
      </c>
      <c r="AV142" s="13" t="s">
        <v>90</v>
      </c>
      <c r="AW142" s="13" t="s">
        <v>36</v>
      </c>
      <c r="AX142" s="13" t="s">
        <v>80</v>
      </c>
      <c r="AY142" s="161" t="s">
        <v>373</v>
      </c>
    </row>
    <row r="143" spans="2:65" s="13" customFormat="1" ht="11.25">
      <c r="B143" s="160"/>
      <c r="D143" s="154" t="s">
        <v>381</v>
      </c>
      <c r="E143" s="161" t="s">
        <v>1</v>
      </c>
      <c r="F143" s="162" t="s">
        <v>5309</v>
      </c>
      <c r="H143" s="163">
        <v>29.7</v>
      </c>
      <c r="I143" s="164"/>
      <c r="L143" s="160"/>
      <c r="M143" s="165"/>
      <c r="T143" s="166"/>
      <c r="AT143" s="161" t="s">
        <v>381</v>
      </c>
      <c r="AU143" s="161" t="s">
        <v>90</v>
      </c>
      <c r="AV143" s="13" t="s">
        <v>90</v>
      </c>
      <c r="AW143" s="13" t="s">
        <v>36</v>
      </c>
      <c r="AX143" s="13" t="s">
        <v>80</v>
      </c>
      <c r="AY143" s="161" t="s">
        <v>373</v>
      </c>
    </row>
    <row r="144" spans="2:65" s="13" customFormat="1" ht="11.25">
      <c r="B144" s="160"/>
      <c r="D144" s="154" t="s">
        <v>381</v>
      </c>
      <c r="E144" s="161" t="s">
        <v>1</v>
      </c>
      <c r="F144" s="162" t="s">
        <v>5310</v>
      </c>
      <c r="H144" s="163">
        <v>9.1</v>
      </c>
      <c r="I144" s="164"/>
      <c r="L144" s="160"/>
      <c r="M144" s="165"/>
      <c r="T144" s="166"/>
      <c r="AT144" s="161" t="s">
        <v>381</v>
      </c>
      <c r="AU144" s="161" t="s">
        <v>90</v>
      </c>
      <c r="AV144" s="13" t="s">
        <v>90</v>
      </c>
      <c r="AW144" s="13" t="s">
        <v>36</v>
      </c>
      <c r="AX144" s="13" t="s">
        <v>80</v>
      </c>
      <c r="AY144" s="161" t="s">
        <v>373</v>
      </c>
    </row>
    <row r="145" spans="2:65" s="14" customFormat="1" ht="11.25">
      <c r="B145" s="167"/>
      <c r="D145" s="154" t="s">
        <v>381</v>
      </c>
      <c r="E145" s="168" t="s">
        <v>1</v>
      </c>
      <c r="F145" s="169" t="s">
        <v>386</v>
      </c>
      <c r="H145" s="170">
        <v>69.900000000000006</v>
      </c>
      <c r="I145" s="171"/>
      <c r="L145" s="167"/>
      <c r="M145" s="172"/>
      <c r="T145" s="173"/>
      <c r="AT145" s="168" t="s">
        <v>381</v>
      </c>
      <c r="AU145" s="168" t="s">
        <v>90</v>
      </c>
      <c r="AV145" s="14" t="s">
        <v>379</v>
      </c>
      <c r="AW145" s="14" t="s">
        <v>36</v>
      </c>
      <c r="AX145" s="14" t="s">
        <v>87</v>
      </c>
      <c r="AY145" s="168" t="s">
        <v>373</v>
      </c>
    </row>
    <row r="146" spans="2:65" s="1" customFormat="1" ht="24.2" customHeight="1">
      <c r="B146" s="32"/>
      <c r="C146" s="139" t="s">
        <v>438</v>
      </c>
      <c r="D146" s="139" t="s">
        <v>375</v>
      </c>
      <c r="E146" s="140" t="s">
        <v>5311</v>
      </c>
      <c r="F146" s="141" t="s">
        <v>5312</v>
      </c>
      <c r="G146" s="142" t="s">
        <v>395</v>
      </c>
      <c r="H146" s="143">
        <v>0.6</v>
      </c>
      <c r="I146" s="144"/>
      <c r="J146" s="145">
        <f>ROUND(I146*H146,2)</f>
        <v>0</v>
      </c>
      <c r="K146" s="146"/>
      <c r="L146" s="32"/>
      <c r="M146" s="147" t="s">
        <v>1</v>
      </c>
      <c r="N146" s="148" t="s">
        <v>45</v>
      </c>
      <c r="P146" s="149">
        <f>O146*H146</f>
        <v>0</v>
      </c>
      <c r="Q146" s="149">
        <v>0</v>
      </c>
      <c r="R146" s="149">
        <f>Q146*H146</f>
        <v>0</v>
      </c>
      <c r="S146" s="149">
        <v>0</v>
      </c>
      <c r="T146" s="150">
        <f>S146*H146</f>
        <v>0</v>
      </c>
      <c r="AR146" s="151" t="s">
        <v>379</v>
      </c>
      <c r="AT146" s="151" t="s">
        <v>375</v>
      </c>
      <c r="AU146" s="151" t="s">
        <v>90</v>
      </c>
      <c r="AY146" s="17" t="s">
        <v>373</v>
      </c>
      <c r="BE146" s="152">
        <f>IF(N146="základní",J146,0)</f>
        <v>0</v>
      </c>
      <c r="BF146" s="152">
        <f>IF(N146="snížená",J146,0)</f>
        <v>0</v>
      </c>
      <c r="BG146" s="152">
        <f>IF(N146="zákl. přenesená",J146,0)</f>
        <v>0</v>
      </c>
      <c r="BH146" s="152">
        <f>IF(N146="sníž. přenesená",J146,0)</f>
        <v>0</v>
      </c>
      <c r="BI146" s="152">
        <f>IF(N146="nulová",J146,0)</f>
        <v>0</v>
      </c>
      <c r="BJ146" s="17" t="s">
        <v>87</v>
      </c>
      <c r="BK146" s="152">
        <f>ROUND(I146*H146,2)</f>
        <v>0</v>
      </c>
      <c r="BL146" s="17" t="s">
        <v>379</v>
      </c>
      <c r="BM146" s="151" t="s">
        <v>5313</v>
      </c>
    </row>
    <row r="147" spans="2:65" s="13" customFormat="1" ht="11.25">
      <c r="B147" s="160"/>
      <c r="D147" s="154" t="s">
        <v>381</v>
      </c>
      <c r="E147" s="161" t="s">
        <v>1</v>
      </c>
      <c r="F147" s="162" t="s">
        <v>5314</v>
      </c>
      <c r="H147" s="163">
        <v>0.6</v>
      </c>
      <c r="I147" s="164"/>
      <c r="L147" s="160"/>
      <c r="M147" s="165"/>
      <c r="T147" s="166"/>
      <c r="AT147" s="161" t="s">
        <v>381</v>
      </c>
      <c r="AU147" s="161" t="s">
        <v>90</v>
      </c>
      <c r="AV147" s="13" t="s">
        <v>90</v>
      </c>
      <c r="AW147" s="13" t="s">
        <v>36</v>
      </c>
      <c r="AX147" s="13" t="s">
        <v>87</v>
      </c>
      <c r="AY147" s="161" t="s">
        <v>373</v>
      </c>
    </row>
    <row r="148" spans="2:65" s="1" customFormat="1" ht="24.2" customHeight="1">
      <c r="B148" s="32"/>
      <c r="C148" s="139" t="s">
        <v>444</v>
      </c>
      <c r="D148" s="139" t="s">
        <v>375</v>
      </c>
      <c r="E148" s="140" t="s">
        <v>5315</v>
      </c>
      <c r="F148" s="141" t="s">
        <v>5316</v>
      </c>
      <c r="G148" s="142" t="s">
        <v>395</v>
      </c>
      <c r="H148" s="143">
        <v>0.6</v>
      </c>
      <c r="I148" s="144"/>
      <c r="J148" s="145">
        <f>ROUND(I148*H148,2)</f>
        <v>0</v>
      </c>
      <c r="K148" s="146"/>
      <c r="L148" s="32"/>
      <c r="M148" s="147" t="s">
        <v>1</v>
      </c>
      <c r="N148" s="148" t="s">
        <v>45</v>
      </c>
      <c r="P148" s="149">
        <f>O148*H148</f>
        <v>0</v>
      </c>
      <c r="Q148" s="149">
        <v>0</v>
      </c>
      <c r="R148" s="149">
        <f>Q148*H148</f>
        <v>0</v>
      </c>
      <c r="S148" s="149">
        <v>0</v>
      </c>
      <c r="T148" s="150">
        <f>S148*H148</f>
        <v>0</v>
      </c>
      <c r="AR148" s="151" t="s">
        <v>379</v>
      </c>
      <c r="AT148" s="151" t="s">
        <v>375</v>
      </c>
      <c r="AU148" s="151" t="s">
        <v>90</v>
      </c>
      <c r="AY148" s="17" t="s">
        <v>373</v>
      </c>
      <c r="BE148" s="152">
        <f>IF(N148="základní",J148,0)</f>
        <v>0</v>
      </c>
      <c r="BF148" s="152">
        <f>IF(N148="snížená",J148,0)</f>
        <v>0</v>
      </c>
      <c r="BG148" s="152">
        <f>IF(N148="zákl. přenesená",J148,0)</f>
        <v>0</v>
      </c>
      <c r="BH148" s="152">
        <f>IF(N148="sníž. přenesená",J148,0)</f>
        <v>0</v>
      </c>
      <c r="BI148" s="152">
        <f>IF(N148="nulová",J148,0)</f>
        <v>0</v>
      </c>
      <c r="BJ148" s="17" t="s">
        <v>87</v>
      </c>
      <c r="BK148" s="152">
        <f>ROUND(I148*H148,2)</f>
        <v>0</v>
      </c>
      <c r="BL148" s="17" t="s">
        <v>379</v>
      </c>
      <c r="BM148" s="151" t="s">
        <v>5317</v>
      </c>
    </row>
    <row r="149" spans="2:65" s="13" customFormat="1" ht="11.25">
      <c r="B149" s="160"/>
      <c r="D149" s="154" t="s">
        <v>381</v>
      </c>
      <c r="E149" s="161" t="s">
        <v>1</v>
      </c>
      <c r="F149" s="162" t="s">
        <v>5314</v>
      </c>
      <c r="H149" s="163">
        <v>0.6</v>
      </c>
      <c r="I149" s="164"/>
      <c r="L149" s="160"/>
      <c r="M149" s="165"/>
      <c r="T149" s="166"/>
      <c r="AT149" s="161" t="s">
        <v>381</v>
      </c>
      <c r="AU149" s="161" t="s">
        <v>90</v>
      </c>
      <c r="AV149" s="13" t="s">
        <v>90</v>
      </c>
      <c r="AW149" s="13" t="s">
        <v>36</v>
      </c>
      <c r="AX149" s="13" t="s">
        <v>87</v>
      </c>
      <c r="AY149" s="161" t="s">
        <v>373</v>
      </c>
    </row>
    <row r="150" spans="2:65" s="1" customFormat="1" ht="16.5" customHeight="1">
      <c r="B150" s="32"/>
      <c r="C150" s="139" t="s">
        <v>449</v>
      </c>
      <c r="D150" s="139" t="s">
        <v>375</v>
      </c>
      <c r="E150" s="140" t="s">
        <v>5318</v>
      </c>
      <c r="F150" s="141" t="s">
        <v>5319</v>
      </c>
      <c r="G150" s="142" t="s">
        <v>395</v>
      </c>
      <c r="H150" s="143">
        <v>0.05</v>
      </c>
      <c r="I150" s="144"/>
      <c r="J150" s="145">
        <f>ROUND(I150*H150,2)</f>
        <v>0</v>
      </c>
      <c r="K150" s="146"/>
      <c r="L150" s="32"/>
      <c r="M150" s="147" t="s">
        <v>1</v>
      </c>
      <c r="N150" s="148" t="s">
        <v>45</v>
      </c>
      <c r="P150" s="149">
        <f>O150*H150</f>
        <v>0</v>
      </c>
      <c r="Q150" s="149">
        <v>0</v>
      </c>
      <c r="R150" s="149">
        <f>Q150*H150</f>
        <v>0</v>
      </c>
      <c r="S150" s="149">
        <v>0</v>
      </c>
      <c r="T150" s="150">
        <f>S150*H150</f>
        <v>0</v>
      </c>
      <c r="AR150" s="151" t="s">
        <v>379</v>
      </c>
      <c r="AT150" s="151" t="s">
        <v>375</v>
      </c>
      <c r="AU150" s="151" t="s">
        <v>90</v>
      </c>
      <c r="AY150" s="17" t="s">
        <v>373</v>
      </c>
      <c r="BE150" s="152">
        <f>IF(N150="základní",J150,0)</f>
        <v>0</v>
      </c>
      <c r="BF150" s="152">
        <f>IF(N150="snížená",J150,0)</f>
        <v>0</v>
      </c>
      <c r="BG150" s="152">
        <f>IF(N150="zákl. přenesená",J150,0)</f>
        <v>0</v>
      </c>
      <c r="BH150" s="152">
        <f>IF(N150="sníž. přenesená",J150,0)</f>
        <v>0</v>
      </c>
      <c r="BI150" s="152">
        <f>IF(N150="nulová",J150,0)</f>
        <v>0</v>
      </c>
      <c r="BJ150" s="17" t="s">
        <v>87</v>
      </c>
      <c r="BK150" s="152">
        <f>ROUND(I150*H150,2)</f>
        <v>0</v>
      </c>
      <c r="BL150" s="17" t="s">
        <v>379</v>
      </c>
      <c r="BM150" s="151" t="s">
        <v>5320</v>
      </c>
    </row>
    <row r="151" spans="2:65" s="13" customFormat="1" ht="11.25">
      <c r="B151" s="160"/>
      <c r="D151" s="154" t="s">
        <v>381</v>
      </c>
      <c r="E151" s="161" t="s">
        <v>1</v>
      </c>
      <c r="F151" s="162" t="s">
        <v>5321</v>
      </c>
      <c r="H151" s="163">
        <v>0.05</v>
      </c>
      <c r="I151" s="164"/>
      <c r="L151" s="160"/>
      <c r="M151" s="165"/>
      <c r="T151" s="166"/>
      <c r="AT151" s="161" t="s">
        <v>381</v>
      </c>
      <c r="AU151" s="161" t="s">
        <v>90</v>
      </c>
      <c r="AV151" s="13" t="s">
        <v>90</v>
      </c>
      <c r="AW151" s="13" t="s">
        <v>36</v>
      </c>
      <c r="AX151" s="13" t="s">
        <v>87</v>
      </c>
      <c r="AY151" s="161" t="s">
        <v>373</v>
      </c>
    </row>
    <row r="152" spans="2:65" s="1" customFormat="1" ht="16.5" customHeight="1">
      <c r="B152" s="32"/>
      <c r="C152" s="139" t="s">
        <v>458</v>
      </c>
      <c r="D152" s="139" t="s">
        <v>375</v>
      </c>
      <c r="E152" s="140" t="s">
        <v>5322</v>
      </c>
      <c r="F152" s="141" t="s">
        <v>5323</v>
      </c>
      <c r="G152" s="142" t="s">
        <v>395</v>
      </c>
      <c r="H152" s="143">
        <v>0.05</v>
      </c>
      <c r="I152" s="144"/>
      <c r="J152" s="145">
        <f>ROUND(I152*H152,2)</f>
        <v>0</v>
      </c>
      <c r="K152" s="146"/>
      <c r="L152" s="32"/>
      <c r="M152" s="147" t="s">
        <v>1</v>
      </c>
      <c r="N152" s="148" t="s">
        <v>45</v>
      </c>
      <c r="P152" s="149">
        <f>O152*H152</f>
        <v>0</v>
      </c>
      <c r="Q152" s="149">
        <v>0</v>
      </c>
      <c r="R152" s="149">
        <f>Q152*H152</f>
        <v>0</v>
      </c>
      <c r="S152" s="149">
        <v>0</v>
      </c>
      <c r="T152" s="150">
        <f>S152*H152</f>
        <v>0</v>
      </c>
      <c r="AR152" s="151" t="s">
        <v>379</v>
      </c>
      <c r="AT152" s="151" t="s">
        <v>375</v>
      </c>
      <c r="AU152" s="151" t="s">
        <v>90</v>
      </c>
      <c r="AY152" s="17" t="s">
        <v>373</v>
      </c>
      <c r="BE152" s="152">
        <f>IF(N152="základní",J152,0)</f>
        <v>0</v>
      </c>
      <c r="BF152" s="152">
        <f>IF(N152="snížená",J152,0)</f>
        <v>0</v>
      </c>
      <c r="BG152" s="152">
        <f>IF(N152="zákl. přenesená",J152,0)</f>
        <v>0</v>
      </c>
      <c r="BH152" s="152">
        <f>IF(N152="sníž. přenesená",J152,0)</f>
        <v>0</v>
      </c>
      <c r="BI152" s="152">
        <f>IF(N152="nulová",J152,0)</f>
        <v>0</v>
      </c>
      <c r="BJ152" s="17" t="s">
        <v>87</v>
      </c>
      <c r="BK152" s="152">
        <f>ROUND(I152*H152,2)</f>
        <v>0</v>
      </c>
      <c r="BL152" s="17" t="s">
        <v>379</v>
      </c>
      <c r="BM152" s="151" t="s">
        <v>5324</v>
      </c>
    </row>
    <row r="153" spans="2:65" s="13" customFormat="1" ht="11.25">
      <c r="B153" s="160"/>
      <c r="D153" s="154" t="s">
        <v>381</v>
      </c>
      <c r="E153" s="161" t="s">
        <v>1</v>
      </c>
      <c r="F153" s="162" t="s">
        <v>5321</v>
      </c>
      <c r="H153" s="163">
        <v>0.05</v>
      </c>
      <c r="I153" s="164"/>
      <c r="L153" s="160"/>
      <c r="M153" s="165"/>
      <c r="T153" s="166"/>
      <c r="AT153" s="161" t="s">
        <v>381</v>
      </c>
      <c r="AU153" s="161" t="s">
        <v>90</v>
      </c>
      <c r="AV153" s="13" t="s">
        <v>90</v>
      </c>
      <c r="AW153" s="13" t="s">
        <v>36</v>
      </c>
      <c r="AX153" s="13" t="s">
        <v>87</v>
      </c>
      <c r="AY153" s="161" t="s">
        <v>373</v>
      </c>
    </row>
    <row r="154" spans="2:65" s="1" customFormat="1" ht="21.75" customHeight="1">
      <c r="B154" s="32"/>
      <c r="C154" s="139" t="s">
        <v>304</v>
      </c>
      <c r="D154" s="139" t="s">
        <v>375</v>
      </c>
      <c r="E154" s="140" t="s">
        <v>5325</v>
      </c>
      <c r="F154" s="141" t="s">
        <v>5326</v>
      </c>
      <c r="G154" s="142" t="s">
        <v>172</v>
      </c>
      <c r="H154" s="143">
        <v>622</v>
      </c>
      <c r="I154" s="144"/>
      <c r="J154" s="145">
        <f>ROUND(I154*H154,2)</f>
        <v>0</v>
      </c>
      <c r="K154" s="146"/>
      <c r="L154" s="32"/>
      <c r="M154" s="147" t="s">
        <v>1</v>
      </c>
      <c r="N154" s="148" t="s">
        <v>45</v>
      </c>
      <c r="P154" s="149">
        <f>O154*H154</f>
        <v>0</v>
      </c>
      <c r="Q154" s="149">
        <v>0</v>
      </c>
      <c r="R154" s="149">
        <f>Q154*H154</f>
        <v>0</v>
      </c>
      <c r="S154" s="149">
        <v>0</v>
      </c>
      <c r="T154" s="150">
        <f>S154*H154</f>
        <v>0</v>
      </c>
      <c r="AR154" s="151" t="s">
        <v>379</v>
      </c>
      <c r="AT154" s="151" t="s">
        <v>375</v>
      </c>
      <c r="AU154" s="151" t="s">
        <v>90</v>
      </c>
      <c r="AY154" s="17" t="s">
        <v>373</v>
      </c>
      <c r="BE154" s="152">
        <f>IF(N154="základní",J154,0)</f>
        <v>0</v>
      </c>
      <c r="BF154" s="152">
        <f>IF(N154="snížená",J154,0)</f>
        <v>0</v>
      </c>
      <c r="BG154" s="152">
        <f>IF(N154="zákl. přenesená",J154,0)</f>
        <v>0</v>
      </c>
      <c r="BH154" s="152">
        <f>IF(N154="sníž. přenesená",J154,0)</f>
        <v>0</v>
      </c>
      <c r="BI154" s="152">
        <f>IF(N154="nulová",J154,0)</f>
        <v>0</v>
      </c>
      <c r="BJ154" s="17" t="s">
        <v>87</v>
      </c>
      <c r="BK154" s="152">
        <f>ROUND(I154*H154,2)</f>
        <v>0</v>
      </c>
      <c r="BL154" s="17" t="s">
        <v>379</v>
      </c>
      <c r="BM154" s="151" t="s">
        <v>5327</v>
      </c>
    </row>
    <row r="155" spans="2:65" s="13" customFormat="1" ht="11.25">
      <c r="B155" s="160"/>
      <c r="D155" s="154" t="s">
        <v>381</v>
      </c>
      <c r="E155" s="161" t="s">
        <v>1</v>
      </c>
      <c r="F155" s="162" t="s">
        <v>5328</v>
      </c>
      <c r="H155" s="163">
        <v>622</v>
      </c>
      <c r="I155" s="164"/>
      <c r="L155" s="160"/>
      <c r="M155" s="165"/>
      <c r="T155" s="166"/>
      <c r="AT155" s="161" t="s">
        <v>381</v>
      </c>
      <c r="AU155" s="161" t="s">
        <v>90</v>
      </c>
      <c r="AV155" s="13" t="s">
        <v>90</v>
      </c>
      <c r="AW155" s="13" t="s">
        <v>36</v>
      </c>
      <c r="AX155" s="13" t="s">
        <v>87</v>
      </c>
      <c r="AY155" s="161" t="s">
        <v>373</v>
      </c>
    </row>
    <row r="156" spans="2:65" s="1" customFormat="1" ht="21.75" customHeight="1">
      <c r="B156" s="32"/>
      <c r="C156" s="139" t="s">
        <v>8</v>
      </c>
      <c r="D156" s="139" t="s">
        <v>375</v>
      </c>
      <c r="E156" s="140" t="s">
        <v>5329</v>
      </c>
      <c r="F156" s="141" t="s">
        <v>5330</v>
      </c>
      <c r="G156" s="142" t="s">
        <v>172</v>
      </c>
      <c r="H156" s="143">
        <v>622</v>
      </c>
      <c r="I156" s="144"/>
      <c r="J156" s="145">
        <f>ROUND(I156*H156,2)</f>
        <v>0</v>
      </c>
      <c r="K156" s="146"/>
      <c r="L156" s="32"/>
      <c r="M156" s="147" t="s">
        <v>1</v>
      </c>
      <c r="N156" s="148" t="s">
        <v>45</v>
      </c>
      <c r="P156" s="149">
        <f>O156*H156</f>
        <v>0</v>
      </c>
      <c r="Q156" s="149">
        <v>0</v>
      </c>
      <c r="R156" s="149">
        <f>Q156*H156</f>
        <v>0</v>
      </c>
      <c r="S156" s="149">
        <v>0</v>
      </c>
      <c r="T156" s="150">
        <f>S156*H156</f>
        <v>0</v>
      </c>
      <c r="AR156" s="151" t="s">
        <v>379</v>
      </c>
      <c r="AT156" s="151" t="s">
        <v>375</v>
      </c>
      <c r="AU156" s="151" t="s">
        <v>90</v>
      </c>
      <c r="AY156" s="17" t="s">
        <v>373</v>
      </c>
      <c r="BE156" s="152">
        <f>IF(N156="základní",J156,0)</f>
        <v>0</v>
      </c>
      <c r="BF156" s="152">
        <f>IF(N156="snížená",J156,0)</f>
        <v>0</v>
      </c>
      <c r="BG156" s="152">
        <f>IF(N156="zákl. přenesená",J156,0)</f>
        <v>0</v>
      </c>
      <c r="BH156" s="152">
        <f>IF(N156="sníž. přenesená",J156,0)</f>
        <v>0</v>
      </c>
      <c r="BI156" s="152">
        <f>IF(N156="nulová",J156,0)</f>
        <v>0</v>
      </c>
      <c r="BJ156" s="17" t="s">
        <v>87</v>
      </c>
      <c r="BK156" s="152">
        <f>ROUND(I156*H156,2)</f>
        <v>0</v>
      </c>
      <c r="BL156" s="17" t="s">
        <v>379</v>
      </c>
      <c r="BM156" s="151" t="s">
        <v>5331</v>
      </c>
    </row>
    <row r="157" spans="2:65" s="1" customFormat="1" ht="37.9" customHeight="1">
      <c r="B157" s="32"/>
      <c r="C157" s="139" t="s">
        <v>473</v>
      </c>
      <c r="D157" s="139" t="s">
        <v>375</v>
      </c>
      <c r="E157" s="140" t="s">
        <v>409</v>
      </c>
      <c r="F157" s="141" t="s">
        <v>410</v>
      </c>
      <c r="G157" s="142" t="s">
        <v>395</v>
      </c>
      <c r="H157" s="143">
        <v>447.28699999999998</v>
      </c>
      <c r="I157" s="144"/>
      <c r="J157" s="145">
        <f>ROUND(I157*H157,2)</f>
        <v>0</v>
      </c>
      <c r="K157" s="146"/>
      <c r="L157" s="32"/>
      <c r="M157" s="147" t="s">
        <v>1</v>
      </c>
      <c r="N157" s="148" t="s">
        <v>45</v>
      </c>
      <c r="P157" s="149">
        <f>O157*H157</f>
        <v>0</v>
      </c>
      <c r="Q157" s="149">
        <v>0</v>
      </c>
      <c r="R157" s="149">
        <f>Q157*H157</f>
        <v>0</v>
      </c>
      <c r="S157" s="149">
        <v>0</v>
      </c>
      <c r="T157" s="150">
        <f>S157*H157</f>
        <v>0</v>
      </c>
      <c r="AR157" s="151" t="s">
        <v>379</v>
      </c>
      <c r="AT157" s="151" t="s">
        <v>375</v>
      </c>
      <c r="AU157" s="151" t="s">
        <v>90</v>
      </c>
      <c r="AY157" s="17" t="s">
        <v>373</v>
      </c>
      <c r="BE157" s="152">
        <f>IF(N157="základní",J157,0)</f>
        <v>0</v>
      </c>
      <c r="BF157" s="152">
        <f>IF(N157="snížená",J157,0)</f>
        <v>0</v>
      </c>
      <c r="BG157" s="152">
        <f>IF(N157="zákl. přenesená",J157,0)</f>
        <v>0</v>
      </c>
      <c r="BH157" s="152">
        <f>IF(N157="sníž. přenesená",J157,0)</f>
        <v>0</v>
      </c>
      <c r="BI157" s="152">
        <f>IF(N157="nulová",J157,0)</f>
        <v>0</v>
      </c>
      <c r="BJ157" s="17" t="s">
        <v>87</v>
      </c>
      <c r="BK157" s="152">
        <f>ROUND(I157*H157,2)</f>
        <v>0</v>
      </c>
      <c r="BL157" s="17" t="s">
        <v>379</v>
      </c>
      <c r="BM157" s="151" t="s">
        <v>5332</v>
      </c>
    </row>
    <row r="158" spans="2:65" s="13" customFormat="1" ht="11.25">
      <c r="B158" s="160"/>
      <c r="D158" s="154" t="s">
        <v>381</v>
      </c>
      <c r="E158" s="161" t="s">
        <v>1</v>
      </c>
      <c r="F158" s="162" t="s">
        <v>5333</v>
      </c>
      <c r="H158" s="163">
        <v>423.28</v>
      </c>
      <c r="I158" s="164"/>
      <c r="L158" s="160"/>
      <c r="M158" s="165"/>
      <c r="T158" s="166"/>
      <c r="AT158" s="161" t="s">
        <v>381</v>
      </c>
      <c r="AU158" s="161" t="s">
        <v>90</v>
      </c>
      <c r="AV158" s="13" t="s">
        <v>90</v>
      </c>
      <c r="AW158" s="13" t="s">
        <v>36</v>
      </c>
      <c r="AX158" s="13" t="s">
        <v>80</v>
      </c>
      <c r="AY158" s="161" t="s">
        <v>373</v>
      </c>
    </row>
    <row r="159" spans="2:65" s="13" customFormat="1" ht="11.25">
      <c r="B159" s="160"/>
      <c r="D159" s="154" t="s">
        <v>381</v>
      </c>
      <c r="E159" s="161" t="s">
        <v>1</v>
      </c>
      <c r="F159" s="162" t="s">
        <v>5334</v>
      </c>
      <c r="H159" s="163">
        <v>5.7089999999999996</v>
      </c>
      <c r="I159" s="164"/>
      <c r="L159" s="160"/>
      <c r="M159" s="165"/>
      <c r="T159" s="166"/>
      <c r="AT159" s="161" t="s">
        <v>381</v>
      </c>
      <c r="AU159" s="161" t="s">
        <v>90</v>
      </c>
      <c r="AV159" s="13" t="s">
        <v>90</v>
      </c>
      <c r="AW159" s="13" t="s">
        <v>36</v>
      </c>
      <c r="AX159" s="13" t="s">
        <v>80</v>
      </c>
      <c r="AY159" s="161" t="s">
        <v>373</v>
      </c>
    </row>
    <row r="160" spans="2:65" s="13" customFormat="1" ht="11.25">
      <c r="B160" s="160"/>
      <c r="D160" s="154" t="s">
        <v>381</v>
      </c>
      <c r="E160" s="161" t="s">
        <v>1</v>
      </c>
      <c r="F160" s="162" t="s">
        <v>5335</v>
      </c>
      <c r="H160" s="163">
        <v>2.0979999999999999</v>
      </c>
      <c r="I160" s="164"/>
      <c r="L160" s="160"/>
      <c r="M160" s="165"/>
      <c r="T160" s="166"/>
      <c r="AT160" s="161" t="s">
        <v>381</v>
      </c>
      <c r="AU160" s="161" t="s">
        <v>90</v>
      </c>
      <c r="AV160" s="13" t="s">
        <v>90</v>
      </c>
      <c r="AW160" s="13" t="s">
        <v>36</v>
      </c>
      <c r="AX160" s="13" t="s">
        <v>80</v>
      </c>
      <c r="AY160" s="161" t="s">
        <v>373</v>
      </c>
    </row>
    <row r="161" spans="2:65" s="13" customFormat="1" ht="11.25">
      <c r="B161" s="160"/>
      <c r="D161" s="154" t="s">
        <v>381</v>
      </c>
      <c r="E161" s="161" t="s">
        <v>1</v>
      </c>
      <c r="F161" s="162" t="s">
        <v>5336</v>
      </c>
      <c r="H161" s="163">
        <v>16.2</v>
      </c>
      <c r="I161" s="164"/>
      <c r="L161" s="160"/>
      <c r="M161" s="165"/>
      <c r="T161" s="166"/>
      <c r="AT161" s="161" t="s">
        <v>381</v>
      </c>
      <c r="AU161" s="161" t="s">
        <v>90</v>
      </c>
      <c r="AV161" s="13" t="s">
        <v>90</v>
      </c>
      <c r="AW161" s="13" t="s">
        <v>36</v>
      </c>
      <c r="AX161" s="13" t="s">
        <v>80</v>
      </c>
      <c r="AY161" s="161" t="s">
        <v>373</v>
      </c>
    </row>
    <row r="162" spans="2:65" s="14" customFormat="1" ht="11.25">
      <c r="B162" s="167"/>
      <c r="D162" s="154" t="s">
        <v>381</v>
      </c>
      <c r="E162" s="168" t="s">
        <v>1</v>
      </c>
      <c r="F162" s="169" t="s">
        <v>386</v>
      </c>
      <c r="H162" s="170">
        <v>447.28699999999998</v>
      </c>
      <c r="I162" s="171"/>
      <c r="L162" s="167"/>
      <c r="M162" s="172"/>
      <c r="T162" s="173"/>
      <c r="AT162" s="168" t="s">
        <v>381</v>
      </c>
      <c r="AU162" s="168" t="s">
        <v>90</v>
      </c>
      <c r="AV162" s="14" t="s">
        <v>379</v>
      </c>
      <c r="AW162" s="14" t="s">
        <v>36</v>
      </c>
      <c r="AX162" s="14" t="s">
        <v>87</v>
      </c>
      <c r="AY162" s="168" t="s">
        <v>373</v>
      </c>
    </row>
    <row r="163" spans="2:65" s="1" customFormat="1" ht="37.9" customHeight="1">
      <c r="B163" s="32"/>
      <c r="C163" s="139" t="s">
        <v>478</v>
      </c>
      <c r="D163" s="139" t="s">
        <v>375</v>
      </c>
      <c r="E163" s="140" t="s">
        <v>5337</v>
      </c>
      <c r="F163" s="141" t="s">
        <v>5338</v>
      </c>
      <c r="G163" s="142" t="s">
        <v>395</v>
      </c>
      <c r="H163" s="143">
        <v>53.3</v>
      </c>
      <c r="I163" s="144"/>
      <c r="J163" s="145">
        <f>ROUND(I163*H163,2)</f>
        <v>0</v>
      </c>
      <c r="K163" s="146"/>
      <c r="L163" s="32"/>
      <c r="M163" s="147" t="s">
        <v>1</v>
      </c>
      <c r="N163" s="148" t="s">
        <v>45</v>
      </c>
      <c r="P163" s="149">
        <f>O163*H163</f>
        <v>0</v>
      </c>
      <c r="Q163" s="149">
        <v>0</v>
      </c>
      <c r="R163" s="149">
        <f>Q163*H163</f>
        <v>0</v>
      </c>
      <c r="S163" s="149">
        <v>0</v>
      </c>
      <c r="T163" s="150">
        <f>S163*H163</f>
        <v>0</v>
      </c>
      <c r="AR163" s="151" t="s">
        <v>379</v>
      </c>
      <c r="AT163" s="151" t="s">
        <v>375</v>
      </c>
      <c r="AU163" s="151" t="s">
        <v>90</v>
      </c>
      <c r="AY163" s="17" t="s">
        <v>373</v>
      </c>
      <c r="BE163" s="152">
        <f>IF(N163="základní",J163,0)</f>
        <v>0</v>
      </c>
      <c r="BF163" s="152">
        <f>IF(N163="snížená",J163,0)</f>
        <v>0</v>
      </c>
      <c r="BG163" s="152">
        <f>IF(N163="zákl. přenesená",J163,0)</f>
        <v>0</v>
      </c>
      <c r="BH163" s="152">
        <f>IF(N163="sníž. přenesená",J163,0)</f>
        <v>0</v>
      </c>
      <c r="BI163" s="152">
        <f>IF(N163="nulová",J163,0)</f>
        <v>0</v>
      </c>
      <c r="BJ163" s="17" t="s">
        <v>87</v>
      </c>
      <c r="BK163" s="152">
        <f>ROUND(I163*H163,2)</f>
        <v>0</v>
      </c>
      <c r="BL163" s="17" t="s">
        <v>379</v>
      </c>
      <c r="BM163" s="151" t="s">
        <v>5339</v>
      </c>
    </row>
    <row r="164" spans="2:65" s="13" customFormat="1" ht="11.25">
      <c r="B164" s="160"/>
      <c r="D164" s="154" t="s">
        <v>381</v>
      </c>
      <c r="E164" s="161" t="s">
        <v>1</v>
      </c>
      <c r="F164" s="162" t="s">
        <v>5340</v>
      </c>
      <c r="H164" s="163">
        <v>53.3</v>
      </c>
      <c r="I164" s="164"/>
      <c r="L164" s="160"/>
      <c r="M164" s="165"/>
      <c r="T164" s="166"/>
      <c r="AT164" s="161" t="s">
        <v>381</v>
      </c>
      <c r="AU164" s="161" t="s">
        <v>90</v>
      </c>
      <c r="AV164" s="13" t="s">
        <v>90</v>
      </c>
      <c r="AW164" s="13" t="s">
        <v>36</v>
      </c>
      <c r="AX164" s="13" t="s">
        <v>87</v>
      </c>
      <c r="AY164" s="161" t="s">
        <v>373</v>
      </c>
    </row>
    <row r="165" spans="2:65" s="1" customFormat="1" ht="37.9" customHeight="1">
      <c r="B165" s="32"/>
      <c r="C165" s="139" t="s">
        <v>271</v>
      </c>
      <c r="D165" s="139" t="s">
        <v>375</v>
      </c>
      <c r="E165" s="140" t="s">
        <v>5341</v>
      </c>
      <c r="F165" s="141" t="s">
        <v>5342</v>
      </c>
      <c r="G165" s="142" t="s">
        <v>395</v>
      </c>
      <c r="H165" s="143">
        <v>0.65</v>
      </c>
      <c r="I165" s="144"/>
      <c r="J165" s="145">
        <f>ROUND(I165*H165,2)</f>
        <v>0</v>
      </c>
      <c r="K165" s="146"/>
      <c r="L165" s="32"/>
      <c r="M165" s="147" t="s">
        <v>1</v>
      </c>
      <c r="N165" s="148" t="s">
        <v>45</v>
      </c>
      <c r="P165" s="149">
        <f>O165*H165</f>
        <v>0</v>
      </c>
      <c r="Q165" s="149">
        <v>0</v>
      </c>
      <c r="R165" s="149">
        <f>Q165*H165</f>
        <v>0</v>
      </c>
      <c r="S165" s="149">
        <v>0</v>
      </c>
      <c r="T165" s="150">
        <f>S165*H165</f>
        <v>0</v>
      </c>
      <c r="AR165" s="151" t="s">
        <v>379</v>
      </c>
      <c r="AT165" s="151" t="s">
        <v>375</v>
      </c>
      <c r="AU165" s="151" t="s">
        <v>90</v>
      </c>
      <c r="AY165" s="17" t="s">
        <v>373</v>
      </c>
      <c r="BE165" s="152">
        <f>IF(N165="základní",J165,0)</f>
        <v>0</v>
      </c>
      <c r="BF165" s="152">
        <f>IF(N165="snížená",J165,0)</f>
        <v>0</v>
      </c>
      <c r="BG165" s="152">
        <f>IF(N165="zákl. přenesená",J165,0)</f>
        <v>0</v>
      </c>
      <c r="BH165" s="152">
        <f>IF(N165="sníž. přenesená",J165,0)</f>
        <v>0</v>
      </c>
      <c r="BI165" s="152">
        <f>IF(N165="nulová",J165,0)</f>
        <v>0</v>
      </c>
      <c r="BJ165" s="17" t="s">
        <v>87</v>
      </c>
      <c r="BK165" s="152">
        <f>ROUND(I165*H165,2)</f>
        <v>0</v>
      </c>
      <c r="BL165" s="17" t="s">
        <v>379</v>
      </c>
      <c r="BM165" s="151" t="s">
        <v>5343</v>
      </c>
    </row>
    <row r="166" spans="2:65" s="13" customFormat="1" ht="11.25">
      <c r="B166" s="160"/>
      <c r="D166" s="154" t="s">
        <v>381</v>
      </c>
      <c r="E166" s="161" t="s">
        <v>1</v>
      </c>
      <c r="F166" s="162" t="s">
        <v>5344</v>
      </c>
      <c r="H166" s="163">
        <v>0.65</v>
      </c>
      <c r="I166" s="164"/>
      <c r="L166" s="160"/>
      <c r="M166" s="165"/>
      <c r="T166" s="166"/>
      <c r="AT166" s="161" t="s">
        <v>381</v>
      </c>
      <c r="AU166" s="161" t="s">
        <v>90</v>
      </c>
      <c r="AV166" s="13" t="s">
        <v>90</v>
      </c>
      <c r="AW166" s="13" t="s">
        <v>36</v>
      </c>
      <c r="AX166" s="13" t="s">
        <v>87</v>
      </c>
      <c r="AY166" s="161" t="s">
        <v>373</v>
      </c>
    </row>
    <row r="167" spans="2:65" s="1" customFormat="1" ht="24.2" customHeight="1">
      <c r="B167" s="32"/>
      <c r="C167" s="139" t="s">
        <v>497</v>
      </c>
      <c r="D167" s="139" t="s">
        <v>375</v>
      </c>
      <c r="E167" s="140" t="s">
        <v>3076</v>
      </c>
      <c r="F167" s="141" t="s">
        <v>3077</v>
      </c>
      <c r="G167" s="142" t="s">
        <v>395</v>
      </c>
      <c r="H167" s="143">
        <v>69.400000000000006</v>
      </c>
      <c r="I167" s="144"/>
      <c r="J167" s="145">
        <f>ROUND(I167*H167,2)</f>
        <v>0</v>
      </c>
      <c r="K167" s="146"/>
      <c r="L167" s="32"/>
      <c r="M167" s="147" t="s">
        <v>1</v>
      </c>
      <c r="N167" s="148" t="s">
        <v>45</v>
      </c>
      <c r="P167" s="149">
        <f>O167*H167</f>
        <v>0</v>
      </c>
      <c r="Q167" s="149">
        <v>0</v>
      </c>
      <c r="R167" s="149">
        <f>Q167*H167</f>
        <v>0</v>
      </c>
      <c r="S167" s="149">
        <v>0</v>
      </c>
      <c r="T167" s="150">
        <f>S167*H167</f>
        <v>0</v>
      </c>
      <c r="AR167" s="151" t="s">
        <v>379</v>
      </c>
      <c r="AT167" s="151" t="s">
        <v>375</v>
      </c>
      <c r="AU167" s="151" t="s">
        <v>90</v>
      </c>
      <c r="AY167" s="17" t="s">
        <v>373</v>
      </c>
      <c r="BE167" s="152">
        <f>IF(N167="základní",J167,0)</f>
        <v>0</v>
      </c>
      <c r="BF167" s="152">
        <f>IF(N167="snížená",J167,0)</f>
        <v>0</v>
      </c>
      <c r="BG167" s="152">
        <f>IF(N167="zákl. přenesená",J167,0)</f>
        <v>0</v>
      </c>
      <c r="BH167" s="152">
        <f>IF(N167="sníž. přenesená",J167,0)</f>
        <v>0</v>
      </c>
      <c r="BI167" s="152">
        <f>IF(N167="nulová",J167,0)</f>
        <v>0</v>
      </c>
      <c r="BJ167" s="17" t="s">
        <v>87</v>
      </c>
      <c r="BK167" s="152">
        <f>ROUND(I167*H167,2)</f>
        <v>0</v>
      </c>
      <c r="BL167" s="17" t="s">
        <v>379</v>
      </c>
      <c r="BM167" s="151" t="s">
        <v>5345</v>
      </c>
    </row>
    <row r="168" spans="2:65" s="13" customFormat="1" ht="11.25">
      <c r="B168" s="160"/>
      <c r="D168" s="154" t="s">
        <v>381</v>
      </c>
      <c r="E168" s="161" t="s">
        <v>1</v>
      </c>
      <c r="F168" s="162" t="s">
        <v>5346</v>
      </c>
      <c r="H168" s="163">
        <v>69.400000000000006</v>
      </c>
      <c r="I168" s="164"/>
      <c r="L168" s="160"/>
      <c r="M168" s="165"/>
      <c r="T168" s="166"/>
      <c r="AT168" s="161" t="s">
        <v>381</v>
      </c>
      <c r="AU168" s="161" t="s">
        <v>90</v>
      </c>
      <c r="AV168" s="13" t="s">
        <v>90</v>
      </c>
      <c r="AW168" s="13" t="s">
        <v>36</v>
      </c>
      <c r="AX168" s="13" t="s">
        <v>87</v>
      </c>
      <c r="AY168" s="161" t="s">
        <v>373</v>
      </c>
    </row>
    <row r="169" spans="2:65" s="1" customFormat="1" ht="24.2" customHeight="1">
      <c r="B169" s="32"/>
      <c r="C169" s="139" t="s">
        <v>513</v>
      </c>
      <c r="D169" s="139" t="s">
        <v>375</v>
      </c>
      <c r="E169" s="140" t="s">
        <v>423</v>
      </c>
      <c r="F169" s="141" t="s">
        <v>424</v>
      </c>
      <c r="G169" s="142" t="s">
        <v>395</v>
      </c>
      <c r="H169" s="143">
        <v>185</v>
      </c>
      <c r="I169" s="144"/>
      <c r="J169" s="145">
        <f>ROUND(I169*H169,2)</f>
        <v>0</v>
      </c>
      <c r="K169" s="146"/>
      <c r="L169" s="32"/>
      <c r="M169" s="147" t="s">
        <v>1</v>
      </c>
      <c r="N169" s="148" t="s">
        <v>45</v>
      </c>
      <c r="P169" s="149">
        <f>O169*H169</f>
        <v>0</v>
      </c>
      <c r="Q169" s="149">
        <v>0</v>
      </c>
      <c r="R169" s="149">
        <f>Q169*H169</f>
        <v>0</v>
      </c>
      <c r="S169" s="149">
        <v>0</v>
      </c>
      <c r="T169" s="150">
        <f>S169*H169</f>
        <v>0</v>
      </c>
      <c r="AR169" s="151" t="s">
        <v>379</v>
      </c>
      <c r="AT169" s="151" t="s">
        <v>375</v>
      </c>
      <c r="AU169" s="151" t="s">
        <v>90</v>
      </c>
      <c r="AY169" s="17" t="s">
        <v>373</v>
      </c>
      <c r="BE169" s="152">
        <f>IF(N169="základní",J169,0)</f>
        <v>0</v>
      </c>
      <c r="BF169" s="152">
        <f>IF(N169="snížená",J169,0)</f>
        <v>0</v>
      </c>
      <c r="BG169" s="152">
        <f>IF(N169="zákl. přenesená",J169,0)</f>
        <v>0</v>
      </c>
      <c r="BH169" s="152">
        <f>IF(N169="sníž. přenesená",J169,0)</f>
        <v>0</v>
      </c>
      <c r="BI169" s="152">
        <f>IF(N169="nulová",J169,0)</f>
        <v>0</v>
      </c>
      <c r="BJ169" s="17" t="s">
        <v>87</v>
      </c>
      <c r="BK169" s="152">
        <f>ROUND(I169*H169,2)</f>
        <v>0</v>
      </c>
      <c r="BL169" s="17" t="s">
        <v>379</v>
      </c>
      <c r="BM169" s="151" t="s">
        <v>5347</v>
      </c>
    </row>
    <row r="170" spans="2:65" s="13" customFormat="1" ht="11.25">
      <c r="B170" s="160"/>
      <c r="D170" s="154" t="s">
        <v>381</v>
      </c>
      <c r="E170" s="161" t="s">
        <v>1</v>
      </c>
      <c r="F170" s="162" t="s">
        <v>5348</v>
      </c>
      <c r="H170" s="163">
        <v>185</v>
      </c>
      <c r="I170" s="164"/>
      <c r="L170" s="160"/>
      <c r="M170" s="165"/>
      <c r="T170" s="166"/>
      <c r="AT170" s="161" t="s">
        <v>381</v>
      </c>
      <c r="AU170" s="161" t="s">
        <v>90</v>
      </c>
      <c r="AV170" s="13" t="s">
        <v>90</v>
      </c>
      <c r="AW170" s="13" t="s">
        <v>36</v>
      </c>
      <c r="AX170" s="13" t="s">
        <v>87</v>
      </c>
      <c r="AY170" s="161" t="s">
        <v>373</v>
      </c>
    </row>
    <row r="171" spans="2:65" s="1" customFormat="1" ht="21.75" customHeight="1">
      <c r="B171" s="32"/>
      <c r="C171" s="139" t="s">
        <v>519</v>
      </c>
      <c r="D171" s="139" t="s">
        <v>375</v>
      </c>
      <c r="E171" s="140" t="s">
        <v>5349</v>
      </c>
      <c r="F171" s="141" t="s">
        <v>5350</v>
      </c>
      <c r="G171" s="142" t="s">
        <v>172</v>
      </c>
      <c r="H171" s="143">
        <v>622</v>
      </c>
      <c r="I171" s="144"/>
      <c r="J171" s="145">
        <f>ROUND(I171*H171,2)</f>
        <v>0</v>
      </c>
      <c r="K171" s="146"/>
      <c r="L171" s="32"/>
      <c r="M171" s="147" t="s">
        <v>1</v>
      </c>
      <c r="N171" s="148" t="s">
        <v>45</v>
      </c>
      <c r="P171" s="149">
        <f>O171*H171</f>
        <v>0</v>
      </c>
      <c r="Q171" s="149">
        <v>0</v>
      </c>
      <c r="R171" s="149">
        <f>Q171*H171</f>
        <v>0</v>
      </c>
      <c r="S171" s="149">
        <v>0</v>
      </c>
      <c r="T171" s="150">
        <f>S171*H171</f>
        <v>0</v>
      </c>
      <c r="AR171" s="151" t="s">
        <v>379</v>
      </c>
      <c r="AT171" s="151" t="s">
        <v>375</v>
      </c>
      <c r="AU171" s="151" t="s">
        <v>90</v>
      </c>
      <c r="AY171" s="17" t="s">
        <v>373</v>
      </c>
      <c r="BE171" s="152">
        <f>IF(N171="základní",J171,0)</f>
        <v>0</v>
      </c>
      <c r="BF171" s="152">
        <f>IF(N171="snížená",J171,0)</f>
        <v>0</v>
      </c>
      <c r="BG171" s="152">
        <f>IF(N171="zákl. přenesená",J171,0)</f>
        <v>0</v>
      </c>
      <c r="BH171" s="152">
        <f>IF(N171="sníž. přenesená",J171,0)</f>
        <v>0</v>
      </c>
      <c r="BI171" s="152">
        <f>IF(N171="nulová",J171,0)</f>
        <v>0</v>
      </c>
      <c r="BJ171" s="17" t="s">
        <v>87</v>
      </c>
      <c r="BK171" s="152">
        <f>ROUND(I171*H171,2)</f>
        <v>0</v>
      </c>
      <c r="BL171" s="17" t="s">
        <v>379</v>
      </c>
      <c r="BM171" s="151" t="s">
        <v>5351</v>
      </c>
    </row>
    <row r="172" spans="2:65" s="1" customFormat="1" ht="24.2" customHeight="1">
      <c r="B172" s="32"/>
      <c r="C172" s="139" t="s">
        <v>525</v>
      </c>
      <c r="D172" s="139" t="s">
        <v>375</v>
      </c>
      <c r="E172" s="140" t="s">
        <v>3090</v>
      </c>
      <c r="F172" s="141" t="s">
        <v>3091</v>
      </c>
      <c r="G172" s="142" t="s">
        <v>395</v>
      </c>
      <c r="H172" s="143">
        <v>281.23700000000002</v>
      </c>
      <c r="I172" s="144"/>
      <c r="J172" s="145">
        <f>ROUND(I172*H172,2)</f>
        <v>0</v>
      </c>
      <c r="K172" s="146"/>
      <c r="L172" s="32"/>
      <c r="M172" s="147" t="s">
        <v>1</v>
      </c>
      <c r="N172" s="148" t="s">
        <v>45</v>
      </c>
      <c r="P172" s="149">
        <f>O172*H172</f>
        <v>0</v>
      </c>
      <c r="Q172" s="149">
        <v>0</v>
      </c>
      <c r="R172" s="149">
        <f>Q172*H172</f>
        <v>0</v>
      </c>
      <c r="S172" s="149">
        <v>0</v>
      </c>
      <c r="T172" s="150">
        <f>S172*H172</f>
        <v>0</v>
      </c>
      <c r="AR172" s="151" t="s">
        <v>379</v>
      </c>
      <c r="AT172" s="151" t="s">
        <v>375</v>
      </c>
      <c r="AU172" s="151" t="s">
        <v>90</v>
      </c>
      <c r="AY172" s="17" t="s">
        <v>373</v>
      </c>
      <c r="BE172" s="152">
        <f>IF(N172="základní",J172,0)</f>
        <v>0</v>
      </c>
      <c r="BF172" s="152">
        <f>IF(N172="snížená",J172,0)</f>
        <v>0</v>
      </c>
      <c r="BG172" s="152">
        <f>IF(N172="zákl. přenesená",J172,0)</f>
        <v>0</v>
      </c>
      <c r="BH172" s="152">
        <f>IF(N172="sníž. přenesená",J172,0)</f>
        <v>0</v>
      </c>
      <c r="BI172" s="152">
        <f>IF(N172="nulová",J172,0)</f>
        <v>0</v>
      </c>
      <c r="BJ172" s="17" t="s">
        <v>87</v>
      </c>
      <c r="BK172" s="152">
        <f>ROUND(I172*H172,2)</f>
        <v>0</v>
      </c>
      <c r="BL172" s="17" t="s">
        <v>379</v>
      </c>
      <c r="BM172" s="151" t="s">
        <v>5352</v>
      </c>
    </row>
    <row r="173" spans="2:65" s="13" customFormat="1" ht="11.25">
      <c r="B173" s="160"/>
      <c r="D173" s="154" t="s">
        <v>381</v>
      </c>
      <c r="E173" s="161" t="s">
        <v>1</v>
      </c>
      <c r="F173" s="162" t="s">
        <v>5353</v>
      </c>
      <c r="H173" s="163">
        <v>238.28</v>
      </c>
      <c r="I173" s="164"/>
      <c r="L173" s="160"/>
      <c r="M173" s="165"/>
      <c r="T173" s="166"/>
      <c r="AT173" s="161" t="s">
        <v>381</v>
      </c>
      <c r="AU173" s="161" t="s">
        <v>90</v>
      </c>
      <c r="AV173" s="13" t="s">
        <v>90</v>
      </c>
      <c r="AW173" s="13" t="s">
        <v>36</v>
      </c>
      <c r="AX173" s="13" t="s">
        <v>80</v>
      </c>
      <c r="AY173" s="161" t="s">
        <v>373</v>
      </c>
    </row>
    <row r="174" spans="2:65" s="13" customFormat="1" ht="11.25">
      <c r="B174" s="160"/>
      <c r="D174" s="154" t="s">
        <v>381</v>
      </c>
      <c r="E174" s="161" t="s">
        <v>1</v>
      </c>
      <c r="F174" s="162" t="s">
        <v>5354</v>
      </c>
      <c r="H174" s="163">
        <v>1.3</v>
      </c>
      <c r="I174" s="164"/>
      <c r="L174" s="160"/>
      <c r="M174" s="165"/>
      <c r="T174" s="166"/>
      <c r="AT174" s="161" t="s">
        <v>381</v>
      </c>
      <c r="AU174" s="161" t="s">
        <v>90</v>
      </c>
      <c r="AV174" s="13" t="s">
        <v>90</v>
      </c>
      <c r="AW174" s="13" t="s">
        <v>36</v>
      </c>
      <c r="AX174" s="13" t="s">
        <v>80</v>
      </c>
      <c r="AY174" s="161" t="s">
        <v>373</v>
      </c>
    </row>
    <row r="175" spans="2:65" s="13" customFormat="1" ht="11.25">
      <c r="B175" s="160"/>
      <c r="D175" s="154" t="s">
        <v>381</v>
      </c>
      <c r="E175" s="161" t="s">
        <v>1</v>
      </c>
      <c r="F175" s="162" t="s">
        <v>5334</v>
      </c>
      <c r="H175" s="163">
        <v>5.7089999999999996</v>
      </c>
      <c r="I175" s="164"/>
      <c r="L175" s="160"/>
      <c r="M175" s="165"/>
      <c r="T175" s="166"/>
      <c r="AT175" s="161" t="s">
        <v>381</v>
      </c>
      <c r="AU175" s="161" t="s">
        <v>90</v>
      </c>
      <c r="AV175" s="13" t="s">
        <v>90</v>
      </c>
      <c r="AW175" s="13" t="s">
        <v>36</v>
      </c>
      <c r="AX175" s="13" t="s">
        <v>80</v>
      </c>
      <c r="AY175" s="161" t="s">
        <v>373</v>
      </c>
    </row>
    <row r="176" spans="2:65" s="13" customFormat="1" ht="11.25">
      <c r="B176" s="160"/>
      <c r="D176" s="154" t="s">
        <v>381</v>
      </c>
      <c r="E176" s="161" t="s">
        <v>1</v>
      </c>
      <c r="F176" s="162" t="s">
        <v>5335</v>
      </c>
      <c r="H176" s="163">
        <v>2.0979999999999999</v>
      </c>
      <c r="I176" s="164"/>
      <c r="L176" s="160"/>
      <c r="M176" s="165"/>
      <c r="T176" s="166"/>
      <c r="AT176" s="161" t="s">
        <v>381</v>
      </c>
      <c r="AU176" s="161" t="s">
        <v>90</v>
      </c>
      <c r="AV176" s="13" t="s">
        <v>90</v>
      </c>
      <c r="AW176" s="13" t="s">
        <v>36</v>
      </c>
      <c r="AX176" s="13" t="s">
        <v>80</v>
      </c>
      <c r="AY176" s="161" t="s">
        <v>373</v>
      </c>
    </row>
    <row r="177" spans="2:65" s="13" customFormat="1" ht="11.25">
      <c r="B177" s="160"/>
      <c r="D177" s="154" t="s">
        <v>381</v>
      </c>
      <c r="E177" s="161" t="s">
        <v>1</v>
      </c>
      <c r="F177" s="162" t="s">
        <v>5355</v>
      </c>
      <c r="H177" s="163">
        <v>33.85</v>
      </c>
      <c r="I177" s="164"/>
      <c r="L177" s="160"/>
      <c r="M177" s="165"/>
      <c r="T177" s="166"/>
      <c r="AT177" s="161" t="s">
        <v>381</v>
      </c>
      <c r="AU177" s="161" t="s">
        <v>90</v>
      </c>
      <c r="AV177" s="13" t="s">
        <v>90</v>
      </c>
      <c r="AW177" s="13" t="s">
        <v>36</v>
      </c>
      <c r="AX177" s="13" t="s">
        <v>80</v>
      </c>
      <c r="AY177" s="161" t="s">
        <v>373</v>
      </c>
    </row>
    <row r="178" spans="2:65" s="14" customFormat="1" ht="11.25">
      <c r="B178" s="167"/>
      <c r="D178" s="154" t="s">
        <v>381</v>
      </c>
      <c r="E178" s="168" t="s">
        <v>1</v>
      </c>
      <c r="F178" s="169" t="s">
        <v>386</v>
      </c>
      <c r="H178" s="170">
        <v>281.23700000000002</v>
      </c>
      <c r="I178" s="171"/>
      <c r="L178" s="167"/>
      <c r="M178" s="172"/>
      <c r="T178" s="173"/>
      <c r="AT178" s="168" t="s">
        <v>381</v>
      </c>
      <c r="AU178" s="168" t="s">
        <v>90</v>
      </c>
      <c r="AV178" s="14" t="s">
        <v>379</v>
      </c>
      <c r="AW178" s="14" t="s">
        <v>36</v>
      </c>
      <c r="AX178" s="14" t="s">
        <v>87</v>
      </c>
      <c r="AY178" s="168" t="s">
        <v>373</v>
      </c>
    </row>
    <row r="179" spans="2:65" s="1" customFormat="1" ht="24.2" customHeight="1">
      <c r="B179" s="32"/>
      <c r="C179" s="139" t="s">
        <v>530</v>
      </c>
      <c r="D179" s="139" t="s">
        <v>375</v>
      </c>
      <c r="E179" s="140" t="s">
        <v>439</v>
      </c>
      <c r="F179" s="141" t="s">
        <v>440</v>
      </c>
      <c r="G179" s="142" t="s">
        <v>395</v>
      </c>
      <c r="H179" s="143">
        <v>16.2</v>
      </c>
      <c r="I179" s="144"/>
      <c r="J179" s="145">
        <f>ROUND(I179*H179,2)</f>
        <v>0</v>
      </c>
      <c r="K179" s="146"/>
      <c r="L179" s="32"/>
      <c r="M179" s="147" t="s">
        <v>1</v>
      </c>
      <c r="N179" s="148" t="s">
        <v>45</v>
      </c>
      <c r="P179" s="149">
        <f>O179*H179</f>
        <v>0</v>
      </c>
      <c r="Q179" s="149">
        <v>0</v>
      </c>
      <c r="R179" s="149">
        <f>Q179*H179</f>
        <v>0</v>
      </c>
      <c r="S179" s="149">
        <v>0</v>
      </c>
      <c r="T179" s="150">
        <f>S179*H179</f>
        <v>0</v>
      </c>
      <c r="AR179" s="151" t="s">
        <v>379</v>
      </c>
      <c r="AT179" s="151" t="s">
        <v>375</v>
      </c>
      <c r="AU179" s="151" t="s">
        <v>90</v>
      </c>
      <c r="AY179" s="17" t="s">
        <v>373</v>
      </c>
      <c r="BE179" s="152">
        <f>IF(N179="základní",J179,0)</f>
        <v>0</v>
      </c>
      <c r="BF179" s="152">
        <f>IF(N179="snížená",J179,0)</f>
        <v>0</v>
      </c>
      <c r="BG179" s="152">
        <f>IF(N179="zákl. přenesená",J179,0)</f>
        <v>0</v>
      </c>
      <c r="BH179" s="152">
        <f>IF(N179="sníž. přenesená",J179,0)</f>
        <v>0</v>
      </c>
      <c r="BI179" s="152">
        <f>IF(N179="nulová",J179,0)</f>
        <v>0</v>
      </c>
      <c r="BJ179" s="17" t="s">
        <v>87</v>
      </c>
      <c r="BK179" s="152">
        <f>ROUND(I179*H179,2)</f>
        <v>0</v>
      </c>
      <c r="BL179" s="17" t="s">
        <v>379</v>
      </c>
      <c r="BM179" s="151" t="s">
        <v>5356</v>
      </c>
    </row>
    <row r="180" spans="2:65" s="13" customFormat="1" ht="11.25">
      <c r="B180" s="160"/>
      <c r="D180" s="154" t="s">
        <v>381</v>
      </c>
      <c r="E180" s="161" t="s">
        <v>1</v>
      </c>
      <c r="F180" s="162" t="s">
        <v>5357</v>
      </c>
      <c r="H180" s="163">
        <v>16.2</v>
      </c>
      <c r="I180" s="164"/>
      <c r="L180" s="160"/>
      <c r="M180" s="165"/>
      <c r="T180" s="166"/>
      <c r="AT180" s="161" t="s">
        <v>381</v>
      </c>
      <c r="AU180" s="161" t="s">
        <v>90</v>
      </c>
      <c r="AV180" s="13" t="s">
        <v>90</v>
      </c>
      <c r="AW180" s="13" t="s">
        <v>36</v>
      </c>
      <c r="AX180" s="13" t="s">
        <v>87</v>
      </c>
      <c r="AY180" s="161" t="s">
        <v>373</v>
      </c>
    </row>
    <row r="181" spans="2:65" s="1" customFormat="1" ht="33" customHeight="1">
      <c r="B181" s="32"/>
      <c r="C181" s="139" t="s">
        <v>7</v>
      </c>
      <c r="D181" s="139" t="s">
        <v>375</v>
      </c>
      <c r="E181" s="140" t="s">
        <v>5358</v>
      </c>
      <c r="F181" s="141" t="s">
        <v>5359</v>
      </c>
      <c r="G181" s="142" t="s">
        <v>172</v>
      </c>
      <c r="H181" s="143">
        <v>1260</v>
      </c>
      <c r="I181" s="144"/>
      <c r="J181" s="145">
        <f>ROUND(I181*H181,2)</f>
        <v>0</v>
      </c>
      <c r="K181" s="146"/>
      <c r="L181" s="32"/>
      <c r="M181" s="147" t="s">
        <v>1</v>
      </c>
      <c r="N181" s="148" t="s">
        <v>45</v>
      </c>
      <c r="P181" s="149">
        <f>O181*H181</f>
        <v>0</v>
      </c>
      <c r="Q181" s="149">
        <v>0</v>
      </c>
      <c r="R181" s="149">
        <f>Q181*H181</f>
        <v>0</v>
      </c>
      <c r="S181" s="149">
        <v>0</v>
      </c>
      <c r="T181" s="150">
        <f>S181*H181</f>
        <v>0</v>
      </c>
      <c r="AR181" s="151" t="s">
        <v>379</v>
      </c>
      <c r="AT181" s="151" t="s">
        <v>375</v>
      </c>
      <c r="AU181" s="151" t="s">
        <v>90</v>
      </c>
      <c r="AY181" s="17" t="s">
        <v>373</v>
      </c>
      <c r="BE181" s="152">
        <f>IF(N181="základní",J181,0)</f>
        <v>0</v>
      </c>
      <c r="BF181" s="152">
        <f>IF(N181="snížená",J181,0)</f>
        <v>0</v>
      </c>
      <c r="BG181" s="152">
        <f>IF(N181="zákl. přenesená",J181,0)</f>
        <v>0</v>
      </c>
      <c r="BH181" s="152">
        <f>IF(N181="sníž. přenesená",J181,0)</f>
        <v>0</v>
      </c>
      <c r="BI181" s="152">
        <f>IF(N181="nulová",J181,0)</f>
        <v>0</v>
      </c>
      <c r="BJ181" s="17" t="s">
        <v>87</v>
      </c>
      <c r="BK181" s="152">
        <f>ROUND(I181*H181,2)</f>
        <v>0</v>
      </c>
      <c r="BL181" s="17" t="s">
        <v>379</v>
      </c>
      <c r="BM181" s="151" t="s">
        <v>5360</v>
      </c>
    </row>
    <row r="182" spans="2:65" s="13" customFormat="1" ht="11.25">
      <c r="B182" s="160"/>
      <c r="D182" s="154" t="s">
        <v>381</v>
      </c>
      <c r="E182" s="161" t="s">
        <v>1</v>
      </c>
      <c r="F182" s="162" t="s">
        <v>5361</v>
      </c>
      <c r="H182" s="163">
        <v>1260</v>
      </c>
      <c r="I182" s="164"/>
      <c r="L182" s="160"/>
      <c r="M182" s="165"/>
      <c r="T182" s="166"/>
      <c r="AT182" s="161" t="s">
        <v>381</v>
      </c>
      <c r="AU182" s="161" t="s">
        <v>90</v>
      </c>
      <c r="AV182" s="13" t="s">
        <v>90</v>
      </c>
      <c r="AW182" s="13" t="s">
        <v>36</v>
      </c>
      <c r="AX182" s="13" t="s">
        <v>87</v>
      </c>
      <c r="AY182" s="161" t="s">
        <v>373</v>
      </c>
    </row>
    <row r="183" spans="2:65" s="1" customFormat="1" ht="16.5" customHeight="1">
      <c r="B183" s="32"/>
      <c r="C183" s="139" t="s">
        <v>560</v>
      </c>
      <c r="D183" s="139" t="s">
        <v>375</v>
      </c>
      <c r="E183" s="140" t="s">
        <v>5362</v>
      </c>
      <c r="F183" s="141" t="s">
        <v>5363</v>
      </c>
      <c r="G183" s="142" t="s">
        <v>395</v>
      </c>
      <c r="H183" s="143">
        <v>47.655999999999999</v>
      </c>
      <c r="I183" s="144"/>
      <c r="J183" s="145">
        <f>ROUND(I183*H183,2)</f>
        <v>0</v>
      </c>
      <c r="K183" s="146"/>
      <c r="L183" s="32"/>
      <c r="M183" s="147" t="s">
        <v>1</v>
      </c>
      <c r="N183" s="148" t="s">
        <v>45</v>
      </c>
      <c r="P183" s="149">
        <f>O183*H183</f>
        <v>0</v>
      </c>
      <c r="Q183" s="149">
        <v>0</v>
      </c>
      <c r="R183" s="149">
        <f>Q183*H183</f>
        <v>0</v>
      </c>
      <c r="S183" s="149">
        <v>0</v>
      </c>
      <c r="T183" s="150">
        <f>S183*H183</f>
        <v>0</v>
      </c>
      <c r="AR183" s="151" t="s">
        <v>379</v>
      </c>
      <c r="AT183" s="151" t="s">
        <v>375</v>
      </c>
      <c r="AU183" s="151" t="s">
        <v>90</v>
      </c>
      <c r="AY183" s="17" t="s">
        <v>373</v>
      </c>
      <c r="BE183" s="152">
        <f>IF(N183="základní",J183,0)</f>
        <v>0</v>
      </c>
      <c r="BF183" s="152">
        <f>IF(N183="snížená",J183,0)</f>
        <v>0</v>
      </c>
      <c r="BG183" s="152">
        <f>IF(N183="zákl. přenesená",J183,0)</f>
        <v>0</v>
      </c>
      <c r="BH183" s="152">
        <f>IF(N183="sníž. přenesená",J183,0)</f>
        <v>0</v>
      </c>
      <c r="BI183" s="152">
        <f>IF(N183="nulová",J183,0)</f>
        <v>0</v>
      </c>
      <c r="BJ183" s="17" t="s">
        <v>87</v>
      </c>
      <c r="BK183" s="152">
        <f>ROUND(I183*H183,2)</f>
        <v>0</v>
      </c>
      <c r="BL183" s="17" t="s">
        <v>379</v>
      </c>
      <c r="BM183" s="151" t="s">
        <v>5364</v>
      </c>
    </row>
    <row r="184" spans="2:65" s="13" customFormat="1" ht="11.25">
      <c r="B184" s="160"/>
      <c r="D184" s="154" t="s">
        <v>381</v>
      </c>
      <c r="E184" s="161" t="s">
        <v>1</v>
      </c>
      <c r="F184" s="162" t="s">
        <v>5365</v>
      </c>
      <c r="H184" s="163">
        <v>37</v>
      </c>
      <c r="I184" s="164"/>
      <c r="L184" s="160"/>
      <c r="M184" s="165"/>
      <c r="T184" s="166"/>
      <c r="AT184" s="161" t="s">
        <v>381</v>
      </c>
      <c r="AU184" s="161" t="s">
        <v>90</v>
      </c>
      <c r="AV184" s="13" t="s">
        <v>90</v>
      </c>
      <c r="AW184" s="13" t="s">
        <v>36</v>
      </c>
      <c r="AX184" s="13" t="s">
        <v>80</v>
      </c>
      <c r="AY184" s="161" t="s">
        <v>373</v>
      </c>
    </row>
    <row r="185" spans="2:65" s="13" customFormat="1" ht="11.25">
      <c r="B185" s="160"/>
      <c r="D185" s="154" t="s">
        <v>381</v>
      </c>
      <c r="E185" s="161" t="s">
        <v>1</v>
      </c>
      <c r="F185" s="162" t="s">
        <v>5366</v>
      </c>
      <c r="H185" s="163">
        <v>10.656000000000001</v>
      </c>
      <c r="I185" s="164"/>
      <c r="L185" s="160"/>
      <c r="M185" s="165"/>
      <c r="T185" s="166"/>
      <c r="AT185" s="161" t="s">
        <v>381</v>
      </c>
      <c r="AU185" s="161" t="s">
        <v>90</v>
      </c>
      <c r="AV185" s="13" t="s">
        <v>90</v>
      </c>
      <c r="AW185" s="13" t="s">
        <v>36</v>
      </c>
      <c r="AX185" s="13" t="s">
        <v>80</v>
      </c>
      <c r="AY185" s="161" t="s">
        <v>373</v>
      </c>
    </row>
    <row r="186" spans="2:65" s="14" customFormat="1" ht="11.25">
      <c r="B186" s="167"/>
      <c r="D186" s="154" t="s">
        <v>381</v>
      </c>
      <c r="E186" s="168" t="s">
        <v>1</v>
      </c>
      <c r="F186" s="169" t="s">
        <v>386</v>
      </c>
      <c r="H186" s="170">
        <v>47.655999999999999</v>
      </c>
      <c r="I186" s="171"/>
      <c r="L186" s="167"/>
      <c r="M186" s="172"/>
      <c r="T186" s="173"/>
      <c r="AT186" s="168" t="s">
        <v>381</v>
      </c>
      <c r="AU186" s="168" t="s">
        <v>90</v>
      </c>
      <c r="AV186" s="14" t="s">
        <v>379</v>
      </c>
      <c r="AW186" s="14" t="s">
        <v>36</v>
      </c>
      <c r="AX186" s="14" t="s">
        <v>87</v>
      </c>
      <c r="AY186" s="168" t="s">
        <v>373</v>
      </c>
    </row>
    <row r="187" spans="2:65" s="1" customFormat="1" ht="33" customHeight="1">
      <c r="B187" s="32"/>
      <c r="C187" s="139" t="s">
        <v>567</v>
      </c>
      <c r="D187" s="139" t="s">
        <v>375</v>
      </c>
      <c r="E187" s="140" t="s">
        <v>5367</v>
      </c>
      <c r="F187" s="141" t="s">
        <v>5368</v>
      </c>
      <c r="G187" s="142" t="s">
        <v>172</v>
      </c>
      <c r="H187" s="143">
        <v>1122.8</v>
      </c>
      <c r="I187" s="144"/>
      <c r="J187" s="145">
        <f>ROUND(I187*H187,2)</f>
        <v>0</v>
      </c>
      <c r="K187" s="146"/>
      <c r="L187" s="32"/>
      <c r="M187" s="147" t="s">
        <v>1</v>
      </c>
      <c r="N187" s="148" t="s">
        <v>45</v>
      </c>
      <c r="P187" s="149">
        <f>O187*H187</f>
        <v>0</v>
      </c>
      <c r="Q187" s="149">
        <v>0</v>
      </c>
      <c r="R187" s="149">
        <f>Q187*H187</f>
        <v>0</v>
      </c>
      <c r="S187" s="149">
        <v>0</v>
      </c>
      <c r="T187" s="150">
        <f>S187*H187</f>
        <v>0</v>
      </c>
      <c r="AR187" s="151" t="s">
        <v>379</v>
      </c>
      <c r="AT187" s="151" t="s">
        <v>375</v>
      </c>
      <c r="AU187" s="151" t="s">
        <v>90</v>
      </c>
      <c r="AY187" s="17" t="s">
        <v>373</v>
      </c>
      <c r="BE187" s="152">
        <f>IF(N187="základní",J187,0)</f>
        <v>0</v>
      </c>
      <c r="BF187" s="152">
        <f>IF(N187="snížená",J187,0)</f>
        <v>0</v>
      </c>
      <c r="BG187" s="152">
        <f>IF(N187="zákl. přenesená",J187,0)</f>
        <v>0</v>
      </c>
      <c r="BH187" s="152">
        <f>IF(N187="sníž. přenesená",J187,0)</f>
        <v>0</v>
      </c>
      <c r="BI187" s="152">
        <f>IF(N187="nulová",J187,0)</f>
        <v>0</v>
      </c>
      <c r="BJ187" s="17" t="s">
        <v>87</v>
      </c>
      <c r="BK187" s="152">
        <f>ROUND(I187*H187,2)</f>
        <v>0</v>
      </c>
      <c r="BL187" s="17" t="s">
        <v>379</v>
      </c>
      <c r="BM187" s="151" t="s">
        <v>5369</v>
      </c>
    </row>
    <row r="188" spans="2:65" s="13" customFormat="1" ht="11.25">
      <c r="B188" s="160"/>
      <c r="D188" s="154" t="s">
        <v>381</v>
      </c>
      <c r="E188" s="161" t="s">
        <v>1</v>
      </c>
      <c r="F188" s="162" t="s">
        <v>5370</v>
      </c>
      <c r="H188" s="163">
        <v>590</v>
      </c>
      <c r="I188" s="164"/>
      <c r="L188" s="160"/>
      <c r="M188" s="165"/>
      <c r="T188" s="166"/>
      <c r="AT188" s="161" t="s">
        <v>381</v>
      </c>
      <c r="AU188" s="161" t="s">
        <v>90</v>
      </c>
      <c r="AV188" s="13" t="s">
        <v>90</v>
      </c>
      <c r="AW188" s="13" t="s">
        <v>36</v>
      </c>
      <c r="AX188" s="13" t="s">
        <v>80</v>
      </c>
      <c r="AY188" s="161" t="s">
        <v>373</v>
      </c>
    </row>
    <row r="189" spans="2:65" s="13" customFormat="1" ht="11.25">
      <c r="B189" s="160"/>
      <c r="D189" s="154" t="s">
        <v>381</v>
      </c>
      <c r="E189" s="161" t="s">
        <v>1</v>
      </c>
      <c r="F189" s="162" t="s">
        <v>5371</v>
      </c>
      <c r="H189" s="163">
        <v>532.79999999999995</v>
      </c>
      <c r="I189" s="164"/>
      <c r="L189" s="160"/>
      <c r="M189" s="165"/>
      <c r="T189" s="166"/>
      <c r="AT189" s="161" t="s">
        <v>381</v>
      </c>
      <c r="AU189" s="161" t="s">
        <v>90</v>
      </c>
      <c r="AV189" s="13" t="s">
        <v>90</v>
      </c>
      <c r="AW189" s="13" t="s">
        <v>36</v>
      </c>
      <c r="AX189" s="13" t="s">
        <v>80</v>
      </c>
      <c r="AY189" s="161" t="s">
        <v>373</v>
      </c>
    </row>
    <row r="190" spans="2:65" s="14" customFormat="1" ht="11.25">
      <c r="B190" s="167"/>
      <c r="D190" s="154" t="s">
        <v>381</v>
      </c>
      <c r="E190" s="168" t="s">
        <v>1</v>
      </c>
      <c r="F190" s="169" t="s">
        <v>386</v>
      </c>
      <c r="H190" s="170">
        <v>1122.8</v>
      </c>
      <c r="I190" s="171"/>
      <c r="L190" s="167"/>
      <c r="M190" s="172"/>
      <c r="T190" s="173"/>
      <c r="AT190" s="168" t="s">
        <v>381</v>
      </c>
      <c r="AU190" s="168" t="s">
        <v>90</v>
      </c>
      <c r="AV190" s="14" t="s">
        <v>379</v>
      </c>
      <c r="AW190" s="14" t="s">
        <v>36</v>
      </c>
      <c r="AX190" s="14" t="s">
        <v>87</v>
      </c>
      <c r="AY190" s="168" t="s">
        <v>373</v>
      </c>
    </row>
    <row r="191" spans="2:65" s="1" customFormat="1" ht="24.2" customHeight="1">
      <c r="B191" s="32"/>
      <c r="C191" s="139" t="s">
        <v>572</v>
      </c>
      <c r="D191" s="139" t="s">
        <v>375</v>
      </c>
      <c r="E191" s="140" t="s">
        <v>5372</v>
      </c>
      <c r="F191" s="141" t="s">
        <v>5373</v>
      </c>
      <c r="G191" s="142" t="s">
        <v>172</v>
      </c>
      <c r="H191" s="143">
        <v>60</v>
      </c>
      <c r="I191" s="144"/>
      <c r="J191" s="145">
        <f>ROUND(I191*H191,2)</f>
        <v>0</v>
      </c>
      <c r="K191" s="146"/>
      <c r="L191" s="32"/>
      <c r="M191" s="147" t="s">
        <v>1</v>
      </c>
      <c r="N191" s="148" t="s">
        <v>45</v>
      </c>
      <c r="P191" s="149">
        <f>O191*H191</f>
        <v>0</v>
      </c>
      <c r="Q191" s="149">
        <v>0</v>
      </c>
      <c r="R191" s="149">
        <f>Q191*H191</f>
        <v>0</v>
      </c>
      <c r="S191" s="149">
        <v>0</v>
      </c>
      <c r="T191" s="150">
        <f>S191*H191</f>
        <v>0</v>
      </c>
      <c r="AR191" s="151" t="s">
        <v>379</v>
      </c>
      <c r="AT191" s="151" t="s">
        <v>375</v>
      </c>
      <c r="AU191" s="151" t="s">
        <v>90</v>
      </c>
      <c r="AY191" s="17" t="s">
        <v>373</v>
      </c>
      <c r="BE191" s="152">
        <f>IF(N191="základní",J191,0)</f>
        <v>0</v>
      </c>
      <c r="BF191" s="152">
        <f>IF(N191="snížená",J191,0)</f>
        <v>0</v>
      </c>
      <c r="BG191" s="152">
        <f>IF(N191="zákl. přenesená",J191,0)</f>
        <v>0</v>
      </c>
      <c r="BH191" s="152">
        <f>IF(N191="sníž. přenesená",J191,0)</f>
        <v>0</v>
      </c>
      <c r="BI191" s="152">
        <f>IF(N191="nulová",J191,0)</f>
        <v>0</v>
      </c>
      <c r="BJ191" s="17" t="s">
        <v>87</v>
      </c>
      <c r="BK191" s="152">
        <f>ROUND(I191*H191,2)</f>
        <v>0</v>
      </c>
      <c r="BL191" s="17" t="s">
        <v>379</v>
      </c>
      <c r="BM191" s="151" t="s">
        <v>5374</v>
      </c>
    </row>
    <row r="192" spans="2:65" s="1" customFormat="1" ht="24.2" customHeight="1">
      <c r="B192" s="32"/>
      <c r="C192" s="139" t="s">
        <v>598</v>
      </c>
      <c r="D192" s="139" t="s">
        <v>375</v>
      </c>
      <c r="E192" s="140" t="s">
        <v>5375</v>
      </c>
      <c r="F192" s="141" t="s">
        <v>5376</v>
      </c>
      <c r="G192" s="142" t="s">
        <v>172</v>
      </c>
      <c r="H192" s="143">
        <v>1200</v>
      </c>
      <c r="I192" s="144"/>
      <c r="J192" s="145">
        <f>ROUND(I192*H192,2)</f>
        <v>0</v>
      </c>
      <c r="K192" s="146"/>
      <c r="L192" s="32"/>
      <c r="M192" s="147" t="s">
        <v>1</v>
      </c>
      <c r="N192" s="148" t="s">
        <v>45</v>
      </c>
      <c r="P192" s="149">
        <f>O192*H192</f>
        <v>0</v>
      </c>
      <c r="Q192" s="149">
        <v>0</v>
      </c>
      <c r="R192" s="149">
        <f>Q192*H192</f>
        <v>0</v>
      </c>
      <c r="S192" s="149">
        <v>0</v>
      </c>
      <c r="T192" s="150">
        <f>S192*H192</f>
        <v>0</v>
      </c>
      <c r="AR192" s="151" t="s">
        <v>379</v>
      </c>
      <c r="AT192" s="151" t="s">
        <v>375</v>
      </c>
      <c r="AU192" s="151" t="s">
        <v>90</v>
      </c>
      <c r="AY192" s="17" t="s">
        <v>373</v>
      </c>
      <c r="BE192" s="152">
        <f>IF(N192="základní",J192,0)</f>
        <v>0</v>
      </c>
      <c r="BF192" s="152">
        <f>IF(N192="snížená",J192,0)</f>
        <v>0</v>
      </c>
      <c r="BG192" s="152">
        <f>IF(N192="zákl. přenesená",J192,0)</f>
        <v>0</v>
      </c>
      <c r="BH192" s="152">
        <f>IF(N192="sníž. přenesená",J192,0)</f>
        <v>0</v>
      </c>
      <c r="BI192" s="152">
        <f>IF(N192="nulová",J192,0)</f>
        <v>0</v>
      </c>
      <c r="BJ192" s="17" t="s">
        <v>87</v>
      </c>
      <c r="BK192" s="152">
        <f>ROUND(I192*H192,2)</f>
        <v>0</v>
      </c>
      <c r="BL192" s="17" t="s">
        <v>379</v>
      </c>
      <c r="BM192" s="151" t="s">
        <v>5377</v>
      </c>
    </row>
    <row r="193" spans="2:65" s="1" customFormat="1" ht="24.2" customHeight="1">
      <c r="B193" s="32"/>
      <c r="C193" s="139" t="s">
        <v>606</v>
      </c>
      <c r="D193" s="139" t="s">
        <v>375</v>
      </c>
      <c r="E193" s="140" t="s">
        <v>5378</v>
      </c>
      <c r="F193" s="141" t="s">
        <v>5379</v>
      </c>
      <c r="G193" s="142" t="s">
        <v>172</v>
      </c>
      <c r="H193" s="143">
        <v>1123</v>
      </c>
      <c r="I193" s="144"/>
      <c r="J193" s="145">
        <f>ROUND(I193*H193,2)</f>
        <v>0</v>
      </c>
      <c r="K193" s="146"/>
      <c r="L193" s="32"/>
      <c r="M193" s="147" t="s">
        <v>1</v>
      </c>
      <c r="N193" s="148" t="s">
        <v>45</v>
      </c>
      <c r="P193" s="149">
        <f>O193*H193</f>
        <v>0</v>
      </c>
      <c r="Q193" s="149">
        <v>0</v>
      </c>
      <c r="R193" s="149">
        <f>Q193*H193</f>
        <v>0</v>
      </c>
      <c r="S193" s="149">
        <v>0</v>
      </c>
      <c r="T193" s="150">
        <f>S193*H193</f>
        <v>0</v>
      </c>
      <c r="AR193" s="151" t="s">
        <v>379</v>
      </c>
      <c r="AT193" s="151" t="s">
        <v>375</v>
      </c>
      <c r="AU193" s="151" t="s">
        <v>90</v>
      </c>
      <c r="AY193" s="17" t="s">
        <v>373</v>
      </c>
      <c r="BE193" s="152">
        <f>IF(N193="základní",J193,0)</f>
        <v>0</v>
      </c>
      <c r="BF193" s="152">
        <f>IF(N193="snížená",J193,0)</f>
        <v>0</v>
      </c>
      <c r="BG193" s="152">
        <f>IF(N193="zákl. přenesená",J193,0)</f>
        <v>0</v>
      </c>
      <c r="BH193" s="152">
        <f>IF(N193="sníž. přenesená",J193,0)</f>
        <v>0</v>
      </c>
      <c r="BI193" s="152">
        <f>IF(N193="nulová",J193,0)</f>
        <v>0</v>
      </c>
      <c r="BJ193" s="17" t="s">
        <v>87</v>
      </c>
      <c r="BK193" s="152">
        <f>ROUND(I193*H193,2)</f>
        <v>0</v>
      </c>
      <c r="BL193" s="17" t="s">
        <v>379</v>
      </c>
      <c r="BM193" s="151" t="s">
        <v>5380</v>
      </c>
    </row>
    <row r="194" spans="2:65" s="13" customFormat="1" ht="11.25">
      <c r="B194" s="160"/>
      <c r="D194" s="154" t="s">
        <v>381</v>
      </c>
      <c r="E194" s="161" t="s">
        <v>1</v>
      </c>
      <c r="F194" s="162" t="s">
        <v>5370</v>
      </c>
      <c r="H194" s="163">
        <v>590</v>
      </c>
      <c r="I194" s="164"/>
      <c r="L194" s="160"/>
      <c r="M194" s="165"/>
      <c r="T194" s="166"/>
      <c r="AT194" s="161" t="s">
        <v>381</v>
      </c>
      <c r="AU194" s="161" t="s">
        <v>90</v>
      </c>
      <c r="AV194" s="13" t="s">
        <v>90</v>
      </c>
      <c r="AW194" s="13" t="s">
        <v>36</v>
      </c>
      <c r="AX194" s="13" t="s">
        <v>80</v>
      </c>
      <c r="AY194" s="161" t="s">
        <v>373</v>
      </c>
    </row>
    <row r="195" spans="2:65" s="13" customFormat="1" ht="11.25">
      <c r="B195" s="160"/>
      <c r="D195" s="154" t="s">
        <v>381</v>
      </c>
      <c r="E195" s="161" t="s">
        <v>1</v>
      </c>
      <c r="F195" s="162" t="s">
        <v>5381</v>
      </c>
      <c r="H195" s="163">
        <v>533</v>
      </c>
      <c r="I195" s="164"/>
      <c r="L195" s="160"/>
      <c r="M195" s="165"/>
      <c r="T195" s="166"/>
      <c r="AT195" s="161" t="s">
        <v>381</v>
      </c>
      <c r="AU195" s="161" t="s">
        <v>90</v>
      </c>
      <c r="AV195" s="13" t="s">
        <v>90</v>
      </c>
      <c r="AW195" s="13" t="s">
        <v>36</v>
      </c>
      <c r="AX195" s="13" t="s">
        <v>80</v>
      </c>
      <c r="AY195" s="161" t="s">
        <v>373</v>
      </c>
    </row>
    <row r="196" spans="2:65" s="14" customFormat="1" ht="11.25">
      <c r="B196" s="167"/>
      <c r="D196" s="154" t="s">
        <v>381</v>
      </c>
      <c r="E196" s="168" t="s">
        <v>1</v>
      </c>
      <c r="F196" s="169" t="s">
        <v>386</v>
      </c>
      <c r="H196" s="170">
        <v>1123</v>
      </c>
      <c r="I196" s="171"/>
      <c r="L196" s="167"/>
      <c r="M196" s="172"/>
      <c r="T196" s="173"/>
      <c r="AT196" s="168" t="s">
        <v>381</v>
      </c>
      <c r="AU196" s="168" t="s">
        <v>90</v>
      </c>
      <c r="AV196" s="14" t="s">
        <v>379</v>
      </c>
      <c r="AW196" s="14" t="s">
        <v>36</v>
      </c>
      <c r="AX196" s="14" t="s">
        <v>87</v>
      </c>
      <c r="AY196" s="168" t="s">
        <v>373</v>
      </c>
    </row>
    <row r="197" spans="2:65" s="1" customFormat="1" ht="24.2" customHeight="1">
      <c r="B197" s="32"/>
      <c r="C197" s="139" t="s">
        <v>614</v>
      </c>
      <c r="D197" s="139" t="s">
        <v>375</v>
      </c>
      <c r="E197" s="140" t="s">
        <v>5382</v>
      </c>
      <c r="F197" s="141" t="s">
        <v>5383</v>
      </c>
      <c r="G197" s="142" t="s">
        <v>172</v>
      </c>
      <c r="H197" s="143">
        <v>1850</v>
      </c>
      <c r="I197" s="144"/>
      <c r="J197" s="145">
        <f>ROUND(I197*H197,2)</f>
        <v>0</v>
      </c>
      <c r="K197" s="146"/>
      <c r="L197" s="32"/>
      <c r="M197" s="147" t="s">
        <v>1</v>
      </c>
      <c r="N197" s="148" t="s">
        <v>45</v>
      </c>
      <c r="P197" s="149">
        <f>O197*H197</f>
        <v>0</v>
      </c>
      <c r="Q197" s="149">
        <v>0</v>
      </c>
      <c r="R197" s="149">
        <f>Q197*H197</f>
        <v>0</v>
      </c>
      <c r="S197" s="149">
        <v>0</v>
      </c>
      <c r="T197" s="150">
        <f>S197*H197</f>
        <v>0</v>
      </c>
      <c r="AR197" s="151" t="s">
        <v>379</v>
      </c>
      <c r="AT197" s="151" t="s">
        <v>375</v>
      </c>
      <c r="AU197" s="151" t="s">
        <v>90</v>
      </c>
      <c r="AY197" s="17" t="s">
        <v>373</v>
      </c>
      <c r="BE197" s="152">
        <f>IF(N197="základní",J197,0)</f>
        <v>0</v>
      </c>
      <c r="BF197" s="152">
        <f>IF(N197="snížená",J197,0)</f>
        <v>0</v>
      </c>
      <c r="BG197" s="152">
        <f>IF(N197="zákl. přenesená",J197,0)</f>
        <v>0</v>
      </c>
      <c r="BH197" s="152">
        <f>IF(N197="sníž. přenesená",J197,0)</f>
        <v>0</v>
      </c>
      <c r="BI197" s="152">
        <f>IF(N197="nulová",J197,0)</f>
        <v>0</v>
      </c>
      <c r="BJ197" s="17" t="s">
        <v>87</v>
      </c>
      <c r="BK197" s="152">
        <f>ROUND(I197*H197,2)</f>
        <v>0</v>
      </c>
      <c r="BL197" s="17" t="s">
        <v>379</v>
      </c>
      <c r="BM197" s="151" t="s">
        <v>5384</v>
      </c>
    </row>
    <row r="198" spans="2:65" s="1" customFormat="1" ht="16.5" customHeight="1">
      <c r="B198" s="32"/>
      <c r="C198" s="185" t="s">
        <v>621</v>
      </c>
      <c r="D198" s="185" t="s">
        <v>479</v>
      </c>
      <c r="E198" s="186" t="s">
        <v>5385</v>
      </c>
      <c r="F198" s="187" t="s">
        <v>5386</v>
      </c>
      <c r="G198" s="188" t="s">
        <v>1957</v>
      </c>
      <c r="H198" s="189">
        <v>57.164999999999999</v>
      </c>
      <c r="I198" s="190"/>
      <c r="J198" s="191">
        <f>ROUND(I198*H198,2)</f>
        <v>0</v>
      </c>
      <c r="K198" s="192"/>
      <c r="L198" s="193"/>
      <c r="M198" s="194" t="s">
        <v>1</v>
      </c>
      <c r="N198" s="195" t="s">
        <v>45</v>
      </c>
      <c r="P198" s="149">
        <f>O198*H198</f>
        <v>0</v>
      </c>
      <c r="Q198" s="149">
        <v>1E-3</v>
      </c>
      <c r="R198" s="149">
        <f>Q198*H198</f>
        <v>5.7165000000000001E-2</v>
      </c>
      <c r="S198" s="149">
        <v>0</v>
      </c>
      <c r="T198" s="150">
        <f>S198*H198</f>
        <v>0</v>
      </c>
      <c r="AR198" s="151" t="s">
        <v>444</v>
      </c>
      <c r="AT198" s="151" t="s">
        <v>479</v>
      </c>
      <c r="AU198" s="151" t="s">
        <v>90</v>
      </c>
      <c r="AY198" s="17" t="s">
        <v>373</v>
      </c>
      <c r="BE198" s="152">
        <f>IF(N198="základní",J198,0)</f>
        <v>0</v>
      </c>
      <c r="BF198" s="152">
        <f>IF(N198="snížená",J198,0)</f>
        <v>0</v>
      </c>
      <c r="BG198" s="152">
        <f>IF(N198="zákl. přenesená",J198,0)</f>
        <v>0</v>
      </c>
      <c r="BH198" s="152">
        <f>IF(N198="sníž. přenesená",J198,0)</f>
        <v>0</v>
      </c>
      <c r="BI198" s="152">
        <f>IF(N198="nulová",J198,0)</f>
        <v>0</v>
      </c>
      <c r="BJ198" s="17" t="s">
        <v>87</v>
      </c>
      <c r="BK198" s="152">
        <f>ROUND(I198*H198,2)</f>
        <v>0</v>
      </c>
      <c r="BL198" s="17" t="s">
        <v>379</v>
      </c>
      <c r="BM198" s="151" t="s">
        <v>5387</v>
      </c>
    </row>
    <row r="199" spans="2:65" s="13" customFormat="1" ht="11.25">
      <c r="B199" s="160"/>
      <c r="D199" s="154" t="s">
        <v>381</v>
      </c>
      <c r="E199" s="161" t="s">
        <v>1</v>
      </c>
      <c r="F199" s="162" t="s">
        <v>5388</v>
      </c>
      <c r="H199" s="163">
        <v>57.164999999999999</v>
      </c>
      <c r="I199" s="164"/>
      <c r="L199" s="160"/>
      <c r="M199" s="165"/>
      <c r="T199" s="166"/>
      <c r="AT199" s="161" t="s">
        <v>381</v>
      </c>
      <c r="AU199" s="161" t="s">
        <v>90</v>
      </c>
      <c r="AV199" s="13" t="s">
        <v>90</v>
      </c>
      <c r="AW199" s="13" t="s">
        <v>36</v>
      </c>
      <c r="AX199" s="13" t="s">
        <v>87</v>
      </c>
      <c r="AY199" s="161" t="s">
        <v>373</v>
      </c>
    </row>
    <row r="200" spans="2:65" s="1" customFormat="1" ht="21.75" customHeight="1">
      <c r="B200" s="32"/>
      <c r="C200" s="139" t="s">
        <v>627</v>
      </c>
      <c r="D200" s="139" t="s">
        <v>375</v>
      </c>
      <c r="E200" s="140" t="s">
        <v>5389</v>
      </c>
      <c r="F200" s="141" t="s">
        <v>5390</v>
      </c>
      <c r="G200" s="142" t="s">
        <v>172</v>
      </c>
      <c r="H200" s="143">
        <v>1850</v>
      </c>
      <c r="I200" s="144"/>
      <c r="J200" s="145">
        <f>ROUND(I200*H200,2)</f>
        <v>0</v>
      </c>
      <c r="K200" s="146"/>
      <c r="L200" s="32"/>
      <c r="M200" s="147" t="s">
        <v>1</v>
      </c>
      <c r="N200" s="148" t="s">
        <v>45</v>
      </c>
      <c r="P200" s="149">
        <f>O200*H200</f>
        <v>0</v>
      </c>
      <c r="Q200" s="149">
        <v>0</v>
      </c>
      <c r="R200" s="149">
        <f>Q200*H200</f>
        <v>0</v>
      </c>
      <c r="S200" s="149">
        <v>0</v>
      </c>
      <c r="T200" s="150">
        <f>S200*H200</f>
        <v>0</v>
      </c>
      <c r="AR200" s="151" t="s">
        <v>379</v>
      </c>
      <c r="AT200" s="151" t="s">
        <v>375</v>
      </c>
      <c r="AU200" s="151" t="s">
        <v>90</v>
      </c>
      <c r="AY200" s="17" t="s">
        <v>373</v>
      </c>
      <c r="BE200" s="152">
        <f>IF(N200="základní",J200,0)</f>
        <v>0</v>
      </c>
      <c r="BF200" s="152">
        <f>IF(N200="snížená",J200,0)</f>
        <v>0</v>
      </c>
      <c r="BG200" s="152">
        <f>IF(N200="zákl. přenesená",J200,0)</f>
        <v>0</v>
      </c>
      <c r="BH200" s="152">
        <f>IF(N200="sníž. přenesená",J200,0)</f>
        <v>0</v>
      </c>
      <c r="BI200" s="152">
        <f>IF(N200="nulová",J200,0)</f>
        <v>0</v>
      </c>
      <c r="BJ200" s="17" t="s">
        <v>87</v>
      </c>
      <c r="BK200" s="152">
        <f>ROUND(I200*H200,2)</f>
        <v>0</v>
      </c>
      <c r="BL200" s="17" t="s">
        <v>379</v>
      </c>
      <c r="BM200" s="151" t="s">
        <v>5391</v>
      </c>
    </row>
    <row r="201" spans="2:65" s="1" customFormat="1" ht="24.2" customHeight="1">
      <c r="B201" s="32"/>
      <c r="C201" s="139" t="s">
        <v>638</v>
      </c>
      <c r="D201" s="139" t="s">
        <v>375</v>
      </c>
      <c r="E201" s="140" t="s">
        <v>5392</v>
      </c>
      <c r="F201" s="141" t="s">
        <v>5393</v>
      </c>
      <c r="G201" s="142" t="s">
        <v>914</v>
      </c>
      <c r="H201" s="143">
        <v>4</v>
      </c>
      <c r="I201" s="144"/>
      <c r="J201" s="145">
        <f>ROUND(I201*H201,2)</f>
        <v>0</v>
      </c>
      <c r="K201" s="146"/>
      <c r="L201" s="32"/>
      <c r="M201" s="147" t="s">
        <v>1</v>
      </c>
      <c r="N201" s="148" t="s">
        <v>45</v>
      </c>
      <c r="P201" s="149">
        <f>O201*H201</f>
        <v>0</v>
      </c>
      <c r="Q201" s="149">
        <v>0</v>
      </c>
      <c r="R201" s="149">
        <f>Q201*H201</f>
        <v>0</v>
      </c>
      <c r="S201" s="149">
        <v>0</v>
      </c>
      <c r="T201" s="150">
        <f>S201*H201</f>
        <v>0</v>
      </c>
      <c r="AR201" s="151" t="s">
        <v>379</v>
      </c>
      <c r="AT201" s="151" t="s">
        <v>375</v>
      </c>
      <c r="AU201" s="151" t="s">
        <v>90</v>
      </c>
      <c r="AY201" s="17" t="s">
        <v>373</v>
      </c>
      <c r="BE201" s="152">
        <f>IF(N201="základní",J201,0)</f>
        <v>0</v>
      </c>
      <c r="BF201" s="152">
        <f>IF(N201="snížená",J201,0)</f>
        <v>0</v>
      </c>
      <c r="BG201" s="152">
        <f>IF(N201="zákl. přenesená",J201,0)</f>
        <v>0</v>
      </c>
      <c r="BH201" s="152">
        <f>IF(N201="sníž. přenesená",J201,0)</f>
        <v>0</v>
      </c>
      <c r="BI201" s="152">
        <f>IF(N201="nulová",J201,0)</f>
        <v>0</v>
      </c>
      <c r="BJ201" s="17" t="s">
        <v>87</v>
      </c>
      <c r="BK201" s="152">
        <f>ROUND(I201*H201,2)</f>
        <v>0</v>
      </c>
      <c r="BL201" s="17" t="s">
        <v>379</v>
      </c>
      <c r="BM201" s="151" t="s">
        <v>5394</v>
      </c>
    </row>
    <row r="202" spans="2:65" s="1" customFormat="1" ht="24.2" customHeight="1">
      <c r="B202" s="32"/>
      <c r="C202" s="139" t="s">
        <v>644</v>
      </c>
      <c r="D202" s="139" t="s">
        <v>375</v>
      </c>
      <c r="E202" s="140" t="s">
        <v>5395</v>
      </c>
      <c r="F202" s="141" t="s">
        <v>5396</v>
      </c>
      <c r="G202" s="142" t="s">
        <v>465</v>
      </c>
      <c r="H202" s="143">
        <v>111</v>
      </c>
      <c r="I202" s="144"/>
      <c r="J202" s="145">
        <f>ROUND(I202*H202,2)</f>
        <v>0</v>
      </c>
      <c r="K202" s="146"/>
      <c r="L202" s="32"/>
      <c r="M202" s="147" t="s">
        <v>1</v>
      </c>
      <c r="N202" s="148" t="s">
        <v>45</v>
      </c>
      <c r="P202" s="149">
        <f>O202*H202</f>
        <v>0</v>
      </c>
      <c r="Q202" s="149">
        <v>0</v>
      </c>
      <c r="R202" s="149">
        <f>Q202*H202</f>
        <v>0</v>
      </c>
      <c r="S202" s="149">
        <v>0</v>
      </c>
      <c r="T202" s="150">
        <f>S202*H202</f>
        <v>0</v>
      </c>
      <c r="AR202" s="151" t="s">
        <v>379</v>
      </c>
      <c r="AT202" s="151" t="s">
        <v>375</v>
      </c>
      <c r="AU202" s="151" t="s">
        <v>90</v>
      </c>
      <c r="AY202" s="17" t="s">
        <v>373</v>
      </c>
      <c r="BE202" s="152">
        <f>IF(N202="základní",J202,0)</f>
        <v>0</v>
      </c>
      <c r="BF202" s="152">
        <f>IF(N202="snížená",J202,0)</f>
        <v>0</v>
      </c>
      <c r="BG202" s="152">
        <f>IF(N202="zákl. přenesená",J202,0)</f>
        <v>0</v>
      </c>
      <c r="BH202" s="152">
        <f>IF(N202="sníž. přenesená",J202,0)</f>
        <v>0</v>
      </c>
      <c r="BI202" s="152">
        <f>IF(N202="nulová",J202,0)</f>
        <v>0</v>
      </c>
      <c r="BJ202" s="17" t="s">
        <v>87</v>
      </c>
      <c r="BK202" s="152">
        <f>ROUND(I202*H202,2)</f>
        <v>0</v>
      </c>
      <c r="BL202" s="17" t="s">
        <v>379</v>
      </c>
      <c r="BM202" s="151" t="s">
        <v>5397</v>
      </c>
    </row>
    <row r="203" spans="2:65" s="1" customFormat="1" ht="24.2" customHeight="1">
      <c r="B203" s="32"/>
      <c r="C203" s="139" t="s">
        <v>658</v>
      </c>
      <c r="D203" s="139" t="s">
        <v>375</v>
      </c>
      <c r="E203" s="140" t="s">
        <v>5398</v>
      </c>
      <c r="F203" s="141" t="s">
        <v>5399</v>
      </c>
      <c r="G203" s="142" t="s">
        <v>914</v>
      </c>
      <c r="H203" s="143">
        <v>35</v>
      </c>
      <c r="I203" s="144"/>
      <c r="J203" s="145">
        <f>ROUND(I203*H203,2)</f>
        <v>0</v>
      </c>
      <c r="K203" s="146"/>
      <c r="L203" s="32"/>
      <c r="M203" s="147" t="s">
        <v>1</v>
      </c>
      <c r="N203" s="148" t="s">
        <v>45</v>
      </c>
      <c r="P203" s="149">
        <f>O203*H203</f>
        <v>0</v>
      </c>
      <c r="Q203" s="149">
        <v>0</v>
      </c>
      <c r="R203" s="149">
        <f>Q203*H203</f>
        <v>0</v>
      </c>
      <c r="S203" s="149">
        <v>0</v>
      </c>
      <c r="T203" s="150">
        <f>S203*H203</f>
        <v>0</v>
      </c>
      <c r="AR203" s="151" t="s">
        <v>379</v>
      </c>
      <c r="AT203" s="151" t="s">
        <v>375</v>
      </c>
      <c r="AU203" s="151" t="s">
        <v>90</v>
      </c>
      <c r="AY203" s="17" t="s">
        <v>373</v>
      </c>
      <c r="BE203" s="152">
        <f>IF(N203="základní",J203,0)</f>
        <v>0</v>
      </c>
      <c r="BF203" s="152">
        <f>IF(N203="snížená",J203,0)</f>
        <v>0</v>
      </c>
      <c r="BG203" s="152">
        <f>IF(N203="zákl. přenesená",J203,0)</f>
        <v>0</v>
      </c>
      <c r="BH203" s="152">
        <f>IF(N203="sníž. přenesená",J203,0)</f>
        <v>0</v>
      </c>
      <c r="BI203" s="152">
        <f>IF(N203="nulová",J203,0)</f>
        <v>0</v>
      </c>
      <c r="BJ203" s="17" t="s">
        <v>87</v>
      </c>
      <c r="BK203" s="152">
        <f>ROUND(I203*H203,2)</f>
        <v>0</v>
      </c>
      <c r="BL203" s="17" t="s">
        <v>379</v>
      </c>
      <c r="BM203" s="151" t="s">
        <v>5400</v>
      </c>
    </row>
    <row r="204" spans="2:65" s="13" customFormat="1" ht="11.25">
      <c r="B204" s="160"/>
      <c r="D204" s="154" t="s">
        <v>381</v>
      </c>
      <c r="E204" s="161" t="s">
        <v>1</v>
      </c>
      <c r="F204" s="162" t="s">
        <v>5401</v>
      </c>
      <c r="H204" s="163">
        <v>35</v>
      </c>
      <c r="I204" s="164"/>
      <c r="L204" s="160"/>
      <c r="M204" s="165"/>
      <c r="T204" s="166"/>
      <c r="AT204" s="161" t="s">
        <v>381</v>
      </c>
      <c r="AU204" s="161" t="s">
        <v>90</v>
      </c>
      <c r="AV204" s="13" t="s">
        <v>90</v>
      </c>
      <c r="AW204" s="13" t="s">
        <v>36</v>
      </c>
      <c r="AX204" s="13" t="s">
        <v>87</v>
      </c>
      <c r="AY204" s="161" t="s">
        <v>373</v>
      </c>
    </row>
    <row r="205" spans="2:65" s="1" customFormat="1" ht="16.5" customHeight="1">
      <c r="B205" s="32"/>
      <c r="C205" s="185" t="s">
        <v>663</v>
      </c>
      <c r="D205" s="185" t="s">
        <v>479</v>
      </c>
      <c r="E205" s="186" t="s">
        <v>5402</v>
      </c>
      <c r="F205" s="187" t="s">
        <v>5403</v>
      </c>
      <c r="G205" s="188" t="s">
        <v>395</v>
      </c>
      <c r="H205" s="189">
        <v>35</v>
      </c>
      <c r="I205" s="190"/>
      <c r="J205" s="191">
        <f>ROUND(I205*H205,2)</f>
        <v>0</v>
      </c>
      <c r="K205" s="192"/>
      <c r="L205" s="193"/>
      <c r="M205" s="194" t="s">
        <v>1</v>
      </c>
      <c r="N205" s="195" t="s">
        <v>45</v>
      </c>
      <c r="P205" s="149">
        <f>O205*H205</f>
        <v>0</v>
      </c>
      <c r="Q205" s="149">
        <v>0.22</v>
      </c>
      <c r="R205" s="149">
        <f>Q205*H205</f>
        <v>7.7</v>
      </c>
      <c r="S205" s="149">
        <v>0</v>
      </c>
      <c r="T205" s="150">
        <f>S205*H205</f>
        <v>0</v>
      </c>
      <c r="AR205" s="151" t="s">
        <v>444</v>
      </c>
      <c r="AT205" s="151" t="s">
        <v>479</v>
      </c>
      <c r="AU205" s="151" t="s">
        <v>90</v>
      </c>
      <c r="AY205" s="17" t="s">
        <v>373</v>
      </c>
      <c r="BE205" s="152">
        <f>IF(N205="základní",J205,0)</f>
        <v>0</v>
      </c>
      <c r="BF205" s="152">
        <f>IF(N205="snížená",J205,0)</f>
        <v>0</v>
      </c>
      <c r="BG205" s="152">
        <f>IF(N205="zákl. přenesená",J205,0)</f>
        <v>0</v>
      </c>
      <c r="BH205" s="152">
        <f>IF(N205="sníž. přenesená",J205,0)</f>
        <v>0</v>
      </c>
      <c r="BI205" s="152">
        <f>IF(N205="nulová",J205,0)</f>
        <v>0</v>
      </c>
      <c r="BJ205" s="17" t="s">
        <v>87</v>
      </c>
      <c r="BK205" s="152">
        <f>ROUND(I205*H205,2)</f>
        <v>0</v>
      </c>
      <c r="BL205" s="17" t="s">
        <v>379</v>
      </c>
      <c r="BM205" s="151" t="s">
        <v>5404</v>
      </c>
    </row>
    <row r="206" spans="2:65" s="13" customFormat="1" ht="11.25">
      <c r="B206" s="160"/>
      <c r="D206" s="154" t="s">
        <v>381</v>
      </c>
      <c r="E206" s="161" t="s">
        <v>1</v>
      </c>
      <c r="F206" s="162" t="s">
        <v>5405</v>
      </c>
      <c r="H206" s="163">
        <v>35</v>
      </c>
      <c r="I206" s="164"/>
      <c r="L206" s="160"/>
      <c r="M206" s="165"/>
      <c r="T206" s="166"/>
      <c r="AT206" s="161" t="s">
        <v>381</v>
      </c>
      <c r="AU206" s="161" t="s">
        <v>90</v>
      </c>
      <c r="AV206" s="13" t="s">
        <v>90</v>
      </c>
      <c r="AW206" s="13" t="s">
        <v>36</v>
      </c>
      <c r="AX206" s="13" t="s">
        <v>87</v>
      </c>
      <c r="AY206" s="161" t="s">
        <v>373</v>
      </c>
    </row>
    <row r="207" spans="2:65" s="1" customFormat="1" ht="21.75" customHeight="1">
      <c r="B207" s="32"/>
      <c r="C207" s="139" t="s">
        <v>667</v>
      </c>
      <c r="D207" s="139" t="s">
        <v>375</v>
      </c>
      <c r="E207" s="140" t="s">
        <v>5406</v>
      </c>
      <c r="F207" s="141" t="s">
        <v>5407</v>
      </c>
      <c r="G207" s="142" t="s">
        <v>172</v>
      </c>
      <c r="H207" s="143">
        <v>1260</v>
      </c>
      <c r="I207" s="144"/>
      <c r="J207" s="145">
        <f>ROUND(I207*H207,2)</f>
        <v>0</v>
      </c>
      <c r="K207" s="146"/>
      <c r="L207" s="32"/>
      <c r="M207" s="147" t="s">
        <v>1</v>
      </c>
      <c r="N207" s="148" t="s">
        <v>45</v>
      </c>
      <c r="P207" s="149">
        <f>O207*H207</f>
        <v>0</v>
      </c>
      <c r="Q207" s="149">
        <v>0</v>
      </c>
      <c r="R207" s="149">
        <f>Q207*H207</f>
        <v>0</v>
      </c>
      <c r="S207" s="149">
        <v>0</v>
      </c>
      <c r="T207" s="150">
        <f>S207*H207</f>
        <v>0</v>
      </c>
      <c r="AR207" s="151" t="s">
        <v>379</v>
      </c>
      <c r="AT207" s="151" t="s">
        <v>375</v>
      </c>
      <c r="AU207" s="151" t="s">
        <v>90</v>
      </c>
      <c r="AY207" s="17" t="s">
        <v>373</v>
      </c>
      <c r="BE207" s="152">
        <f>IF(N207="základní",J207,0)</f>
        <v>0</v>
      </c>
      <c r="BF207" s="152">
        <f>IF(N207="snížená",J207,0)</f>
        <v>0</v>
      </c>
      <c r="BG207" s="152">
        <f>IF(N207="zákl. přenesená",J207,0)</f>
        <v>0</v>
      </c>
      <c r="BH207" s="152">
        <f>IF(N207="sníž. přenesená",J207,0)</f>
        <v>0</v>
      </c>
      <c r="BI207" s="152">
        <f>IF(N207="nulová",J207,0)</f>
        <v>0</v>
      </c>
      <c r="BJ207" s="17" t="s">
        <v>87</v>
      </c>
      <c r="BK207" s="152">
        <f>ROUND(I207*H207,2)</f>
        <v>0</v>
      </c>
      <c r="BL207" s="17" t="s">
        <v>379</v>
      </c>
      <c r="BM207" s="151" t="s">
        <v>5408</v>
      </c>
    </row>
    <row r="208" spans="2:65" s="13" customFormat="1" ht="11.25">
      <c r="B208" s="160"/>
      <c r="D208" s="154" t="s">
        <v>381</v>
      </c>
      <c r="E208" s="161" t="s">
        <v>1</v>
      </c>
      <c r="F208" s="162" t="s">
        <v>5409</v>
      </c>
      <c r="H208" s="163">
        <v>1260</v>
      </c>
      <c r="I208" s="164"/>
      <c r="L208" s="160"/>
      <c r="M208" s="165"/>
      <c r="T208" s="166"/>
      <c r="AT208" s="161" t="s">
        <v>381</v>
      </c>
      <c r="AU208" s="161" t="s">
        <v>90</v>
      </c>
      <c r="AV208" s="13" t="s">
        <v>90</v>
      </c>
      <c r="AW208" s="13" t="s">
        <v>36</v>
      </c>
      <c r="AX208" s="13" t="s">
        <v>87</v>
      </c>
      <c r="AY208" s="161" t="s">
        <v>373</v>
      </c>
    </row>
    <row r="209" spans="2:65" s="1" customFormat="1" ht="21.75" customHeight="1">
      <c r="B209" s="32"/>
      <c r="C209" s="139" t="s">
        <v>675</v>
      </c>
      <c r="D209" s="139" t="s">
        <v>375</v>
      </c>
      <c r="E209" s="140" t="s">
        <v>5410</v>
      </c>
      <c r="F209" s="141" t="s">
        <v>5411</v>
      </c>
      <c r="G209" s="142" t="s">
        <v>172</v>
      </c>
      <c r="H209" s="143">
        <v>1122.8</v>
      </c>
      <c r="I209" s="144"/>
      <c r="J209" s="145">
        <f>ROUND(I209*H209,2)</f>
        <v>0</v>
      </c>
      <c r="K209" s="146"/>
      <c r="L209" s="32"/>
      <c r="M209" s="147" t="s">
        <v>1</v>
      </c>
      <c r="N209" s="148" t="s">
        <v>45</v>
      </c>
      <c r="P209" s="149">
        <f>O209*H209</f>
        <v>0</v>
      </c>
      <c r="Q209" s="149">
        <v>0</v>
      </c>
      <c r="R209" s="149">
        <f>Q209*H209</f>
        <v>0</v>
      </c>
      <c r="S209" s="149">
        <v>0</v>
      </c>
      <c r="T209" s="150">
        <f>S209*H209</f>
        <v>0</v>
      </c>
      <c r="AR209" s="151" t="s">
        <v>379</v>
      </c>
      <c r="AT209" s="151" t="s">
        <v>375</v>
      </c>
      <c r="AU209" s="151" t="s">
        <v>90</v>
      </c>
      <c r="AY209" s="17" t="s">
        <v>373</v>
      </c>
      <c r="BE209" s="152">
        <f>IF(N209="základní",J209,0)</f>
        <v>0</v>
      </c>
      <c r="BF209" s="152">
        <f>IF(N209="snížená",J209,0)</f>
        <v>0</v>
      </c>
      <c r="BG209" s="152">
        <f>IF(N209="zákl. přenesená",J209,0)</f>
        <v>0</v>
      </c>
      <c r="BH209" s="152">
        <f>IF(N209="sníž. přenesená",J209,0)</f>
        <v>0</v>
      </c>
      <c r="BI209" s="152">
        <f>IF(N209="nulová",J209,0)</f>
        <v>0</v>
      </c>
      <c r="BJ209" s="17" t="s">
        <v>87</v>
      </c>
      <c r="BK209" s="152">
        <f>ROUND(I209*H209,2)</f>
        <v>0</v>
      </c>
      <c r="BL209" s="17" t="s">
        <v>379</v>
      </c>
      <c r="BM209" s="151" t="s">
        <v>5412</v>
      </c>
    </row>
    <row r="210" spans="2:65" s="13" customFormat="1" ht="11.25">
      <c r="B210" s="160"/>
      <c r="D210" s="154" t="s">
        <v>381</v>
      </c>
      <c r="E210" s="161" t="s">
        <v>1</v>
      </c>
      <c r="F210" s="162" t="s">
        <v>5370</v>
      </c>
      <c r="H210" s="163">
        <v>590</v>
      </c>
      <c r="I210" s="164"/>
      <c r="L210" s="160"/>
      <c r="M210" s="165"/>
      <c r="T210" s="166"/>
      <c r="AT210" s="161" t="s">
        <v>381</v>
      </c>
      <c r="AU210" s="161" t="s">
        <v>90</v>
      </c>
      <c r="AV210" s="13" t="s">
        <v>90</v>
      </c>
      <c r="AW210" s="13" t="s">
        <v>36</v>
      </c>
      <c r="AX210" s="13" t="s">
        <v>80</v>
      </c>
      <c r="AY210" s="161" t="s">
        <v>373</v>
      </c>
    </row>
    <row r="211" spans="2:65" s="13" customFormat="1" ht="11.25">
      <c r="B211" s="160"/>
      <c r="D211" s="154" t="s">
        <v>381</v>
      </c>
      <c r="E211" s="161" t="s">
        <v>1</v>
      </c>
      <c r="F211" s="162" t="s">
        <v>5371</v>
      </c>
      <c r="H211" s="163">
        <v>532.79999999999995</v>
      </c>
      <c r="I211" s="164"/>
      <c r="L211" s="160"/>
      <c r="M211" s="165"/>
      <c r="T211" s="166"/>
      <c r="AT211" s="161" t="s">
        <v>381</v>
      </c>
      <c r="AU211" s="161" t="s">
        <v>90</v>
      </c>
      <c r="AV211" s="13" t="s">
        <v>90</v>
      </c>
      <c r="AW211" s="13" t="s">
        <v>36</v>
      </c>
      <c r="AX211" s="13" t="s">
        <v>80</v>
      </c>
      <c r="AY211" s="161" t="s">
        <v>373</v>
      </c>
    </row>
    <row r="212" spans="2:65" s="14" customFormat="1" ht="11.25">
      <c r="B212" s="167"/>
      <c r="D212" s="154" t="s">
        <v>381</v>
      </c>
      <c r="E212" s="168" t="s">
        <v>1</v>
      </c>
      <c r="F212" s="169" t="s">
        <v>386</v>
      </c>
      <c r="H212" s="170">
        <v>1122.8</v>
      </c>
      <c r="I212" s="171"/>
      <c r="L212" s="167"/>
      <c r="M212" s="172"/>
      <c r="T212" s="173"/>
      <c r="AT212" s="168" t="s">
        <v>381</v>
      </c>
      <c r="AU212" s="168" t="s">
        <v>90</v>
      </c>
      <c r="AV212" s="14" t="s">
        <v>379</v>
      </c>
      <c r="AW212" s="14" t="s">
        <v>36</v>
      </c>
      <c r="AX212" s="14" t="s">
        <v>87</v>
      </c>
      <c r="AY212" s="168" t="s">
        <v>373</v>
      </c>
    </row>
    <row r="213" spans="2:65" s="1" customFormat="1" ht="16.5" customHeight="1">
      <c r="B213" s="32"/>
      <c r="C213" s="139" t="s">
        <v>682</v>
      </c>
      <c r="D213" s="139" t="s">
        <v>375</v>
      </c>
      <c r="E213" s="140" t="s">
        <v>5413</v>
      </c>
      <c r="F213" s="141" t="s">
        <v>5414</v>
      </c>
      <c r="G213" s="142" t="s">
        <v>172</v>
      </c>
      <c r="H213" s="143">
        <v>1850</v>
      </c>
      <c r="I213" s="144"/>
      <c r="J213" s="145">
        <f>ROUND(I213*H213,2)</f>
        <v>0</v>
      </c>
      <c r="K213" s="146"/>
      <c r="L213" s="32"/>
      <c r="M213" s="147" t="s">
        <v>1</v>
      </c>
      <c r="N213" s="148" t="s">
        <v>45</v>
      </c>
      <c r="P213" s="149">
        <f>O213*H213</f>
        <v>0</v>
      </c>
      <c r="Q213" s="149">
        <v>0</v>
      </c>
      <c r="R213" s="149">
        <f>Q213*H213</f>
        <v>0</v>
      </c>
      <c r="S213" s="149">
        <v>0</v>
      </c>
      <c r="T213" s="150">
        <f>S213*H213</f>
        <v>0</v>
      </c>
      <c r="AR213" s="151" t="s">
        <v>379</v>
      </c>
      <c r="AT213" s="151" t="s">
        <v>375</v>
      </c>
      <c r="AU213" s="151" t="s">
        <v>90</v>
      </c>
      <c r="AY213" s="17" t="s">
        <v>373</v>
      </c>
      <c r="BE213" s="152">
        <f>IF(N213="základní",J213,0)</f>
        <v>0</v>
      </c>
      <c r="BF213" s="152">
        <f>IF(N213="snížená",J213,0)</f>
        <v>0</v>
      </c>
      <c r="BG213" s="152">
        <f>IF(N213="zákl. přenesená",J213,0)</f>
        <v>0</v>
      </c>
      <c r="BH213" s="152">
        <f>IF(N213="sníž. přenesená",J213,0)</f>
        <v>0</v>
      </c>
      <c r="BI213" s="152">
        <f>IF(N213="nulová",J213,0)</f>
        <v>0</v>
      </c>
      <c r="BJ213" s="17" t="s">
        <v>87</v>
      </c>
      <c r="BK213" s="152">
        <f>ROUND(I213*H213,2)</f>
        <v>0</v>
      </c>
      <c r="BL213" s="17" t="s">
        <v>379</v>
      </c>
      <c r="BM213" s="151" t="s">
        <v>5415</v>
      </c>
    </row>
    <row r="214" spans="2:65" s="13" customFormat="1" ht="11.25">
      <c r="B214" s="160"/>
      <c r="D214" s="154" t="s">
        <v>381</v>
      </c>
      <c r="E214" s="161" t="s">
        <v>1</v>
      </c>
      <c r="F214" s="162" t="s">
        <v>5416</v>
      </c>
      <c r="H214" s="163">
        <v>1850</v>
      </c>
      <c r="I214" s="164"/>
      <c r="L214" s="160"/>
      <c r="M214" s="165"/>
      <c r="T214" s="166"/>
      <c r="AT214" s="161" t="s">
        <v>381</v>
      </c>
      <c r="AU214" s="161" t="s">
        <v>90</v>
      </c>
      <c r="AV214" s="13" t="s">
        <v>90</v>
      </c>
      <c r="AW214" s="13" t="s">
        <v>36</v>
      </c>
      <c r="AX214" s="13" t="s">
        <v>87</v>
      </c>
      <c r="AY214" s="161" t="s">
        <v>373</v>
      </c>
    </row>
    <row r="215" spans="2:65" s="1" customFormat="1" ht="16.5" customHeight="1">
      <c r="B215" s="32"/>
      <c r="C215" s="139" t="s">
        <v>687</v>
      </c>
      <c r="D215" s="139" t="s">
        <v>375</v>
      </c>
      <c r="E215" s="140" t="s">
        <v>5417</v>
      </c>
      <c r="F215" s="141" t="s">
        <v>5418</v>
      </c>
      <c r="G215" s="142" t="s">
        <v>172</v>
      </c>
      <c r="H215" s="143">
        <v>1850</v>
      </c>
      <c r="I215" s="144"/>
      <c r="J215" s="145">
        <f>ROUND(I215*H215,2)</f>
        <v>0</v>
      </c>
      <c r="K215" s="146"/>
      <c r="L215" s="32"/>
      <c r="M215" s="147" t="s">
        <v>1</v>
      </c>
      <c r="N215" s="148" t="s">
        <v>45</v>
      </c>
      <c r="P215" s="149">
        <f>O215*H215</f>
        <v>0</v>
      </c>
      <c r="Q215" s="149">
        <v>0</v>
      </c>
      <c r="R215" s="149">
        <f>Q215*H215</f>
        <v>0</v>
      </c>
      <c r="S215" s="149">
        <v>0</v>
      </c>
      <c r="T215" s="150">
        <f>S215*H215</f>
        <v>0</v>
      </c>
      <c r="AR215" s="151" t="s">
        <v>379</v>
      </c>
      <c r="AT215" s="151" t="s">
        <v>375</v>
      </c>
      <c r="AU215" s="151" t="s">
        <v>90</v>
      </c>
      <c r="AY215" s="17" t="s">
        <v>373</v>
      </c>
      <c r="BE215" s="152">
        <f>IF(N215="základní",J215,0)</f>
        <v>0</v>
      </c>
      <c r="BF215" s="152">
        <f>IF(N215="snížená",J215,0)</f>
        <v>0</v>
      </c>
      <c r="BG215" s="152">
        <f>IF(N215="zákl. přenesená",J215,0)</f>
        <v>0</v>
      </c>
      <c r="BH215" s="152">
        <f>IF(N215="sníž. přenesená",J215,0)</f>
        <v>0</v>
      </c>
      <c r="BI215" s="152">
        <f>IF(N215="nulová",J215,0)</f>
        <v>0</v>
      </c>
      <c r="BJ215" s="17" t="s">
        <v>87</v>
      </c>
      <c r="BK215" s="152">
        <f>ROUND(I215*H215,2)</f>
        <v>0</v>
      </c>
      <c r="BL215" s="17" t="s">
        <v>379</v>
      </c>
      <c r="BM215" s="151" t="s">
        <v>5419</v>
      </c>
    </row>
    <row r="216" spans="2:65" s="13" customFormat="1" ht="11.25">
      <c r="B216" s="160"/>
      <c r="D216" s="154" t="s">
        <v>381</v>
      </c>
      <c r="E216" s="161" t="s">
        <v>1</v>
      </c>
      <c r="F216" s="162" t="s">
        <v>5416</v>
      </c>
      <c r="H216" s="163">
        <v>1850</v>
      </c>
      <c r="I216" s="164"/>
      <c r="L216" s="160"/>
      <c r="M216" s="165"/>
      <c r="T216" s="166"/>
      <c r="AT216" s="161" t="s">
        <v>381</v>
      </c>
      <c r="AU216" s="161" t="s">
        <v>90</v>
      </c>
      <c r="AV216" s="13" t="s">
        <v>90</v>
      </c>
      <c r="AW216" s="13" t="s">
        <v>36</v>
      </c>
      <c r="AX216" s="13" t="s">
        <v>87</v>
      </c>
      <c r="AY216" s="161" t="s">
        <v>373</v>
      </c>
    </row>
    <row r="217" spans="2:65" s="1" customFormat="1" ht="16.5" customHeight="1">
      <c r="B217" s="32"/>
      <c r="C217" s="139" t="s">
        <v>694</v>
      </c>
      <c r="D217" s="139" t="s">
        <v>375</v>
      </c>
      <c r="E217" s="140" t="s">
        <v>5420</v>
      </c>
      <c r="F217" s="141" t="s">
        <v>5421</v>
      </c>
      <c r="G217" s="142" t="s">
        <v>172</v>
      </c>
      <c r="H217" s="143">
        <v>1065.5999999999999</v>
      </c>
      <c r="I217" s="144"/>
      <c r="J217" s="145">
        <f>ROUND(I217*H217,2)</f>
        <v>0</v>
      </c>
      <c r="K217" s="146"/>
      <c r="L217" s="32"/>
      <c r="M217" s="147" t="s">
        <v>1</v>
      </c>
      <c r="N217" s="148" t="s">
        <v>45</v>
      </c>
      <c r="P217" s="149">
        <f>O217*H217</f>
        <v>0</v>
      </c>
      <c r="Q217" s="149">
        <v>0</v>
      </c>
      <c r="R217" s="149">
        <f>Q217*H217</f>
        <v>0</v>
      </c>
      <c r="S217" s="149">
        <v>0</v>
      </c>
      <c r="T217" s="150">
        <f>S217*H217</f>
        <v>0</v>
      </c>
      <c r="AR217" s="151" t="s">
        <v>379</v>
      </c>
      <c r="AT217" s="151" t="s">
        <v>375</v>
      </c>
      <c r="AU217" s="151" t="s">
        <v>90</v>
      </c>
      <c r="AY217" s="17" t="s">
        <v>373</v>
      </c>
      <c r="BE217" s="152">
        <f>IF(N217="základní",J217,0)</f>
        <v>0</v>
      </c>
      <c r="BF217" s="152">
        <f>IF(N217="snížená",J217,0)</f>
        <v>0</v>
      </c>
      <c r="BG217" s="152">
        <f>IF(N217="zákl. přenesená",J217,0)</f>
        <v>0</v>
      </c>
      <c r="BH217" s="152">
        <f>IF(N217="sníž. přenesená",J217,0)</f>
        <v>0</v>
      </c>
      <c r="BI217" s="152">
        <f>IF(N217="nulová",J217,0)</f>
        <v>0</v>
      </c>
      <c r="BJ217" s="17" t="s">
        <v>87</v>
      </c>
      <c r="BK217" s="152">
        <f>ROUND(I217*H217,2)</f>
        <v>0</v>
      </c>
      <c r="BL217" s="17" t="s">
        <v>379</v>
      </c>
      <c r="BM217" s="151" t="s">
        <v>5422</v>
      </c>
    </row>
    <row r="218" spans="2:65" s="13" customFormat="1" ht="11.25">
      <c r="B218" s="160"/>
      <c r="D218" s="154" t="s">
        <v>381</v>
      </c>
      <c r="E218" s="161" t="s">
        <v>1</v>
      </c>
      <c r="F218" s="162" t="s">
        <v>5423</v>
      </c>
      <c r="H218" s="163">
        <v>1065.5999999999999</v>
      </c>
      <c r="I218" s="164"/>
      <c r="L218" s="160"/>
      <c r="M218" s="165"/>
      <c r="T218" s="166"/>
      <c r="AT218" s="161" t="s">
        <v>381</v>
      </c>
      <c r="AU218" s="161" t="s">
        <v>90</v>
      </c>
      <c r="AV218" s="13" t="s">
        <v>90</v>
      </c>
      <c r="AW218" s="13" t="s">
        <v>36</v>
      </c>
      <c r="AX218" s="13" t="s">
        <v>87</v>
      </c>
      <c r="AY218" s="161" t="s">
        <v>373</v>
      </c>
    </row>
    <row r="219" spans="2:65" s="1" customFormat="1" ht="16.5" customHeight="1">
      <c r="B219" s="32"/>
      <c r="C219" s="139" t="s">
        <v>700</v>
      </c>
      <c r="D219" s="139" t="s">
        <v>375</v>
      </c>
      <c r="E219" s="140" t="s">
        <v>5424</v>
      </c>
      <c r="F219" s="141" t="s">
        <v>5425</v>
      </c>
      <c r="G219" s="142" t="s">
        <v>172</v>
      </c>
      <c r="H219" s="143">
        <v>2131.1999999999998</v>
      </c>
      <c r="I219" s="144"/>
      <c r="J219" s="145">
        <f>ROUND(I219*H219,2)</f>
        <v>0</v>
      </c>
      <c r="K219" s="146"/>
      <c r="L219" s="32"/>
      <c r="M219" s="147" t="s">
        <v>1</v>
      </c>
      <c r="N219" s="148" t="s">
        <v>45</v>
      </c>
      <c r="P219" s="149">
        <f>O219*H219</f>
        <v>0</v>
      </c>
      <c r="Q219" s="149">
        <v>0</v>
      </c>
      <c r="R219" s="149">
        <f>Q219*H219</f>
        <v>0</v>
      </c>
      <c r="S219" s="149">
        <v>0</v>
      </c>
      <c r="T219" s="150">
        <f>S219*H219</f>
        <v>0</v>
      </c>
      <c r="AR219" s="151" t="s">
        <v>379</v>
      </c>
      <c r="AT219" s="151" t="s">
        <v>375</v>
      </c>
      <c r="AU219" s="151" t="s">
        <v>90</v>
      </c>
      <c r="AY219" s="17" t="s">
        <v>373</v>
      </c>
      <c r="BE219" s="152">
        <f>IF(N219="základní",J219,0)</f>
        <v>0</v>
      </c>
      <c r="BF219" s="152">
        <f>IF(N219="snížená",J219,0)</f>
        <v>0</v>
      </c>
      <c r="BG219" s="152">
        <f>IF(N219="zákl. přenesená",J219,0)</f>
        <v>0</v>
      </c>
      <c r="BH219" s="152">
        <f>IF(N219="sníž. přenesená",J219,0)</f>
        <v>0</v>
      </c>
      <c r="BI219" s="152">
        <f>IF(N219="nulová",J219,0)</f>
        <v>0</v>
      </c>
      <c r="BJ219" s="17" t="s">
        <v>87</v>
      </c>
      <c r="BK219" s="152">
        <f>ROUND(I219*H219,2)</f>
        <v>0</v>
      </c>
      <c r="BL219" s="17" t="s">
        <v>379</v>
      </c>
      <c r="BM219" s="151" t="s">
        <v>5426</v>
      </c>
    </row>
    <row r="220" spans="2:65" s="13" customFormat="1" ht="11.25">
      <c r="B220" s="160"/>
      <c r="D220" s="154" t="s">
        <v>381</v>
      </c>
      <c r="E220" s="161" t="s">
        <v>1</v>
      </c>
      <c r="F220" s="162" t="s">
        <v>5427</v>
      </c>
      <c r="H220" s="163">
        <v>2131.1999999999998</v>
      </c>
      <c r="I220" s="164"/>
      <c r="L220" s="160"/>
      <c r="M220" s="165"/>
      <c r="T220" s="166"/>
      <c r="AT220" s="161" t="s">
        <v>381</v>
      </c>
      <c r="AU220" s="161" t="s">
        <v>90</v>
      </c>
      <c r="AV220" s="13" t="s">
        <v>90</v>
      </c>
      <c r="AW220" s="13" t="s">
        <v>36</v>
      </c>
      <c r="AX220" s="13" t="s">
        <v>87</v>
      </c>
      <c r="AY220" s="161" t="s">
        <v>373</v>
      </c>
    </row>
    <row r="221" spans="2:65" s="1" customFormat="1" ht="16.5" customHeight="1">
      <c r="B221" s="32"/>
      <c r="C221" s="139" t="s">
        <v>391</v>
      </c>
      <c r="D221" s="139" t="s">
        <v>375</v>
      </c>
      <c r="E221" s="140" t="s">
        <v>5428</v>
      </c>
      <c r="F221" s="141" t="s">
        <v>5429</v>
      </c>
      <c r="G221" s="142" t="s">
        <v>172</v>
      </c>
      <c r="H221" s="143">
        <v>3700</v>
      </c>
      <c r="I221" s="144"/>
      <c r="J221" s="145">
        <f>ROUND(I221*H221,2)</f>
        <v>0</v>
      </c>
      <c r="K221" s="146"/>
      <c r="L221" s="32"/>
      <c r="M221" s="147" t="s">
        <v>1</v>
      </c>
      <c r="N221" s="148" t="s">
        <v>45</v>
      </c>
      <c r="P221" s="149">
        <f>O221*H221</f>
        <v>0</v>
      </c>
      <c r="Q221" s="149">
        <v>0</v>
      </c>
      <c r="R221" s="149">
        <f>Q221*H221</f>
        <v>0</v>
      </c>
      <c r="S221" s="149">
        <v>0</v>
      </c>
      <c r="T221" s="150">
        <f>S221*H221</f>
        <v>0</v>
      </c>
      <c r="AR221" s="151" t="s">
        <v>379</v>
      </c>
      <c r="AT221" s="151" t="s">
        <v>375</v>
      </c>
      <c r="AU221" s="151" t="s">
        <v>90</v>
      </c>
      <c r="AY221" s="17" t="s">
        <v>373</v>
      </c>
      <c r="BE221" s="152">
        <f>IF(N221="základní",J221,0)</f>
        <v>0</v>
      </c>
      <c r="BF221" s="152">
        <f>IF(N221="snížená",J221,0)</f>
        <v>0</v>
      </c>
      <c r="BG221" s="152">
        <f>IF(N221="zákl. přenesená",J221,0)</f>
        <v>0</v>
      </c>
      <c r="BH221" s="152">
        <f>IF(N221="sníž. přenesená",J221,0)</f>
        <v>0</v>
      </c>
      <c r="BI221" s="152">
        <f>IF(N221="nulová",J221,0)</f>
        <v>0</v>
      </c>
      <c r="BJ221" s="17" t="s">
        <v>87</v>
      </c>
      <c r="BK221" s="152">
        <f>ROUND(I221*H221,2)</f>
        <v>0</v>
      </c>
      <c r="BL221" s="17" t="s">
        <v>379</v>
      </c>
      <c r="BM221" s="151" t="s">
        <v>5430</v>
      </c>
    </row>
    <row r="222" spans="2:65" s="13" customFormat="1" ht="11.25">
      <c r="B222" s="160"/>
      <c r="D222" s="154" t="s">
        <v>381</v>
      </c>
      <c r="E222" s="161" t="s">
        <v>1</v>
      </c>
      <c r="F222" s="162" t="s">
        <v>5431</v>
      </c>
      <c r="H222" s="163">
        <v>3700</v>
      </c>
      <c r="I222" s="164"/>
      <c r="L222" s="160"/>
      <c r="M222" s="165"/>
      <c r="T222" s="166"/>
      <c r="AT222" s="161" t="s">
        <v>381</v>
      </c>
      <c r="AU222" s="161" t="s">
        <v>90</v>
      </c>
      <c r="AV222" s="13" t="s">
        <v>90</v>
      </c>
      <c r="AW222" s="13" t="s">
        <v>36</v>
      </c>
      <c r="AX222" s="13" t="s">
        <v>87</v>
      </c>
      <c r="AY222" s="161" t="s">
        <v>373</v>
      </c>
    </row>
    <row r="223" spans="2:65" s="1" customFormat="1" ht="16.5" customHeight="1">
      <c r="B223" s="32"/>
      <c r="C223" s="139" t="s">
        <v>713</v>
      </c>
      <c r="D223" s="139" t="s">
        <v>375</v>
      </c>
      <c r="E223" s="140" t="s">
        <v>5432</v>
      </c>
      <c r="F223" s="141" t="s">
        <v>5433</v>
      </c>
      <c r="G223" s="142" t="s">
        <v>172</v>
      </c>
      <c r="H223" s="143">
        <v>2915.6</v>
      </c>
      <c r="I223" s="144"/>
      <c r="J223" s="145">
        <f>ROUND(I223*H223,2)</f>
        <v>0</v>
      </c>
      <c r="K223" s="146"/>
      <c r="L223" s="32"/>
      <c r="M223" s="147" t="s">
        <v>1</v>
      </c>
      <c r="N223" s="148" t="s">
        <v>45</v>
      </c>
      <c r="P223" s="149">
        <f>O223*H223</f>
        <v>0</v>
      </c>
      <c r="Q223" s="149">
        <v>0</v>
      </c>
      <c r="R223" s="149">
        <f>Q223*H223</f>
        <v>0</v>
      </c>
      <c r="S223" s="149">
        <v>0</v>
      </c>
      <c r="T223" s="150">
        <f>S223*H223</f>
        <v>0</v>
      </c>
      <c r="AR223" s="151" t="s">
        <v>379</v>
      </c>
      <c r="AT223" s="151" t="s">
        <v>375</v>
      </c>
      <c r="AU223" s="151" t="s">
        <v>90</v>
      </c>
      <c r="AY223" s="17" t="s">
        <v>373</v>
      </c>
      <c r="BE223" s="152">
        <f>IF(N223="základní",J223,0)</f>
        <v>0</v>
      </c>
      <c r="BF223" s="152">
        <f>IF(N223="snížená",J223,0)</f>
        <v>0</v>
      </c>
      <c r="BG223" s="152">
        <f>IF(N223="zákl. přenesená",J223,0)</f>
        <v>0</v>
      </c>
      <c r="BH223" s="152">
        <f>IF(N223="sníž. přenesená",J223,0)</f>
        <v>0</v>
      </c>
      <c r="BI223" s="152">
        <f>IF(N223="nulová",J223,0)</f>
        <v>0</v>
      </c>
      <c r="BJ223" s="17" t="s">
        <v>87</v>
      </c>
      <c r="BK223" s="152">
        <f>ROUND(I223*H223,2)</f>
        <v>0</v>
      </c>
      <c r="BL223" s="17" t="s">
        <v>379</v>
      </c>
      <c r="BM223" s="151" t="s">
        <v>5434</v>
      </c>
    </row>
    <row r="224" spans="2:65" s="13" customFormat="1" ht="11.25">
      <c r="B224" s="160"/>
      <c r="D224" s="154" t="s">
        <v>381</v>
      </c>
      <c r="E224" s="161" t="s">
        <v>1</v>
      </c>
      <c r="F224" s="162" t="s">
        <v>5416</v>
      </c>
      <c r="H224" s="163">
        <v>1850</v>
      </c>
      <c r="I224" s="164"/>
      <c r="L224" s="160"/>
      <c r="M224" s="165"/>
      <c r="T224" s="166"/>
      <c r="AT224" s="161" t="s">
        <v>381</v>
      </c>
      <c r="AU224" s="161" t="s">
        <v>90</v>
      </c>
      <c r="AV224" s="13" t="s">
        <v>90</v>
      </c>
      <c r="AW224" s="13" t="s">
        <v>36</v>
      </c>
      <c r="AX224" s="13" t="s">
        <v>80</v>
      </c>
      <c r="AY224" s="161" t="s">
        <v>373</v>
      </c>
    </row>
    <row r="225" spans="2:65" s="13" customFormat="1" ht="11.25">
      <c r="B225" s="160"/>
      <c r="D225" s="154" t="s">
        <v>381</v>
      </c>
      <c r="E225" s="161" t="s">
        <v>1</v>
      </c>
      <c r="F225" s="162" t="s">
        <v>5423</v>
      </c>
      <c r="H225" s="163">
        <v>1065.5999999999999</v>
      </c>
      <c r="I225" s="164"/>
      <c r="L225" s="160"/>
      <c r="M225" s="165"/>
      <c r="T225" s="166"/>
      <c r="AT225" s="161" t="s">
        <v>381</v>
      </c>
      <c r="AU225" s="161" t="s">
        <v>90</v>
      </c>
      <c r="AV225" s="13" t="s">
        <v>90</v>
      </c>
      <c r="AW225" s="13" t="s">
        <v>36</v>
      </c>
      <c r="AX225" s="13" t="s">
        <v>80</v>
      </c>
      <c r="AY225" s="161" t="s">
        <v>373</v>
      </c>
    </row>
    <row r="226" spans="2:65" s="14" customFormat="1" ht="11.25">
      <c r="B226" s="167"/>
      <c r="D226" s="154" t="s">
        <v>381</v>
      </c>
      <c r="E226" s="168" t="s">
        <v>1</v>
      </c>
      <c r="F226" s="169" t="s">
        <v>386</v>
      </c>
      <c r="H226" s="170">
        <v>2915.6</v>
      </c>
      <c r="I226" s="171"/>
      <c r="L226" s="167"/>
      <c r="M226" s="172"/>
      <c r="T226" s="173"/>
      <c r="AT226" s="168" t="s">
        <v>381</v>
      </c>
      <c r="AU226" s="168" t="s">
        <v>90</v>
      </c>
      <c r="AV226" s="14" t="s">
        <v>379</v>
      </c>
      <c r="AW226" s="14" t="s">
        <v>36</v>
      </c>
      <c r="AX226" s="14" t="s">
        <v>87</v>
      </c>
      <c r="AY226" s="168" t="s">
        <v>373</v>
      </c>
    </row>
    <row r="227" spans="2:65" s="1" customFormat="1" ht="24.2" customHeight="1">
      <c r="B227" s="32"/>
      <c r="C227" s="139" t="s">
        <v>796</v>
      </c>
      <c r="D227" s="139" t="s">
        <v>375</v>
      </c>
      <c r="E227" s="140" t="s">
        <v>5435</v>
      </c>
      <c r="F227" s="141" t="s">
        <v>5436</v>
      </c>
      <c r="G227" s="142" t="s">
        <v>914</v>
      </c>
      <c r="H227" s="143">
        <v>35</v>
      </c>
      <c r="I227" s="144"/>
      <c r="J227" s="145">
        <f>ROUND(I227*H227,2)</f>
        <v>0</v>
      </c>
      <c r="K227" s="146"/>
      <c r="L227" s="32"/>
      <c r="M227" s="147" t="s">
        <v>1</v>
      </c>
      <c r="N227" s="148" t="s">
        <v>45</v>
      </c>
      <c r="P227" s="149">
        <f>O227*H227</f>
        <v>0</v>
      </c>
      <c r="Q227" s="149">
        <v>0</v>
      </c>
      <c r="R227" s="149">
        <f>Q227*H227</f>
        <v>0</v>
      </c>
      <c r="S227" s="149">
        <v>0</v>
      </c>
      <c r="T227" s="150">
        <f>S227*H227</f>
        <v>0</v>
      </c>
      <c r="AR227" s="151" t="s">
        <v>379</v>
      </c>
      <c r="AT227" s="151" t="s">
        <v>375</v>
      </c>
      <c r="AU227" s="151" t="s">
        <v>90</v>
      </c>
      <c r="AY227" s="17" t="s">
        <v>373</v>
      </c>
      <c r="BE227" s="152">
        <f>IF(N227="základní",J227,0)</f>
        <v>0</v>
      </c>
      <c r="BF227" s="152">
        <f>IF(N227="snížená",J227,0)</f>
        <v>0</v>
      </c>
      <c r="BG227" s="152">
        <f>IF(N227="zákl. přenesená",J227,0)</f>
        <v>0</v>
      </c>
      <c r="BH227" s="152">
        <f>IF(N227="sníž. přenesená",J227,0)</f>
        <v>0</v>
      </c>
      <c r="BI227" s="152">
        <f>IF(N227="nulová",J227,0)</f>
        <v>0</v>
      </c>
      <c r="BJ227" s="17" t="s">
        <v>87</v>
      </c>
      <c r="BK227" s="152">
        <f>ROUND(I227*H227,2)</f>
        <v>0</v>
      </c>
      <c r="BL227" s="17" t="s">
        <v>379</v>
      </c>
      <c r="BM227" s="151" t="s">
        <v>5437</v>
      </c>
    </row>
    <row r="228" spans="2:65" s="13" customFormat="1" ht="11.25">
      <c r="B228" s="160"/>
      <c r="D228" s="154" t="s">
        <v>381</v>
      </c>
      <c r="E228" s="161" t="s">
        <v>1</v>
      </c>
      <c r="F228" s="162" t="s">
        <v>5401</v>
      </c>
      <c r="H228" s="163">
        <v>35</v>
      </c>
      <c r="I228" s="164"/>
      <c r="L228" s="160"/>
      <c r="M228" s="165"/>
      <c r="T228" s="166"/>
      <c r="AT228" s="161" t="s">
        <v>381</v>
      </c>
      <c r="AU228" s="161" t="s">
        <v>90</v>
      </c>
      <c r="AV228" s="13" t="s">
        <v>90</v>
      </c>
      <c r="AW228" s="13" t="s">
        <v>36</v>
      </c>
      <c r="AX228" s="13" t="s">
        <v>87</v>
      </c>
      <c r="AY228" s="161" t="s">
        <v>373</v>
      </c>
    </row>
    <row r="229" spans="2:65" s="1" customFormat="1" ht="16.5" customHeight="1">
      <c r="B229" s="32"/>
      <c r="C229" s="185" t="s">
        <v>811</v>
      </c>
      <c r="D229" s="185" t="s">
        <v>479</v>
      </c>
      <c r="E229" s="186" t="s">
        <v>5438</v>
      </c>
      <c r="F229" s="187" t="s">
        <v>5439</v>
      </c>
      <c r="G229" s="188" t="s">
        <v>914</v>
      </c>
      <c r="H229" s="189">
        <v>1</v>
      </c>
      <c r="I229" s="190"/>
      <c r="J229" s="191">
        <f>ROUND(I229*H229,2)</f>
        <v>0</v>
      </c>
      <c r="K229" s="192"/>
      <c r="L229" s="193"/>
      <c r="M229" s="194" t="s">
        <v>1</v>
      </c>
      <c r="N229" s="195" t="s">
        <v>45</v>
      </c>
      <c r="P229" s="149">
        <f>O229*H229</f>
        <v>0</v>
      </c>
      <c r="Q229" s="149">
        <v>1.7999999999999999E-2</v>
      </c>
      <c r="R229" s="149">
        <f>Q229*H229</f>
        <v>1.7999999999999999E-2</v>
      </c>
      <c r="S229" s="149">
        <v>0</v>
      </c>
      <c r="T229" s="150">
        <f>S229*H229</f>
        <v>0</v>
      </c>
      <c r="AR229" s="151" t="s">
        <v>444</v>
      </c>
      <c r="AT229" s="151" t="s">
        <v>479</v>
      </c>
      <c r="AU229" s="151" t="s">
        <v>90</v>
      </c>
      <c r="AY229" s="17" t="s">
        <v>373</v>
      </c>
      <c r="BE229" s="152">
        <f>IF(N229="základní",J229,0)</f>
        <v>0</v>
      </c>
      <c r="BF229" s="152">
        <f>IF(N229="snížená",J229,0)</f>
        <v>0</v>
      </c>
      <c r="BG229" s="152">
        <f>IF(N229="zákl. přenesená",J229,0)</f>
        <v>0</v>
      </c>
      <c r="BH229" s="152">
        <f>IF(N229="sníž. přenesená",J229,0)</f>
        <v>0</v>
      </c>
      <c r="BI229" s="152">
        <f>IF(N229="nulová",J229,0)</f>
        <v>0</v>
      </c>
      <c r="BJ229" s="17" t="s">
        <v>87</v>
      </c>
      <c r="BK229" s="152">
        <f>ROUND(I229*H229,2)</f>
        <v>0</v>
      </c>
      <c r="BL229" s="17" t="s">
        <v>379</v>
      </c>
      <c r="BM229" s="151" t="s">
        <v>5440</v>
      </c>
    </row>
    <row r="230" spans="2:65" s="1" customFormat="1" ht="16.5" customHeight="1">
      <c r="B230" s="32"/>
      <c r="C230" s="185" t="s">
        <v>816</v>
      </c>
      <c r="D230" s="185" t="s">
        <v>479</v>
      </c>
      <c r="E230" s="186" t="s">
        <v>5441</v>
      </c>
      <c r="F230" s="187" t="s">
        <v>5442</v>
      </c>
      <c r="G230" s="188" t="s">
        <v>914</v>
      </c>
      <c r="H230" s="189">
        <v>27</v>
      </c>
      <c r="I230" s="190"/>
      <c r="J230" s="191">
        <f>ROUND(I230*H230,2)</f>
        <v>0</v>
      </c>
      <c r="K230" s="192"/>
      <c r="L230" s="193"/>
      <c r="M230" s="194" t="s">
        <v>1</v>
      </c>
      <c r="N230" s="195" t="s">
        <v>45</v>
      </c>
      <c r="P230" s="149">
        <f>O230*H230</f>
        <v>0</v>
      </c>
      <c r="Q230" s="149">
        <v>0.01</v>
      </c>
      <c r="R230" s="149">
        <f>Q230*H230</f>
        <v>0.27</v>
      </c>
      <c r="S230" s="149">
        <v>0</v>
      </c>
      <c r="T230" s="150">
        <f>S230*H230</f>
        <v>0</v>
      </c>
      <c r="AR230" s="151" t="s">
        <v>444</v>
      </c>
      <c r="AT230" s="151" t="s">
        <v>479</v>
      </c>
      <c r="AU230" s="151" t="s">
        <v>90</v>
      </c>
      <c r="AY230" s="17" t="s">
        <v>373</v>
      </c>
      <c r="BE230" s="152">
        <f>IF(N230="základní",J230,0)</f>
        <v>0</v>
      </c>
      <c r="BF230" s="152">
        <f>IF(N230="snížená",J230,0)</f>
        <v>0</v>
      </c>
      <c r="BG230" s="152">
        <f>IF(N230="zákl. přenesená",J230,0)</f>
        <v>0</v>
      </c>
      <c r="BH230" s="152">
        <f>IF(N230="sníž. přenesená",J230,0)</f>
        <v>0</v>
      </c>
      <c r="BI230" s="152">
        <f>IF(N230="nulová",J230,0)</f>
        <v>0</v>
      </c>
      <c r="BJ230" s="17" t="s">
        <v>87</v>
      </c>
      <c r="BK230" s="152">
        <f>ROUND(I230*H230,2)</f>
        <v>0</v>
      </c>
      <c r="BL230" s="17" t="s">
        <v>379</v>
      </c>
      <c r="BM230" s="151" t="s">
        <v>5443</v>
      </c>
    </row>
    <row r="231" spans="2:65" s="13" customFormat="1" ht="11.25">
      <c r="B231" s="160"/>
      <c r="D231" s="154" t="s">
        <v>381</v>
      </c>
      <c r="E231" s="161" t="s">
        <v>1</v>
      </c>
      <c r="F231" s="162" t="s">
        <v>5444</v>
      </c>
      <c r="H231" s="163">
        <v>27</v>
      </c>
      <c r="I231" s="164"/>
      <c r="L231" s="160"/>
      <c r="M231" s="165"/>
      <c r="T231" s="166"/>
      <c r="AT231" s="161" t="s">
        <v>381</v>
      </c>
      <c r="AU231" s="161" t="s">
        <v>90</v>
      </c>
      <c r="AV231" s="13" t="s">
        <v>90</v>
      </c>
      <c r="AW231" s="13" t="s">
        <v>36</v>
      </c>
      <c r="AX231" s="13" t="s">
        <v>87</v>
      </c>
      <c r="AY231" s="161" t="s">
        <v>373</v>
      </c>
    </row>
    <row r="232" spans="2:65" s="1" customFormat="1" ht="16.5" customHeight="1">
      <c r="B232" s="32"/>
      <c r="C232" s="185" t="s">
        <v>836</v>
      </c>
      <c r="D232" s="185" t="s">
        <v>479</v>
      </c>
      <c r="E232" s="186" t="s">
        <v>5445</v>
      </c>
      <c r="F232" s="187" t="s">
        <v>5446</v>
      </c>
      <c r="G232" s="188" t="s">
        <v>914</v>
      </c>
      <c r="H232" s="189">
        <v>9</v>
      </c>
      <c r="I232" s="190"/>
      <c r="J232" s="191">
        <f>ROUND(I232*H232,2)</f>
        <v>0</v>
      </c>
      <c r="K232" s="192"/>
      <c r="L232" s="193"/>
      <c r="M232" s="194" t="s">
        <v>1</v>
      </c>
      <c r="N232" s="195" t="s">
        <v>45</v>
      </c>
      <c r="P232" s="149">
        <f>O232*H232</f>
        <v>0</v>
      </c>
      <c r="Q232" s="149">
        <v>1.4999999999999999E-2</v>
      </c>
      <c r="R232" s="149">
        <f>Q232*H232</f>
        <v>0.13500000000000001</v>
      </c>
      <c r="S232" s="149">
        <v>0</v>
      </c>
      <c r="T232" s="150">
        <f>S232*H232</f>
        <v>0</v>
      </c>
      <c r="AR232" s="151" t="s">
        <v>444</v>
      </c>
      <c r="AT232" s="151" t="s">
        <v>479</v>
      </c>
      <c r="AU232" s="151" t="s">
        <v>90</v>
      </c>
      <c r="AY232" s="17" t="s">
        <v>373</v>
      </c>
      <c r="BE232" s="152">
        <f>IF(N232="základní",J232,0)</f>
        <v>0</v>
      </c>
      <c r="BF232" s="152">
        <f>IF(N232="snížená",J232,0)</f>
        <v>0</v>
      </c>
      <c r="BG232" s="152">
        <f>IF(N232="zákl. přenesená",J232,0)</f>
        <v>0</v>
      </c>
      <c r="BH232" s="152">
        <f>IF(N232="sníž. přenesená",J232,0)</f>
        <v>0</v>
      </c>
      <c r="BI232" s="152">
        <f>IF(N232="nulová",J232,0)</f>
        <v>0</v>
      </c>
      <c r="BJ232" s="17" t="s">
        <v>87</v>
      </c>
      <c r="BK232" s="152">
        <f>ROUND(I232*H232,2)</f>
        <v>0</v>
      </c>
      <c r="BL232" s="17" t="s">
        <v>379</v>
      </c>
      <c r="BM232" s="151" t="s">
        <v>5447</v>
      </c>
    </row>
    <row r="233" spans="2:65" s="13" customFormat="1" ht="11.25">
      <c r="B233" s="160"/>
      <c r="D233" s="154" t="s">
        <v>381</v>
      </c>
      <c r="E233" s="161" t="s">
        <v>1</v>
      </c>
      <c r="F233" s="162" t="s">
        <v>5448</v>
      </c>
      <c r="H233" s="163">
        <v>9</v>
      </c>
      <c r="I233" s="164"/>
      <c r="L233" s="160"/>
      <c r="M233" s="165"/>
      <c r="T233" s="166"/>
      <c r="AT233" s="161" t="s">
        <v>381</v>
      </c>
      <c r="AU233" s="161" t="s">
        <v>90</v>
      </c>
      <c r="AV233" s="13" t="s">
        <v>90</v>
      </c>
      <c r="AW233" s="13" t="s">
        <v>36</v>
      </c>
      <c r="AX233" s="13" t="s">
        <v>87</v>
      </c>
      <c r="AY233" s="161" t="s">
        <v>373</v>
      </c>
    </row>
    <row r="234" spans="2:65" s="1" customFormat="1" ht="24.2" customHeight="1">
      <c r="B234" s="32"/>
      <c r="C234" s="139" t="s">
        <v>841</v>
      </c>
      <c r="D234" s="139" t="s">
        <v>375</v>
      </c>
      <c r="E234" s="140" t="s">
        <v>5449</v>
      </c>
      <c r="F234" s="141" t="s">
        <v>5450</v>
      </c>
      <c r="G234" s="142" t="s">
        <v>914</v>
      </c>
      <c r="H234" s="143">
        <v>4</v>
      </c>
      <c r="I234" s="144"/>
      <c r="J234" s="145">
        <f>ROUND(I234*H234,2)</f>
        <v>0</v>
      </c>
      <c r="K234" s="146"/>
      <c r="L234" s="32"/>
      <c r="M234" s="147" t="s">
        <v>1</v>
      </c>
      <c r="N234" s="148" t="s">
        <v>45</v>
      </c>
      <c r="P234" s="149">
        <f>O234*H234</f>
        <v>0</v>
      </c>
      <c r="Q234" s="149">
        <v>0</v>
      </c>
      <c r="R234" s="149">
        <f>Q234*H234</f>
        <v>0</v>
      </c>
      <c r="S234" s="149">
        <v>0</v>
      </c>
      <c r="T234" s="150">
        <f>S234*H234</f>
        <v>0</v>
      </c>
      <c r="AR234" s="151" t="s">
        <v>379</v>
      </c>
      <c r="AT234" s="151" t="s">
        <v>375</v>
      </c>
      <c r="AU234" s="151" t="s">
        <v>90</v>
      </c>
      <c r="AY234" s="17" t="s">
        <v>373</v>
      </c>
      <c r="BE234" s="152">
        <f>IF(N234="základní",J234,0)</f>
        <v>0</v>
      </c>
      <c r="BF234" s="152">
        <f>IF(N234="snížená",J234,0)</f>
        <v>0</v>
      </c>
      <c r="BG234" s="152">
        <f>IF(N234="zákl. přenesená",J234,0)</f>
        <v>0</v>
      </c>
      <c r="BH234" s="152">
        <f>IF(N234="sníž. přenesená",J234,0)</f>
        <v>0</v>
      </c>
      <c r="BI234" s="152">
        <f>IF(N234="nulová",J234,0)</f>
        <v>0</v>
      </c>
      <c r="BJ234" s="17" t="s">
        <v>87</v>
      </c>
      <c r="BK234" s="152">
        <f>ROUND(I234*H234,2)</f>
        <v>0</v>
      </c>
      <c r="BL234" s="17" t="s">
        <v>379</v>
      </c>
      <c r="BM234" s="151" t="s">
        <v>5451</v>
      </c>
    </row>
    <row r="235" spans="2:65" s="1" customFormat="1" ht="16.5" customHeight="1">
      <c r="B235" s="32"/>
      <c r="C235" s="185" t="s">
        <v>845</v>
      </c>
      <c r="D235" s="185" t="s">
        <v>479</v>
      </c>
      <c r="E235" s="186" t="s">
        <v>5452</v>
      </c>
      <c r="F235" s="187" t="s">
        <v>5453</v>
      </c>
      <c r="G235" s="188" t="s">
        <v>914</v>
      </c>
      <c r="H235" s="189">
        <v>4</v>
      </c>
      <c r="I235" s="190"/>
      <c r="J235" s="191">
        <f>ROUND(I235*H235,2)</f>
        <v>0</v>
      </c>
      <c r="K235" s="192"/>
      <c r="L235" s="193"/>
      <c r="M235" s="194" t="s">
        <v>1</v>
      </c>
      <c r="N235" s="195" t="s">
        <v>45</v>
      </c>
      <c r="P235" s="149">
        <f>O235*H235</f>
        <v>0</v>
      </c>
      <c r="Q235" s="149">
        <v>2.3E-3</v>
      </c>
      <c r="R235" s="149">
        <f>Q235*H235</f>
        <v>9.1999999999999998E-3</v>
      </c>
      <c r="S235" s="149">
        <v>0</v>
      </c>
      <c r="T235" s="150">
        <f>S235*H235</f>
        <v>0</v>
      </c>
      <c r="AR235" s="151" t="s">
        <v>444</v>
      </c>
      <c r="AT235" s="151" t="s">
        <v>479</v>
      </c>
      <c r="AU235" s="151" t="s">
        <v>90</v>
      </c>
      <c r="AY235" s="17" t="s">
        <v>373</v>
      </c>
      <c r="BE235" s="152">
        <f>IF(N235="základní",J235,0)</f>
        <v>0</v>
      </c>
      <c r="BF235" s="152">
        <f>IF(N235="snížená",J235,0)</f>
        <v>0</v>
      </c>
      <c r="BG235" s="152">
        <f>IF(N235="zákl. přenesená",J235,0)</f>
        <v>0</v>
      </c>
      <c r="BH235" s="152">
        <f>IF(N235="sníž. přenesená",J235,0)</f>
        <v>0</v>
      </c>
      <c r="BI235" s="152">
        <f>IF(N235="nulová",J235,0)</f>
        <v>0</v>
      </c>
      <c r="BJ235" s="17" t="s">
        <v>87</v>
      </c>
      <c r="BK235" s="152">
        <f>ROUND(I235*H235,2)</f>
        <v>0</v>
      </c>
      <c r="BL235" s="17" t="s">
        <v>379</v>
      </c>
      <c r="BM235" s="151" t="s">
        <v>5454</v>
      </c>
    </row>
    <row r="236" spans="2:65" s="1" customFormat="1" ht="33" customHeight="1">
      <c r="B236" s="32"/>
      <c r="C236" s="139" t="s">
        <v>849</v>
      </c>
      <c r="D236" s="139" t="s">
        <v>375</v>
      </c>
      <c r="E236" s="140" t="s">
        <v>5455</v>
      </c>
      <c r="F236" s="141" t="s">
        <v>5456</v>
      </c>
      <c r="G236" s="142" t="s">
        <v>914</v>
      </c>
      <c r="H236" s="143">
        <v>30</v>
      </c>
      <c r="I236" s="144"/>
      <c r="J236" s="145">
        <f>ROUND(I236*H236,2)</f>
        <v>0</v>
      </c>
      <c r="K236" s="146"/>
      <c r="L236" s="32"/>
      <c r="M236" s="147" t="s">
        <v>1</v>
      </c>
      <c r="N236" s="148" t="s">
        <v>45</v>
      </c>
      <c r="P236" s="149">
        <f>O236*H236</f>
        <v>0</v>
      </c>
      <c r="Q236" s="149">
        <v>0.02</v>
      </c>
      <c r="R236" s="149">
        <f>Q236*H236</f>
        <v>0.6</v>
      </c>
      <c r="S236" s="149">
        <v>0</v>
      </c>
      <c r="T236" s="150">
        <f>S236*H236</f>
        <v>0</v>
      </c>
      <c r="AR236" s="151" t="s">
        <v>379</v>
      </c>
      <c r="AT236" s="151" t="s">
        <v>375</v>
      </c>
      <c r="AU236" s="151" t="s">
        <v>90</v>
      </c>
      <c r="AY236" s="17" t="s">
        <v>373</v>
      </c>
      <c r="BE236" s="152">
        <f>IF(N236="základní",J236,0)</f>
        <v>0</v>
      </c>
      <c r="BF236" s="152">
        <f>IF(N236="snížená",J236,0)</f>
        <v>0</v>
      </c>
      <c r="BG236" s="152">
        <f>IF(N236="zákl. přenesená",J236,0)</f>
        <v>0</v>
      </c>
      <c r="BH236" s="152">
        <f>IF(N236="sníž. přenesená",J236,0)</f>
        <v>0</v>
      </c>
      <c r="BI236" s="152">
        <f>IF(N236="nulová",J236,0)</f>
        <v>0</v>
      </c>
      <c r="BJ236" s="17" t="s">
        <v>87</v>
      </c>
      <c r="BK236" s="152">
        <f>ROUND(I236*H236,2)</f>
        <v>0</v>
      </c>
      <c r="BL236" s="17" t="s">
        <v>379</v>
      </c>
      <c r="BM236" s="151" t="s">
        <v>5457</v>
      </c>
    </row>
    <row r="237" spans="2:65" s="13" customFormat="1" ht="11.25">
      <c r="B237" s="160"/>
      <c r="D237" s="154" t="s">
        <v>381</v>
      </c>
      <c r="E237" s="161" t="s">
        <v>1</v>
      </c>
      <c r="F237" s="162" t="s">
        <v>5458</v>
      </c>
      <c r="H237" s="163">
        <v>30</v>
      </c>
      <c r="I237" s="164"/>
      <c r="L237" s="160"/>
      <c r="M237" s="165"/>
      <c r="T237" s="166"/>
      <c r="AT237" s="161" t="s">
        <v>381</v>
      </c>
      <c r="AU237" s="161" t="s">
        <v>90</v>
      </c>
      <c r="AV237" s="13" t="s">
        <v>90</v>
      </c>
      <c r="AW237" s="13" t="s">
        <v>36</v>
      </c>
      <c r="AX237" s="13" t="s">
        <v>87</v>
      </c>
      <c r="AY237" s="161" t="s">
        <v>373</v>
      </c>
    </row>
    <row r="238" spans="2:65" s="1" customFormat="1" ht="21.75" customHeight="1">
      <c r="B238" s="32"/>
      <c r="C238" s="139" t="s">
        <v>860</v>
      </c>
      <c r="D238" s="139" t="s">
        <v>375</v>
      </c>
      <c r="E238" s="140" t="s">
        <v>5459</v>
      </c>
      <c r="F238" s="141" t="s">
        <v>5460</v>
      </c>
      <c r="G238" s="142" t="s">
        <v>914</v>
      </c>
      <c r="H238" s="143">
        <v>225</v>
      </c>
      <c r="I238" s="144"/>
      <c r="J238" s="145">
        <f>ROUND(I238*H238,2)</f>
        <v>0</v>
      </c>
      <c r="K238" s="146"/>
      <c r="L238" s="32"/>
      <c r="M238" s="147" t="s">
        <v>1</v>
      </c>
      <c r="N238" s="148" t="s">
        <v>45</v>
      </c>
      <c r="P238" s="149">
        <f>O238*H238</f>
        <v>0</v>
      </c>
      <c r="Q238" s="149">
        <v>0</v>
      </c>
      <c r="R238" s="149">
        <f>Q238*H238</f>
        <v>0</v>
      </c>
      <c r="S238" s="149">
        <v>0</v>
      </c>
      <c r="T238" s="150">
        <f>S238*H238</f>
        <v>0</v>
      </c>
      <c r="AR238" s="151" t="s">
        <v>379</v>
      </c>
      <c r="AT238" s="151" t="s">
        <v>375</v>
      </c>
      <c r="AU238" s="151" t="s">
        <v>90</v>
      </c>
      <c r="AY238" s="17" t="s">
        <v>373</v>
      </c>
      <c r="BE238" s="152">
        <f>IF(N238="základní",J238,0)</f>
        <v>0</v>
      </c>
      <c r="BF238" s="152">
        <f>IF(N238="snížená",J238,0)</f>
        <v>0</v>
      </c>
      <c r="BG238" s="152">
        <f>IF(N238="zákl. přenesená",J238,0)</f>
        <v>0</v>
      </c>
      <c r="BH238" s="152">
        <f>IF(N238="sníž. přenesená",J238,0)</f>
        <v>0</v>
      </c>
      <c r="BI238" s="152">
        <f>IF(N238="nulová",J238,0)</f>
        <v>0</v>
      </c>
      <c r="BJ238" s="17" t="s">
        <v>87</v>
      </c>
      <c r="BK238" s="152">
        <f>ROUND(I238*H238,2)</f>
        <v>0</v>
      </c>
      <c r="BL238" s="17" t="s">
        <v>379</v>
      </c>
      <c r="BM238" s="151" t="s">
        <v>5461</v>
      </c>
    </row>
    <row r="239" spans="2:65" s="1" customFormat="1" ht="21.75" customHeight="1">
      <c r="B239" s="32"/>
      <c r="C239" s="139" t="s">
        <v>880</v>
      </c>
      <c r="D239" s="139" t="s">
        <v>375</v>
      </c>
      <c r="E239" s="140" t="s">
        <v>5462</v>
      </c>
      <c r="F239" s="141" t="s">
        <v>5463</v>
      </c>
      <c r="G239" s="142" t="s">
        <v>914</v>
      </c>
      <c r="H239" s="143">
        <v>39</v>
      </c>
      <c r="I239" s="144"/>
      <c r="J239" s="145">
        <f>ROUND(I239*H239,2)</f>
        <v>0</v>
      </c>
      <c r="K239" s="146"/>
      <c r="L239" s="32"/>
      <c r="M239" s="147" t="s">
        <v>1</v>
      </c>
      <c r="N239" s="148" t="s">
        <v>45</v>
      </c>
      <c r="P239" s="149">
        <f>O239*H239</f>
        <v>0</v>
      </c>
      <c r="Q239" s="149">
        <v>0</v>
      </c>
      <c r="R239" s="149">
        <f>Q239*H239</f>
        <v>0</v>
      </c>
      <c r="S239" s="149">
        <v>0</v>
      </c>
      <c r="T239" s="150">
        <f>S239*H239</f>
        <v>0</v>
      </c>
      <c r="AR239" s="151" t="s">
        <v>379</v>
      </c>
      <c r="AT239" s="151" t="s">
        <v>375</v>
      </c>
      <c r="AU239" s="151" t="s">
        <v>90</v>
      </c>
      <c r="AY239" s="17" t="s">
        <v>373</v>
      </c>
      <c r="BE239" s="152">
        <f>IF(N239="základní",J239,0)</f>
        <v>0</v>
      </c>
      <c r="BF239" s="152">
        <f>IF(N239="snížená",J239,0)</f>
        <v>0</v>
      </c>
      <c r="BG239" s="152">
        <f>IF(N239="zákl. přenesená",J239,0)</f>
        <v>0</v>
      </c>
      <c r="BH239" s="152">
        <f>IF(N239="sníž. přenesená",J239,0)</f>
        <v>0</v>
      </c>
      <c r="BI239" s="152">
        <f>IF(N239="nulová",J239,0)</f>
        <v>0</v>
      </c>
      <c r="BJ239" s="17" t="s">
        <v>87</v>
      </c>
      <c r="BK239" s="152">
        <f>ROUND(I239*H239,2)</f>
        <v>0</v>
      </c>
      <c r="BL239" s="17" t="s">
        <v>379</v>
      </c>
      <c r="BM239" s="151" t="s">
        <v>5464</v>
      </c>
    </row>
    <row r="240" spans="2:65" s="13" customFormat="1" ht="11.25">
      <c r="B240" s="160"/>
      <c r="D240" s="154" t="s">
        <v>381</v>
      </c>
      <c r="E240" s="161" t="s">
        <v>1</v>
      </c>
      <c r="F240" s="162" t="s">
        <v>5465</v>
      </c>
      <c r="H240" s="163">
        <v>39</v>
      </c>
      <c r="I240" s="164"/>
      <c r="L240" s="160"/>
      <c r="M240" s="165"/>
      <c r="T240" s="166"/>
      <c r="AT240" s="161" t="s">
        <v>381</v>
      </c>
      <c r="AU240" s="161" t="s">
        <v>90</v>
      </c>
      <c r="AV240" s="13" t="s">
        <v>90</v>
      </c>
      <c r="AW240" s="13" t="s">
        <v>36</v>
      </c>
      <c r="AX240" s="13" t="s">
        <v>87</v>
      </c>
      <c r="AY240" s="161" t="s">
        <v>373</v>
      </c>
    </row>
    <row r="241" spans="2:65" s="1" customFormat="1" ht="16.5" customHeight="1">
      <c r="B241" s="32"/>
      <c r="C241" s="139" t="s">
        <v>887</v>
      </c>
      <c r="D241" s="139" t="s">
        <v>375</v>
      </c>
      <c r="E241" s="140" t="s">
        <v>5466</v>
      </c>
      <c r="F241" s="141" t="s">
        <v>5467</v>
      </c>
      <c r="G241" s="142" t="s">
        <v>914</v>
      </c>
      <c r="H241" s="143">
        <v>225</v>
      </c>
      <c r="I241" s="144"/>
      <c r="J241" s="145">
        <f>ROUND(I241*H241,2)</f>
        <v>0</v>
      </c>
      <c r="K241" s="146"/>
      <c r="L241" s="32"/>
      <c r="M241" s="147" t="s">
        <v>1</v>
      </c>
      <c r="N241" s="148" t="s">
        <v>45</v>
      </c>
      <c r="P241" s="149">
        <f>O241*H241</f>
        <v>0</v>
      </c>
      <c r="Q241" s="149">
        <v>0</v>
      </c>
      <c r="R241" s="149">
        <f>Q241*H241</f>
        <v>0</v>
      </c>
      <c r="S241" s="149">
        <v>0</v>
      </c>
      <c r="T241" s="150">
        <f>S241*H241</f>
        <v>0</v>
      </c>
      <c r="AR241" s="151" t="s">
        <v>379</v>
      </c>
      <c r="AT241" s="151" t="s">
        <v>375</v>
      </c>
      <c r="AU241" s="151" t="s">
        <v>90</v>
      </c>
      <c r="AY241" s="17" t="s">
        <v>373</v>
      </c>
      <c r="BE241" s="152">
        <f>IF(N241="základní",J241,0)</f>
        <v>0</v>
      </c>
      <c r="BF241" s="152">
        <f>IF(N241="snížená",J241,0)</f>
        <v>0</v>
      </c>
      <c r="BG241" s="152">
        <f>IF(N241="zákl. přenesená",J241,0)</f>
        <v>0</v>
      </c>
      <c r="BH241" s="152">
        <f>IF(N241="sníž. přenesená",J241,0)</f>
        <v>0</v>
      </c>
      <c r="BI241" s="152">
        <f>IF(N241="nulová",J241,0)</f>
        <v>0</v>
      </c>
      <c r="BJ241" s="17" t="s">
        <v>87</v>
      </c>
      <c r="BK241" s="152">
        <f>ROUND(I241*H241,2)</f>
        <v>0</v>
      </c>
      <c r="BL241" s="17" t="s">
        <v>379</v>
      </c>
      <c r="BM241" s="151" t="s">
        <v>5468</v>
      </c>
    </row>
    <row r="242" spans="2:65" s="1" customFormat="1" ht="16.5" customHeight="1">
      <c r="B242" s="32"/>
      <c r="C242" s="185" t="s">
        <v>892</v>
      </c>
      <c r="D242" s="185" t="s">
        <v>479</v>
      </c>
      <c r="E242" s="186" t="s">
        <v>5469</v>
      </c>
      <c r="F242" s="187" t="s">
        <v>5470</v>
      </c>
      <c r="G242" s="188" t="s">
        <v>914</v>
      </c>
      <c r="H242" s="189">
        <v>230</v>
      </c>
      <c r="I242" s="190"/>
      <c r="J242" s="191">
        <f>ROUND(I242*H242,2)</f>
        <v>0</v>
      </c>
      <c r="K242" s="192"/>
      <c r="L242" s="193"/>
      <c r="M242" s="194" t="s">
        <v>1</v>
      </c>
      <c r="N242" s="195" t="s">
        <v>45</v>
      </c>
      <c r="P242" s="149">
        <f>O242*H242</f>
        <v>0</v>
      </c>
      <c r="Q242" s="149">
        <v>0.01</v>
      </c>
      <c r="R242" s="149">
        <f>Q242*H242</f>
        <v>2.3000000000000003</v>
      </c>
      <c r="S242" s="149">
        <v>0</v>
      </c>
      <c r="T242" s="150">
        <f>S242*H242</f>
        <v>0</v>
      </c>
      <c r="AR242" s="151" t="s">
        <v>444</v>
      </c>
      <c r="AT242" s="151" t="s">
        <v>479</v>
      </c>
      <c r="AU242" s="151" t="s">
        <v>90</v>
      </c>
      <c r="AY242" s="17" t="s">
        <v>373</v>
      </c>
      <c r="BE242" s="152">
        <f>IF(N242="základní",J242,0)</f>
        <v>0</v>
      </c>
      <c r="BF242" s="152">
        <f>IF(N242="snížená",J242,0)</f>
        <v>0</v>
      </c>
      <c r="BG242" s="152">
        <f>IF(N242="zákl. přenesená",J242,0)</f>
        <v>0</v>
      </c>
      <c r="BH242" s="152">
        <f>IF(N242="sníž. přenesená",J242,0)</f>
        <v>0</v>
      </c>
      <c r="BI242" s="152">
        <f>IF(N242="nulová",J242,0)</f>
        <v>0</v>
      </c>
      <c r="BJ242" s="17" t="s">
        <v>87</v>
      </c>
      <c r="BK242" s="152">
        <f>ROUND(I242*H242,2)</f>
        <v>0</v>
      </c>
      <c r="BL242" s="17" t="s">
        <v>379</v>
      </c>
      <c r="BM242" s="151" t="s">
        <v>5471</v>
      </c>
    </row>
    <row r="243" spans="2:65" s="13" customFormat="1" ht="11.25">
      <c r="B243" s="160"/>
      <c r="D243" s="154" t="s">
        <v>381</v>
      </c>
      <c r="E243" s="161" t="s">
        <v>1</v>
      </c>
      <c r="F243" s="162" t="s">
        <v>5472</v>
      </c>
      <c r="H243" s="163">
        <v>230</v>
      </c>
      <c r="I243" s="164"/>
      <c r="L243" s="160"/>
      <c r="M243" s="165"/>
      <c r="T243" s="166"/>
      <c r="AT243" s="161" t="s">
        <v>381</v>
      </c>
      <c r="AU243" s="161" t="s">
        <v>90</v>
      </c>
      <c r="AV243" s="13" t="s">
        <v>90</v>
      </c>
      <c r="AW243" s="13" t="s">
        <v>36</v>
      </c>
      <c r="AX243" s="13" t="s">
        <v>87</v>
      </c>
      <c r="AY243" s="161" t="s">
        <v>373</v>
      </c>
    </row>
    <row r="244" spans="2:65" s="1" customFormat="1" ht="16.5" customHeight="1">
      <c r="B244" s="32"/>
      <c r="C244" s="139" t="s">
        <v>896</v>
      </c>
      <c r="D244" s="139" t="s">
        <v>375</v>
      </c>
      <c r="E244" s="140" t="s">
        <v>5473</v>
      </c>
      <c r="F244" s="141" t="s">
        <v>5474</v>
      </c>
      <c r="G244" s="142" t="s">
        <v>4168</v>
      </c>
      <c r="H244" s="143">
        <v>1</v>
      </c>
      <c r="I244" s="144"/>
      <c r="J244" s="145">
        <f>ROUND(I244*H244,2)</f>
        <v>0</v>
      </c>
      <c r="K244" s="146"/>
      <c r="L244" s="32"/>
      <c r="M244" s="147" t="s">
        <v>1</v>
      </c>
      <c r="N244" s="148" t="s">
        <v>45</v>
      </c>
      <c r="P244" s="149">
        <f>O244*H244</f>
        <v>0</v>
      </c>
      <c r="Q244" s="149">
        <v>0</v>
      </c>
      <c r="R244" s="149">
        <f>Q244*H244</f>
        <v>0</v>
      </c>
      <c r="S244" s="149">
        <v>0</v>
      </c>
      <c r="T244" s="150">
        <f>S244*H244</f>
        <v>0</v>
      </c>
      <c r="AR244" s="151" t="s">
        <v>379</v>
      </c>
      <c r="AT244" s="151" t="s">
        <v>375</v>
      </c>
      <c r="AU244" s="151" t="s">
        <v>90</v>
      </c>
      <c r="AY244" s="17" t="s">
        <v>373</v>
      </c>
      <c r="BE244" s="152">
        <f>IF(N244="základní",J244,0)</f>
        <v>0</v>
      </c>
      <c r="BF244" s="152">
        <f>IF(N244="snížená",J244,0)</f>
        <v>0</v>
      </c>
      <c r="BG244" s="152">
        <f>IF(N244="zákl. přenesená",J244,0)</f>
        <v>0</v>
      </c>
      <c r="BH244" s="152">
        <f>IF(N244="sníž. přenesená",J244,0)</f>
        <v>0</v>
      </c>
      <c r="BI244" s="152">
        <f>IF(N244="nulová",J244,0)</f>
        <v>0</v>
      </c>
      <c r="BJ244" s="17" t="s">
        <v>87</v>
      </c>
      <c r="BK244" s="152">
        <f>ROUND(I244*H244,2)</f>
        <v>0</v>
      </c>
      <c r="BL244" s="17" t="s">
        <v>379</v>
      </c>
      <c r="BM244" s="151" t="s">
        <v>5475</v>
      </c>
    </row>
    <row r="245" spans="2:65" s="1" customFormat="1" ht="24.2" customHeight="1">
      <c r="B245" s="32"/>
      <c r="C245" s="139" t="s">
        <v>900</v>
      </c>
      <c r="D245" s="139" t="s">
        <v>375</v>
      </c>
      <c r="E245" s="140" t="s">
        <v>5476</v>
      </c>
      <c r="F245" s="141" t="s">
        <v>5477</v>
      </c>
      <c r="G245" s="142" t="s">
        <v>172</v>
      </c>
      <c r="H245" s="143">
        <v>1850</v>
      </c>
      <c r="I245" s="144"/>
      <c r="J245" s="145">
        <f>ROUND(I245*H245,2)</f>
        <v>0</v>
      </c>
      <c r="K245" s="146"/>
      <c r="L245" s="32"/>
      <c r="M245" s="147" t="s">
        <v>1</v>
      </c>
      <c r="N245" s="148" t="s">
        <v>45</v>
      </c>
      <c r="P245" s="149">
        <f>O245*H245</f>
        <v>0</v>
      </c>
      <c r="Q245" s="149">
        <v>0</v>
      </c>
      <c r="R245" s="149">
        <f>Q245*H245</f>
        <v>0</v>
      </c>
      <c r="S245" s="149">
        <v>0</v>
      </c>
      <c r="T245" s="150">
        <f>S245*H245</f>
        <v>0</v>
      </c>
      <c r="AR245" s="151" t="s">
        <v>379</v>
      </c>
      <c r="AT245" s="151" t="s">
        <v>375</v>
      </c>
      <c r="AU245" s="151" t="s">
        <v>90</v>
      </c>
      <c r="AY245" s="17" t="s">
        <v>373</v>
      </c>
      <c r="BE245" s="152">
        <f>IF(N245="základní",J245,0)</f>
        <v>0</v>
      </c>
      <c r="BF245" s="152">
        <f>IF(N245="snížená",J245,0)</f>
        <v>0</v>
      </c>
      <c r="BG245" s="152">
        <f>IF(N245="zákl. přenesená",J245,0)</f>
        <v>0</v>
      </c>
      <c r="BH245" s="152">
        <f>IF(N245="sníž. přenesená",J245,0)</f>
        <v>0</v>
      </c>
      <c r="BI245" s="152">
        <f>IF(N245="nulová",J245,0)</f>
        <v>0</v>
      </c>
      <c r="BJ245" s="17" t="s">
        <v>87</v>
      </c>
      <c r="BK245" s="152">
        <f>ROUND(I245*H245,2)</f>
        <v>0</v>
      </c>
      <c r="BL245" s="17" t="s">
        <v>379</v>
      </c>
      <c r="BM245" s="151" t="s">
        <v>5478</v>
      </c>
    </row>
    <row r="246" spans="2:65" s="13" customFormat="1" ht="11.25">
      <c r="B246" s="160"/>
      <c r="D246" s="154" t="s">
        <v>381</v>
      </c>
      <c r="E246" s="161" t="s">
        <v>1</v>
      </c>
      <c r="F246" s="162" t="s">
        <v>5416</v>
      </c>
      <c r="H246" s="163">
        <v>1850</v>
      </c>
      <c r="I246" s="164"/>
      <c r="L246" s="160"/>
      <c r="M246" s="165"/>
      <c r="T246" s="166"/>
      <c r="AT246" s="161" t="s">
        <v>381</v>
      </c>
      <c r="AU246" s="161" t="s">
        <v>90</v>
      </c>
      <c r="AV246" s="13" t="s">
        <v>90</v>
      </c>
      <c r="AW246" s="13" t="s">
        <v>36</v>
      </c>
      <c r="AX246" s="13" t="s">
        <v>87</v>
      </c>
      <c r="AY246" s="161" t="s">
        <v>373</v>
      </c>
    </row>
    <row r="247" spans="2:65" s="1" customFormat="1" ht="21.75" customHeight="1">
      <c r="B247" s="32"/>
      <c r="C247" s="139" t="s">
        <v>904</v>
      </c>
      <c r="D247" s="139" t="s">
        <v>375</v>
      </c>
      <c r="E247" s="140" t="s">
        <v>5479</v>
      </c>
      <c r="F247" s="141" t="s">
        <v>5480</v>
      </c>
      <c r="G247" s="142" t="s">
        <v>172</v>
      </c>
      <c r="H247" s="143">
        <v>1850</v>
      </c>
      <c r="I247" s="144"/>
      <c r="J247" s="145">
        <f>ROUND(I247*H247,2)</f>
        <v>0</v>
      </c>
      <c r="K247" s="146"/>
      <c r="L247" s="32"/>
      <c r="M247" s="147" t="s">
        <v>1</v>
      </c>
      <c r="N247" s="148" t="s">
        <v>45</v>
      </c>
      <c r="P247" s="149">
        <f>O247*H247</f>
        <v>0</v>
      </c>
      <c r="Q247" s="149">
        <v>0</v>
      </c>
      <c r="R247" s="149">
        <f>Q247*H247</f>
        <v>0</v>
      </c>
      <c r="S247" s="149">
        <v>0</v>
      </c>
      <c r="T247" s="150">
        <f>S247*H247</f>
        <v>0</v>
      </c>
      <c r="AR247" s="151" t="s">
        <v>379</v>
      </c>
      <c r="AT247" s="151" t="s">
        <v>375</v>
      </c>
      <c r="AU247" s="151" t="s">
        <v>90</v>
      </c>
      <c r="AY247" s="17" t="s">
        <v>373</v>
      </c>
      <c r="BE247" s="152">
        <f>IF(N247="základní",J247,0)</f>
        <v>0</v>
      </c>
      <c r="BF247" s="152">
        <f>IF(N247="snížená",J247,0)</f>
        <v>0</v>
      </c>
      <c r="BG247" s="152">
        <f>IF(N247="zákl. přenesená",J247,0)</f>
        <v>0</v>
      </c>
      <c r="BH247" s="152">
        <f>IF(N247="sníž. přenesená",J247,0)</f>
        <v>0</v>
      </c>
      <c r="BI247" s="152">
        <f>IF(N247="nulová",J247,0)</f>
        <v>0</v>
      </c>
      <c r="BJ247" s="17" t="s">
        <v>87</v>
      </c>
      <c r="BK247" s="152">
        <f>ROUND(I247*H247,2)</f>
        <v>0</v>
      </c>
      <c r="BL247" s="17" t="s">
        <v>379</v>
      </c>
      <c r="BM247" s="151" t="s">
        <v>5481</v>
      </c>
    </row>
    <row r="248" spans="2:65" s="13" customFormat="1" ht="11.25">
      <c r="B248" s="160"/>
      <c r="D248" s="154" t="s">
        <v>381</v>
      </c>
      <c r="E248" s="161" t="s">
        <v>1</v>
      </c>
      <c r="F248" s="162" t="s">
        <v>5416</v>
      </c>
      <c r="H248" s="163">
        <v>1850</v>
      </c>
      <c r="I248" s="164"/>
      <c r="L248" s="160"/>
      <c r="M248" s="165"/>
      <c r="T248" s="166"/>
      <c r="AT248" s="161" t="s">
        <v>381</v>
      </c>
      <c r="AU248" s="161" t="s">
        <v>90</v>
      </c>
      <c r="AV248" s="13" t="s">
        <v>90</v>
      </c>
      <c r="AW248" s="13" t="s">
        <v>36</v>
      </c>
      <c r="AX248" s="13" t="s">
        <v>87</v>
      </c>
      <c r="AY248" s="161" t="s">
        <v>373</v>
      </c>
    </row>
    <row r="249" spans="2:65" s="1" customFormat="1" ht="21.75" customHeight="1">
      <c r="B249" s="32"/>
      <c r="C249" s="139" t="s">
        <v>911</v>
      </c>
      <c r="D249" s="139" t="s">
        <v>375</v>
      </c>
      <c r="E249" s="140" t="s">
        <v>5482</v>
      </c>
      <c r="F249" s="141" t="s">
        <v>5483</v>
      </c>
      <c r="G249" s="142" t="s">
        <v>172</v>
      </c>
      <c r="H249" s="143">
        <v>370</v>
      </c>
      <c r="I249" s="144"/>
      <c r="J249" s="145">
        <f>ROUND(I249*H249,2)</f>
        <v>0</v>
      </c>
      <c r="K249" s="146"/>
      <c r="L249" s="32"/>
      <c r="M249" s="147" t="s">
        <v>1</v>
      </c>
      <c r="N249" s="148" t="s">
        <v>45</v>
      </c>
      <c r="P249" s="149">
        <f>O249*H249</f>
        <v>0</v>
      </c>
      <c r="Q249" s="149">
        <v>0</v>
      </c>
      <c r="R249" s="149">
        <f>Q249*H249</f>
        <v>0</v>
      </c>
      <c r="S249" s="149">
        <v>0</v>
      </c>
      <c r="T249" s="150">
        <f>S249*H249</f>
        <v>0</v>
      </c>
      <c r="AR249" s="151" t="s">
        <v>379</v>
      </c>
      <c r="AT249" s="151" t="s">
        <v>375</v>
      </c>
      <c r="AU249" s="151" t="s">
        <v>90</v>
      </c>
      <c r="AY249" s="17" t="s">
        <v>373</v>
      </c>
      <c r="BE249" s="152">
        <f>IF(N249="základní",J249,0)</f>
        <v>0</v>
      </c>
      <c r="BF249" s="152">
        <f>IF(N249="snížená",J249,0)</f>
        <v>0</v>
      </c>
      <c r="BG249" s="152">
        <f>IF(N249="zákl. přenesená",J249,0)</f>
        <v>0</v>
      </c>
      <c r="BH249" s="152">
        <f>IF(N249="sníž. přenesená",J249,0)</f>
        <v>0</v>
      </c>
      <c r="BI249" s="152">
        <f>IF(N249="nulová",J249,0)</f>
        <v>0</v>
      </c>
      <c r="BJ249" s="17" t="s">
        <v>87</v>
      </c>
      <c r="BK249" s="152">
        <f>ROUND(I249*H249,2)</f>
        <v>0</v>
      </c>
      <c r="BL249" s="17" t="s">
        <v>379</v>
      </c>
      <c r="BM249" s="151" t="s">
        <v>5484</v>
      </c>
    </row>
    <row r="250" spans="2:65" s="13" customFormat="1" ht="11.25">
      <c r="B250" s="160"/>
      <c r="D250" s="154" t="s">
        <v>381</v>
      </c>
      <c r="E250" s="161" t="s">
        <v>1</v>
      </c>
      <c r="F250" s="162" t="s">
        <v>5485</v>
      </c>
      <c r="H250" s="163">
        <v>370</v>
      </c>
      <c r="I250" s="164"/>
      <c r="L250" s="160"/>
      <c r="M250" s="165"/>
      <c r="T250" s="166"/>
      <c r="AT250" s="161" t="s">
        <v>381</v>
      </c>
      <c r="AU250" s="161" t="s">
        <v>90</v>
      </c>
      <c r="AV250" s="13" t="s">
        <v>90</v>
      </c>
      <c r="AW250" s="13" t="s">
        <v>36</v>
      </c>
      <c r="AX250" s="13" t="s">
        <v>87</v>
      </c>
      <c r="AY250" s="161" t="s">
        <v>373</v>
      </c>
    </row>
    <row r="251" spans="2:65" s="1" customFormat="1" ht="16.5" customHeight="1">
      <c r="B251" s="32"/>
      <c r="C251" s="185" t="s">
        <v>920</v>
      </c>
      <c r="D251" s="185" t="s">
        <v>479</v>
      </c>
      <c r="E251" s="186" t="s">
        <v>5486</v>
      </c>
      <c r="F251" s="187" t="s">
        <v>5487</v>
      </c>
      <c r="G251" s="188" t="s">
        <v>1367</v>
      </c>
      <c r="H251" s="189">
        <v>3.5</v>
      </c>
      <c r="I251" s="190"/>
      <c r="J251" s="191">
        <f>ROUND(I251*H251,2)</f>
        <v>0</v>
      </c>
      <c r="K251" s="192"/>
      <c r="L251" s="193"/>
      <c r="M251" s="194" t="s">
        <v>1</v>
      </c>
      <c r="N251" s="195" t="s">
        <v>45</v>
      </c>
      <c r="P251" s="149">
        <f>O251*H251</f>
        <v>0</v>
      </c>
      <c r="Q251" s="149">
        <v>1E-3</v>
      </c>
      <c r="R251" s="149">
        <f>Q251*H251</f>
        <v>3.5000000000000001E-3</v>
      </c>
      <c r="S251" s="149">
        <v>0</v>
      </c>
      <c r="T251" s="150">
        <f>S251*H251</f>
        <v>0</v>
      </c>
      <c r="AR251" s="151" t="s">
        <v>444</v>
      </c>
      <c r="AT251" s="151" t="s">
        <v>479</v>
      </c>
      <c r="AU251" s="151" t="s">
        <v>90</v>
      </c>
      <c r="AY251" s="17" t="s">
        <v>373</v>
      </c>
      <c r="BE251" s="152">
        <f>IF(N251="základní",J251,0)</f>
        <v>0</v>
      </c>
      <c r="BF251" s="152">
        <f>IF(N251="snížená",J251,0)</f>
        <v>0</v>
      </c>
      <c r="BG251" s="152">
        <f>IF(N251="zákl. přenesená",J251,0)</f>
        <v>0</v>
      </c>
      <c r="BH251" s="152">
        <f>IF(N251="sníž. přenesená",J251,0)</f>
        <v>0</v>
      </c>
      <c r="BI251" s="152">
        <f>IF(N251="nulová",J251,0)</f>
        <v>0</v>
      </c>
      <c r="BJ251" s="17" t="s">
        <v>87</v>
      </c>
      <c r="BK251" s="152">
        <f>ROUND(I251*H251,2)</f>
        <v>0</v>
      </c>
      <c r="BL251" s="17" t="s">
        <v>379</v>
      </c>
      <c r="BM251" s="151" t="s">
        <v>5488</v>
      </c>
    </row>
    <row r="252" spans="2:65" s="1" customFormat="1" ht="24.2" customHeight="1">
      <c r="B252" s="32"/>
      <c r="C252" s="139" t="s">
        <v>930</v>
      </c>
      <c r="D252" s="139" t="s">
        <v>375</v>
      </c>
      <c r="E252" s="140" t="s">
        <v>5489</v>
      </c>
      <c r="F252" s="141" t="s">
        <v>5490</v>
      </c>
      <c r="G252" s="142" t="s">
        <v>914</v>
      </c>
      <c r="H252" s="143">
        <v>4</v>
      </c>
      <c r="I252" s="144"/>
      <c r="J252" s="145">
        <f>ROUND(I252*H252,2)</f>
        <v>0</v>
      </c>
      <c r="K252" s="146"/>
      <c r="L252" s="32"/>
      <c r="M252" s="147" t="s">
        <v>1</v>
      </c>
      <c r="N252" s="148" t="s">
        <v>45</v>
      </c>
      <c r="P252" s="149">
        <f>O252*H252</f>
        <v>0</v>
      </c>
      <c r="Q252" s="149">
        <v>1.9220000000000001E-2</v>
      </c>
      <c r="R252" s="149">
        <f>Q252*H252</f>
        <v>7.6880000000000004E-2</v>
      </c>
      <c r="S252" s="149">
        <v>0</v>
      </c>
      <c r="T252" s="150">
        <f>S252*H252</f>
        <v>0</v>
      </c>
      <c r="AR252" s="151" t="s">
        <v>379</v>
      </c>
      <c r="AT252" s="151" t="s">
        <v>375</v>
      </c>
      <c r="AU252" s="151" t="s">
        <v>90</v>
      </c>
      <c r="AY252" s="17" t="s">
        <v>373</v>
      </c>
      <c r="BE252" s="152">
        <f>IF(N252="základní",J252,0)</f>
        <v>0</v>
      </c>
      <c r="BF252" s="152">
        <f>IF(N252="snížená",J252,0)</f>
        <v>0</v>
      </c>
      <c r="BG252" s="152">
        <f>IF(N252="zákl. přenesená",J252,0)</f>
        <v>0</v>
      </c>
      <c r="BH252" s="152">
        <f>IF(N252="sníž. přenesená",J252,0)</f>
        <v>0</v>
      </c>
      <c r="BI252" s="152">
        <f>IF(N252="nulová",J252,0)</f>
        <v>0</v>
      </c>
      <c r="BJ252" s="17" t="s">
        <v>87</v>
      </c>
      <c r="BK252" s="152">
        <f>ROUND(I252*H252,2)</f>
        <v>0</v>
      </c>
      <c r="BL252" s="17" t="s">
        <v>379</v>
      </c>
      <c r="BM252" s="151" t="s">
        <v>5491</v>
      </c>
    </row>
    <row r="253" spans="2:65" s="1" customFormat="1" ht="24.2" customHeight="1">
      <c r="B253" s="32"/>
      <c r="C253" s="139" t="s">
        <v>937</v>
      </c>
      <c r="D253" s="139" t="s">
        <v>375</v>
      </c>
      <c r="E253" s="140" t="s">
        <v>5492</v>
      </c>
      <c r="F253" s="141" t="s">
        <v>5493</v>
      </c>
      <c r="G253" s="142" t="s">
        <v>914</v>
      </c>
      <c r="H253" s="143">
        <v>3</v>
      </c>
      <c r="I253" s="144"/>
      <c r="J253" s="145">
        <f>ROUND(I253*H253,2)</f>
        <v>0</v>
      </c>
      <c r="K253" s="146"/>
      <c r="L253" s="32"/>
      <c r="M253" s="147" t="s">
        <v>1</v>
      </c>
      <c r="N253" s="148" t="s">
        <v>45</v>
      </c>
      <c r="P253" s="149">
        <f>O253*H253</f>
        <v>0</v>
      </c>
      <c r="Q253" s="149">
        <v>8.9679999999999996E-2</v>
      </c>
      <c r="R253" s="149">
        <f>Q253*H253</f>
        <v>0.26904</v>
      </c>
      <c r="S253" s="149">
        <v>0</v>
      </c>
      <c r="T253" s="150">
        <f>S253*H253</f>
        <v>0</v>
      </c>
      <c r="AR253" s="151" t="s">
        <v>379</v>
      </c>
      <c r="AT253" s="151" t="s">
        <v>375</v>
      </c>
      <c r="AU253" s="151" t="s">
        <v>90</v>
      </c>
      <c r="AY253" s="17" t="s">
        <v>373</v>
      </c>
      <c r="BE253" s="152">
        <f>IF(N253="základní",J253,0)</f>
        <v>0</v>
      </c>
      <c r="BF253" s="152">
        <f>IF(N253="snížená",J253,0)</f>
        <v>0</v>
      </c>
      <c r="BG253" s="152">
        <f>IF(N253="zákl. přenesená",J253,0)</f>
        <v>0</v>
      </c>
      <c r="BH253" s="152">
        <f>IF(N253="sníž. přenesená",J253,0)</f>
        <v>0</v>
      </c>
      <c r="BI253" s="152">
        <f>IF(N253="nulová",J253,0)</f>
        <v>0</v>
      </c>
      <c r="BJ253" s="17" t="s">
        <v>87</v>
      </c>
      <c r="BK253" s="152">
        <f>ROUND(I253*H253,2)</f>
        <v>0</v>
      </c>
      <c r="BL253" s="17" t="s">
        <v>379</v>
      </c>
      <c r="BM253" s="151" t="s">
        <v>5494</v>
      </c>
    </row>
    <row r="254" spans="2:65" s="1" customFormat="1" ht="16.5" customHeight="1">
      <c r="B254" s="32"/>
      <c r="C254" s="139" t="s">
        <v>944</v>
      </c>
      <c r="D254" s="139" t="s">
        <v>375</v>
      </c>
      <c r="E254" s="140" t="s">
        <v>5495</v>
      </c>
      <c r="F254" s="141" t="s">
        <v>5496</v>
      </c>
      <c r="G254" s="142" t="s">
        <v>172</v>
      </c>
      <c r="H254" s="143">
        <v>86.2</v>
      </c>
      <c r="I254" s="144"/>
      <c r="J254" s="145">
        <f>ROUND(I254*H254,2)</f>
        <v>0</v>
      </c>
      <c r="K254" s="146"/>
      <c r="L254" s="32"/>
      <c r="M254" s="147" t="s">
        <v>1</v>
      </c>
      <c r="N254" s="148" t="s">
        <v>45</v>
      </c>
      <c r="P254" s="149">
        <f>O254*H254</f>
        <v>0</v>
      </c>
      <c r="Q254" s="149">
        <v>0</v>
      </c>
      <c r="R254" s="149">
        <f>Q254*H254</f>
        <v>0</v>
      </c>
      <c r="S254" s="149">
        <v>0</v>
      </c>
      <c r="T254" s="150">
        <f>S254*H254</f>
        <v>0</v>
      </c>
      <c r="AR254" s="151" t="s">
        <v>379</v>
      </c>
      <c r="AT254" s="151" t="s">
        <v>375</v>
      </c>
      <c r="AU254" s="151" t="s">
        <v>90</v>
      </c>
      <c r="AY254" s="17" t="s">
        <v>373</v>
      </c>
      <c r="BE254" s="152">
        <f>IF(N254="základní",J254,0)</f>
        <v>0</v>
      </c>
      <c r="BF254" s="152">
        <f>IF(N254="snížená",J254,0)</f>
        <v>0</v>
      </c>
      <c r="BG254" s="152">
        <f>IF(N254="zákl. přenesená",J254,0)</f>
        <v>0</v>
      </c>
      <c r="BH254" s="152">
        <f>IF(N254="sníž. přenesená",J254,0)</f>
        <v>0</v>
      </c>
      <c r="BI254" s="152">
        <f>IF(N254="nulová",J254,0)</f>
        <v>0</v>
      </c>
      <c r="BJ254" s="17" t="s">
        <v>87</v>
      </c>
      <c r="BK254" s="152">
        <f>ROUND(I254*H254,2)</f>
        <v>0</v>
      </c>
      <c r="BL254" s="17" t="s">
        <v>379</v>
      </c>
      <c r="BM254" s="151" t="s">
        <v>5497</v>
      </c>
    </row>
    <row r="255" spans="2:65" s="13" customFormat="1" ht="11.25">
      <c r="B255" s="160"/>
      <c r="D255" s="154" t="s">
        <v>381</v>
      </c>
      <c r="E255" s="161" t="s">
        <v>1</v>
      </c>
      <c r="F255" s="162" t="s">
        <v>5498</v>
      </c>
      <c r="H255" s="163">
        <v>86.2</v>
      </c>
      <c r="I255" s="164"/>
      <c r="L255" s="160"/>
      <c r="M255" s="165"/>
      <c r="T255" s="166"/>
      <c r="AT255" s="161" t="s">
        <v>381</v>
      </c>
      <c r="AU255" s="161" t="s">
        <v>90</v>
      </c>
      <c r="AV255" s="13" t="s">
        <v>90</v>
      </c>
      <c r="AW255" s="13" t="s">
        <v>36</v>
      </c>
      <c r="AX255" s="13" t="s">
        <v>87</v>
      </c>
      <c r="AY255" s="161" t="s">
        <v>373</v>
      </c>
    </row>
    <row r="256" spans="2:65" s="1" customFormat="1" ht="16.5" customHeight="1">
      <c r="B256" s="32"/>
      <c r="C256" s="185" t="s">
        <v>952</v>
      </c>
      <c r="D256" s="185" t="s">
        <v>479</v>
      </c>
      <c r="E256" s="186" t="s">
        <v>5499</v>
      </c>
      <c r="F256" s="187" t="s">
        <v>5500</v>
      </c>
      <c r="G256" s="188" t="s">
        <v>395</v>
      </c>
      <c r="H256" s="189">
        <v>9</v>
      </c>
      <c r="I256" s="190"/>
      <c r="J256" s="191">
        <f>ROUND(I256*H256,2)</f>
        <v>0</v>
      </c>
      <c r="K256" s="192"/>
      <c r="L256" s="193"/>
      <c r="M256" s="194" t="s">
        <v>1</v>
      </c>
      <c r="N256" s="195" t="s">
        <v>45</v>
      </c>
      <c r="P256" s="149">
        <f>O256*H256</f>
        <v>0</v>
      </c>
      <c r="Q256" s="149">
        <v>0.2</v>
      </c>
      <c r="R256" s="149">
        <f>Q256*H256</f>
        <v>1.8</v>
      </c>
      <c r="S256" s="149">
        <v>0</v>
      </c>
      <c r="T256" s="150">
        <f>S256*H256</f>
        <v>0</v>
      </c>
      <c r="AR256" s="151" t="s">
        <v>444</v>
      </c>
      <c r="AT256" s="151" t="s">
        <v>479</v>
      </c>
      <c r="AU256" s="151" t="s">
        <v>90</v>
      </c>
      <c r="AY256" s="17" t="s">
        <v>373</v>
      </c>
      <c r="BE256" s="152">
        <f>IF(N256="základní",J256,0)</f>
        <v>0</v>
      </c>
      <c r="BF256" s="152">
        <f>IF(N256="snížená",J256,0)</f>
        <v>0</v>
      </c>
      <c r="BG256" s="152">
        <f>IF(N256="zákl. přenesená",J256,0)</f>
        <v>0</v>
      </c>
      <c r="BH256" s="152">
        <f>IF(N256="sníž. přenesená",J256,0)</f>
        <v>0</v>
      </c>
      <c r="BI256" s="152">
        <f>IF(N256="nulová",J256,0)</f>
        <v>0</v>
      </c>
      <c r="BJ256" s="17" t="s">
        <v>87</v>
      </c>
      <c r="BK256" s="152">
        <f>ROUND(I256*H256,2)</f>
        <v>0</v>
      </c>
      <c r="BL256" s="17" t="s">
        <v>379</v>
      </c>
      <c r="BM256" s="151" t="s">
        <v>5501</v>
      </c>
    </row>
    <row r="257" spans="2:65" s="13" customFormat="1" ht="11.25">
      <c r="B257" s="160"/>
      <c r="D257" s="154" t="s">
        <v>381</v>
      </c>
      <c r="E257" s="161" t="s">
        <v>1</v>
      </c>
      <c r="F257" s="162" t="s">
        <v>5502</v>
      </c>
      <c r="H257" s="163">
        <v>9</v>
      </c>
      <c r="I257" s="164"/>
      <c r="L257" s="160"/>
      <c r="M257" s="165"/>
      <c r="T257" s="166"/>
      <c r="AT257" s="161" t="s">
        <v>381</v>
      </c>
      <c r="AU257" s="161" t="s">
        <v>90</v>
      </c>
      <c r="AV257" s="13" t="s">
        <v>90</v>
      </c>
      <c r="AW257" s="13" t="s">
        <v>36</v>
      </c>
      <c r="AX257" s="13" t="s">
        <v>87</v>
      </c>
      <c r="AY257" s="161" t="s">
        <v>373</v>
      </c>
    </row>
    <row r="258" spans="2:65" s="1" customFormat="1" ht="16.5" customHeight="1">
      <c r="B258" s="32"/>
      <c r="C258" s="139" t="s">
        <v>977</v>
      </c>
      <c r="D258" s="139" t="s">
        <v>375</v>
      </c>
      <c r="E258" s="140" t="s">
        <v>5503</v>
      </c>
      <c r="F258" s="141" t="s">
        <v>5504</v>
      </c>
      <c r="G258" s="142" t="s">
        <v>647</v>
      </c>
      <c r="H258" s="143">
        <v>1.9E-2</v>
      </c>
      <c r="I258" s="144"/>
      <c r="J258" s="145">
        <f>ROUND(I258*H258,2)</f>
        <v>0</v>
      </c>
      <c r="K258" s="146"/>
      <c r="L258" s="32"/>
      <c r="M258" s="147" t="s">
        <v>1</v>
      </c>
      <c r="N258" s="148" t="s">
        <v>45</v>
      </c>
      <c r="P258" s="149">
        <f>O258*H258</f>
        <v>0</v>
      </c>
      <c r="Q258" s="149">
        <v>0</v>
      </c>
      <c r="R258" s="149">
        <f>Q258*H258</f>
        <v>0</v>
      </c>
      <c r="S258" s="149">
        <v>0</v>
      </c>
      <c r="T258" s="150">
        <f>S258*H258</f>
        <v>0</v>
      </c>
      <c r="AR258" s="151" t="s">
        <v>379</v>
      </c>
      <c r="AT258" s="151" t="s">
        <v>375</v>
      </c>
      <c r="AU258" s="151" t="s">
        <v>90</v>
      </c>
      <c r="AY258" s="17" t="s">
        <v>373</v>
      </c>
      <c r="BE258" s="152">
        <f>IF(N258="základní",J258,0)</f>
        <v>0</v>
      </c>
      <c r="BF258" s="152">
        <f>IF(N258="snížená",J258,0)</f>
        <v>0</v>
      </c>
      <c r="BG258" s="152">
        <f>IF(N258="zákl. přenesená",J258,0)</f>
        <v>0</v>
      </c>
      <c r="BH258" s="152">
        <f>IF(N258="sníž. přenesená",J258,0)</f>
        <v>0</v>
      </c>
      <c r="BI258" s="152">
        <f>IF(N258="nulová",J258,0)</f>
        <v>0</v>
      </c>
      <c r="BJ258" s="17" t="s">
        <v>87</v>
      </c>
      <c r="BK258" s="152">
        <f>ROUND(I258*H258,2)</f>
        <v>0</v>
      </c>
      <c r="BL258" s="17" t="s">
        <v>379</v>
      </c>
      <c r="BM258" s="151" t="s">
        <v>5505</v>
      </c>
    </row>
    <row r="259" spans="2:65" s="13" customFormat="1" ht="11.25">
      <c r="B259" s="160"/>
      <c r="D259" s="154" t="s">
        <v>381</v>
      </c>
      <c r="E259" s="161" t="s">
        <v>1</v>
      </c>
      <c r="F259" s="162" t="s">
        <v>5506</v>
      </c>
      <c r="H259" s="163">
        <v>1.9E-2</v>
      </c>
      <c r="I259" s="164"/>
      <c r="L259" s="160"/>
      <c r="M259" s="165"/>
      <c r="T259" s="166"/>
      <c r="AT259" s="161" t="s">
        <v>381</v>
      </c>
      <c r="AU259" s="161" t="s">
        <v>90</v>
      </c>
      <c r="AV259" s="13" t="s">
        <v>90</v>
      </c>
      <c r="AW259" s="13" t="s">
        <v>36</v>
      </c>
      <c r="AX259" s="13" t="s">
        <v>87</v>
      </c>
      <c r="AY259" s="161" t="s">
        <v>373</v>
      </c>
    </row>
    <row r="260" spans="2:65" s="1" customFormat="1" ht="16.5" customHeight="1">
      <c r="B260" s="32"/>
      <c r="C260" s="185" t="s">
        <v>269</v>
      </c>
      <c r="D260" s="185" t="s">
        <v>479</v>
      </c>
      <c r="E260" s="186" t="s">
        <v>5507</v>
      </c>
      <c r="F260" s="187" t="s">
        <v>5508</v>
      </c>
      <c r="G260" s="188" t="s">
        <v>1957</v>
      </c>
      <c r="H260" s="189">
        <v>19.055</v>
      </c>
      <c r="I260" s="190"/>
      <c r="J260" s="191">
        <f>ROUND(I260*H260,2)</f>
        <v>0</v>
      </c>
      <c r="K260" s="192"/>
      <c r="L260" s="193"/>
      <c r="M260" s="194" t="s">
        <v>1</v>
      </c>
      <c r="N260" s="195" t="s">
        <v>45</v>
      </c>
      <c r="P260" s="149">
        <f>O260*H260</f>
        <v>0</v>
      </c>
      <c r="Q260" s="149">
        <v>1E-3</v>
      </c>
      <c r="R260" s="149">
        <f>Q260*H260</f>
        <v>1.9054999999999999E-2</v>
      </c>
      <c r="S260" s="149">
        <v>0</v>
      </c>
      <c r="T260" s="150">
        <f>S260*H260</f>
        <v>0</v>
      </c>
      <c r="AR260" s="151" t="s">
        <v>444</v>
      </c>
      <c r="AT260" s="151" t="s">
        <v>479</v>
      </c>
      <c r="AU260" s="151" t="s">
        <v>90</v>
      </c>
      <c r="AY260" s="17" t="s">
        <v>373</v>
      </c>
      <c r="BE260" s="152">
        <f>IF(N260="základní",J260,0)</f>
        <v>0</v>
      </c>
      <c r="BF260" s="152">
        <f>IF(N260="snížená",J260,0)</f>
        <v>0</v>
      </c>
      <c r="BG260" s="152">
        <f>IF(N260="zákl. přenesená",J260,0)</f>
        <v>0</v>
      </c>
      <c r="BH260" s="152">
        <f>IF(N260="sníž. přenesená",J260,0)</f>
        <v>0</v>
      </c>
      <c r="BI260" s="152">
        <f>IF(N260="nulová",J260,0)</f>
        <v>0</v>
      </c>
      <c r="BJ260" s="17" t="s">
        <v>87</v>
      </c>
      <c r="BK260" s="152">
        <f>ROUND(I260*H260,2)</f>
        <v>0</v>
      </c>
      <c r="BL260" s="17" t="s">
        <v>379</v>
      </c>
      <c r="BM260" s="151" t="s">
        <v>5509</v>
      </c>
    </row>
    <row r="261" spans="2:65" s="13" customFormat="1" ht="11.25">
      <c r="B261" s="160"/>
      <c r="D261" s="154" t="s">
        <v>381</v>
      </c>
      <c r="E261" s="161" t="s">
        <v>1</v>
      </c>
      <c r="F261" s="162" t="s">
        <v>5510</v>
      </c>
      <c r="H261" s="163">
        <v>19.055</v>
      </c>
      <c r="I261" s="164"/>
      <c r="L261" s="160"/>
      <c r="M261" s="165"/>
      <c r="T261" s="166"/>
      <c r="AT261" s="161" t="s">
        <v>381</v>
      </c>
      <c r="AU261" s="161" t="s">
        <v>90</v>
      </c>
      <c r="AV261" s="13" t="s">
        <v>90</v>
      </c>
      <c r="AW261" s="13" t="s">
        <v>36</v>
      </c>
      <c r="AX261" s="13" t="s">
        <v>87</v>
      </c>
      <c r="AY261" s="161" t="s">
        <v>373</v>
      </c>
    </row>
    <row r="262" spans="2:65" s="1" customFormat="1" ht="55.5" customHeight="1">
      <c r="B262" s="32"/>
      <c r="C262" s="139" t="s">
        <v>1000</v>
      </c>
      <c r="D262" s="139" t="s">
        <v>375</v>
      </c>
      <c r="E262" s="140" t="s">
        <v>5511</v>
      </c>
      <c r="F262" s="141" t="s">
        <v>5512</v>
      </c>
      <c r="G262" s="142" t="s">
        <v>4168</v>
      </c>
      <c r="H262" s="143">
        <v>1</v>
      </c>
      <c r="I262" s="144"/>
      <c r="J262" s="145">
        <f>ROUND(I262*H262,2)</f>
        <v>0</v>
      </c>
      <c r="K262" s="146"/>
      <c r="L262" s="32"/>
      <c r="M262" s="147" t="s">
        <v>1</v>
      </c>
      <c r="N262" s="148" t="s">
        <v>45</v>
      </c>
      <c r="P262" s="149">
        <f>O262*H262</f>
        <v>0</v>
      </c>
      <c r="Q262" s="149">
        <v>0</v>
      </c>
      <c r="R262" s="149">
        <f>Q262*H262</f>
        <v>0</v>
      </c>
      <c r="S262" s="149">
        <v>0</v>
      </c>
      <c r="T262" s="150">
        <f>S262*H262</f>
        <v>0</v>
      </c>
      <c r="AR262" s="151" t="s">
        <v>379</v>
      </c>
      <c r="AT262" s="151" t="s">
        <v>375</v>
      </c>
      <c r="AU262" s="151" t="s">
        <v>90</v>
      </c>
      <c r="AY262" s="17" t="s">
        <v>373</v>
      </c>
      <c r="BE262" s="152">
        <f>IF(N262="základní",J262,0)</f>
        <v>0</v>
      </c>
      <c r="BF262" s="152">
        <f>IF(N262="snížená",J262,0)</f>
        <v>0</v>
      </c>
      <c r="BG262" s="152">
        <f>IF(N262="zákl. přenesená",J262,0)</f>
        <v>0</v>
      </c>
      <c r="BH262" s="152">
        <f>IF(N262="sníž. přenesená",J262,0)</f>
        <v>0</v>
      </c>
      <c r="BI262" s="152">
        <f>IF(N262="nulová",J262,0)</f>
        <v>0</v>
      </c>
      <c r="BJ262" s="17" t="s">
        <v>87</v>
      </c>
      <c r="BK262" s="152">
        <f>ROUND(I262*H262,2)</f>
        <v>0</v>
      </c>
      <c r="BL262" s="17" t="s">
        <v>379</v>
      </c>
      <c r="BM262" s="151" t="s">
        <v>5513</v>
      </c>
    </row>
    <row r="263" spans="2:65" s="13" customFormat="1" ht="11.25">
      <c r="B263" s="160"/>
      <c r="D263" s="154" t="s">
        <v>381</v>
      </c>
      <c r="E263" s="161" t="s">
        <v>1</v>
      </c>
      <c r="F263" s="162" t="s">
        <v>5514</v>
      </c>
      <c r="H263" s="163">
        <v>1</v>
      </c>
      <c r="I263" s="164"/>
      <c r="L263" s="160"/>
      <c r="M263" s="165"/>
      <c r="T263" s="166"/>
      <c r="AT263" s="161" t="s">
        <v>381</v>
      </c>
      <c r="AU263" s="161" t="s">
        <v>90</v>
      </c>
      <c r="AV263" s="13" t="s">
        <v>90</v>
      </c>
      <c r="AW263" s="13" t="s">
        <v>36</v>
      </c>
      <c r="AX263" s="13" t="s">
        <v>87</v>
      </c>
      <c r="AY263" s="161" t="s">
        <v>373</v>
      </c>
    </row>
    <row r="264" spans="2:65" s="11" customFormat="1" ht="22.9" customHeight="1">
      <c r="B264" s="127"/>
      <c r="D264" s="128" t="s">
        <v>79</v>
      </c>
      <c r="E264" s="137" t="s">
        <v>90</v>
      </c>
      <c r="F264" s="137" t="s">
        <v>448</v>
      </c>
      <c r="I264" s="130"/>
      <c r="J264" s="138">
        <f>BK264</f>
        <v>0</v>
      </c>
      <c r="L264" s="127"/>
      <c r="M264" s="132"/>
      <c r="P264" s="133">
        <f>SUM(P265:P274)</f>
        <v>0</v>
      </c>
      <c r="R264" s="133">
        <f>SUM(R265:R274)</f>
        <v>4.1514800000000003</v>
      </c>
      <c r="T264" s="134">
        <f>SUM(T265:T274)</f>
        <v>0</v>
      </c>
      <c r="AR264" s="128" t="s">
        <v>87</v>
      </c>
      <c r="AT264" s="135" t="s">
        <v>79</v>
      </c>
      <c r="AU264" s="135" t="s">
        <v>87</v>
      </c>
      <c r="AY264" s="128" t="s">
        <v>373</v>
      </c>
      <c r="BK264" s="136">
        <f>SUM(BK265:BK274)</f>
        <v>0</v>
      </c>
    </row>
    <row r="265" spans="2:65" s="1" customFormat="1" ht="16.5" customHeight="1">
      <c r="B265" s="32"/>
      <c r="C265" s="139" t="s">
        <v>1004</v>
      </c>
      <c r="D265" s="139" t="s">
        <v>375</v>
      </c>
      <c r="E265" s="140" t="s">
        <v>5515</v>
      </c>
      <c r="F265" s="141" t="s">
        <v>5516</v>
      </c>
      <c r="G265" s="142" t="s">
        <v>395</v>
      </c>
      <c r="H265" s="143">
        <v>1.6</v>
      </c>
      <c r="I265" s="144"/>
      <c r="J265" s="145">
        <f>ROUND(I265*H265,2)</f>
        <v>0</v>
      </c>
      <c r="K265" s="146"/>
      <c r="L265" s="32"/>
      <c r="M265" s="147" t="s">
        <v>1</v>
      </c>
      <c r="N265" s="148" t="s">
        <v>45</v>
      </c>
      <c r="P265" s="149">
        <f>O265*H265</f>
        <v>0</v>
      </c>
      <c r="Q265" s="149">
        <v>2.3010199999999998</v>
      </c>
      <c r="R265" s="149">
        <f>Q265*H265</f>
        <v>3.681632</v>
      </c>
      <c r="S265" s="149">
        <v>0</v>
      </c>
      <c r="T265" s="150">
        <f>S265*H265</f>
        <v>0</v>
      </c>
      <c r="AR265" s="151" t="s">
        <v>379</v>
      </c>
      <c r="AT265" s="151" t="s">
        <v>375</v>
      </c>
      <c r="AU265" s="151" t="s">
        <v>90</v>
      </c>
      <c r="AY265" s="17" t="s">
        <v>373</v>
      </c>
      <c r="BE265" s="152">
        <f>IF(N265="základní",J265,0)</f>
        <v>0</v>
      </c>
      <c r="BF265" s="152">
        <f>IF(N265="snížená",J265,0)</f>
        <v>0</v>
      </c>
      <c r="BG265" s="152">
        <f>IF(N265="zákl. přenesená",J265,0)</f>
        <v>0</v>
      </c>
      <c r="BH265" s="152">
        <f>IF(N265="sníž. přenesená",J265,0)</f>
        <v>0</v>
      </c>
      <c r="BI265" s="152">
        <f>IF(N265="nulová",J265,0)</f>
        <v>0</v>
      </c>
      <c r="BJ265" s="17" t="s">
        <v>87</v>
      </c>
      <c r="BK265" s="152">
        <f>ROUND(I265*H265,2)</f>
        <v>0</v>
      </c>
      <c r="BL265" s="17" t="s">
        <v>379</v>
      </c>
      <c r="BM265" s="151" t="s">
        <v>5517</v>
      </c>
    </row>
    <row r="266" spans="2:65" s="13" customFormat="1" ht="11.25">
      <c r="B266" s="160"/>
      <c r="D266" s="154" t="s">
        <v>381</v>
      </c>
      <c r="E266" s="161" t="s">
        <v>1</v>
      </c>
      <c r="F266" s="162" t="s">
        <v>5518</v>
      </c>
      <c r="H266" s="163">
        <v>1.6</v>
      </c>
      <c r="I266" s="164"/>
      <c r="L266" s="160"/>
      <c r="M266" s="165"/>
      <c r="T266" s="166"/>
      <c r="AT266" s="161" t="s">
        <v>381</v>
      </c>
      <c r="AU266" s="161" t="s">
        <v>90</v>
      </c>
      <c r="AV266" s="13" t="s">
        <v>90</v>
      </c>
      <c r="AW266" s="13" t="s">
        <v>36</v>
      </c>
      <c r="AX266" s="13" t="s">
        <v>87</v>
      </c>
      <c r="AY266" s="161" t="s">
        <v>373</v>
      </c>
    </row>
    <row r="267" spans="2:65" s="1" customFormat="1" ht="16.5" customHeight="1">
      <c r="B267" s="32"/>
      <c r="C267" s="139" t="s">
        <v>1008</v>
      </c>
      <c r="D267" s="139" t="s">
        <v>375</v>
      </c>
      <c r="E267" s="140" t="s">
        <v>5519</v>
      </c>
      <c r="F267" s="141" t="s">
        <v>5520</v>
      </c>
      <c r="G267" s="142" t="s">
        <v>172</v>
      </c>
      <c r="H267" s="143">
        <v>2.8</v>
      </c>
      <c r="I267" s="144"/>
      <c r="J267" s="145">
        <f>ROUND(I267*H267,2)</f>
        <v>0</v>
      </c>
      <c r="K267" s="146"/>
      <c r="L267" s="32"/>
      <c r="M267" s="147" t="s">
        <v>1</v>
      </c>
      <c r="N267" s="148" t="s">
        <v>45</v>
      </c>
      <c r="P267" s="149">
        <f>O267*H267</f>
        <v>0</v>
      </c>
      <c r="Q267" s="149">
        <v>2.6900000000000001E-3</v>
      </c>
      <c r="R267" s="149">
        <f>Q267*H267</f>
        <v>7.5319999999999996E-3</v>
      </c>
      <c r="S267" s="149">
        <v>0</v>
      </c>
      <c r="T267" s="150">
        <f>S267*H267</f>
        <v>0</v>
      </c>
      <c r="AR267" s="151" t="s">
        <v>379</v>
      </c>
      <c r="AT267" s="151" t="s">
        <v>375</v>
      </c>
      <c r="AU267" s="151" t="s">
        <v>90</v>
      </c>
      <c r="AY267" s="17" t="s">
        <v>373</v>
      </c>
      <c r="BE267" s="152">
        <f>IF(N267="základní",J267,0)</f>
        <v>0</v>
      </c>
      <c r="BF267" s="152">
        <f>IF(N267="snížená",J267,0)</f>
        <v>0</v>
      </c>
      <c r="BG267" s="152">
        <f>IF(N267="zákl. přenesená",J267,0)</f>
        <v>0</v>
      </c>
      <c r="BH267" s="152">
        <f>IF(N267="sníž. přenesená",J267,0)</f>
        <v>0</v>
      </c>
      <c r="BI267" s="152">
        <f>IF(N267="nulová",J267,0)</f>
        <v>0</v>
      </c>
      <c r="BJ267" s="17" t="s">
        <v>87</v>
      </c>
      <c r="BK267" s="152">
        <f>ROUND(I267*H267,2)</f>
        <v>0</v>
      </c>
      <c r="BL267" s="17" t="s">
        <v>379</v>
      </c>
      <c r="BM267" s="151" t="s">
        <v>5521</v>
      </c>
    </row>
    <row r="268" spans="2:65" s="13" customFormat="1" ht="11.25">
      <c r="B268" s="160"/>
      <c r="D268" s="154" t="s">
        <v>381</v>
      </c>
      <c r="E268" s="161" t="s">
        <v>1</v>
      </c>
      <c r="F268" s="162" t="s">
        <v>5522</v>
      </c>
      <c r="H268" s="163">
        <v>2.8</v>
      </c>
      <c r="I268" s="164"/>
      <c r="L268" s="160"/>
      <c r="M268" s="165"/>
      <c r="T268" s="166"/>
      <c r="AT268" s="161" t="s">
        <v>381</v>
      </c>
      <c r="AU268" s="161" t="s">
        <v>90</v>
      </c>
      <c r="AV268" s="13" t="s">
        <v>90</v>
      </c>
      <c r="AW268" s="13" t="s">
        <v>36</v>
      </c>
      <c r="AX268" s="13" t="s">
        <v>87</v>
      </c>
      <c r="AY268" s="161" t="s">
        <v>373</v>
      </c>
    </row>
    <row r="269" spans="2:65" s="1" customFormat="1" ht="16.5" customHeight="1">
      <c r="B269" s="32"/>
      <c r="C269" s="139" t="s">
        <v>1015</v>
      </c>
      <c r="D269" s="139" t="s">
        <v>375</v>
      </c>
      <c r="E269" s="140" t="s">
        <v>5523</v>
      </c>
      <c r="F269" s="141" t="s">
        <v>5524</v>
      </c>
      <c r="G269" s="142" t="s">
        <v>172</v>
      </c>
      <c r="H269" s="143">
        <v>2.8</v>
      </c>
      <c r="I269" s="144"/>
      <c r="J269" s="145">
        <f>ROUND(I269*H269,2)</f>
        <v>0</v>
      </c>
      <c r="K269" s="146"/>
      <c r="L269" s="32"/>
      <c r="M269" s="147" t="s">
        <v>1</v>
      </c>
      <c r="N269" s="148" t="s">
        <v>45</v>
      </c>
      <c r="P269" s="149">
        <f>O269*H269</f>
        <v>0</v>
      </c>
      <c r="Q269" s="149">
        <v>0</v>
      </c>
      <c r="R269" s="149">
        <f>Q269*H269</f>
        <v>0</v>
      </c>
      <c r="S269" s="149">
        <v>0</v>
      </c>
      <c r="T269" s="150">
        <f>S269*H269</f>
        <v>0</v>
      </c>
      <c r="AR269" s="151" t="s">
        <v>379</v>
      </c>
      <c r="AT269" s="151" t="s">
        <v>375</v>
      </c>
      <c r="AU269" s="151" t="s">
        <v>90</v>
      </c>
      <c r="AY269" s="17" t="s">
        <v>373</v>
      </c>
      <c r="BE269" s="152">
        <f>IF(N269="základní",J269,0)</f>
        <v>0</v>
      </c>
      <c r="BF269" s="152">
        <f>IF(N269="snížená",J269,0)</f>
        <v>0</v>
      </c>
      <c r="BG269" s="152">
        <f>IF(N269="zákl. přenesená",J269,0)</f>
        <v>0</v>
      </c>
      <c r="BH269" s="152">
        <f>IF(N269="sníž. přenesená",J269,0)</f>
        <v>0</v>
      </c>
      <c r="BI269" s="152">
        <f>IF(N269="nulová",J269,0)</f>
        <v>0</v>
      </c>
      <c r="BJ269" s="17" t="s">
        <v>87</v>
      </c>
      <c r="BK269" s="152">
        <f>ROUND(I269*H269,2)</f>
        <v>0</v>
      </c>
      <c r="BL269" s="17" t="s">
        <v>379</v>
      </c>
      <c r="BM269" s="151" t="s">
        <v>5525</v>
      </c>
    </row>
    <row r="270" spans="2:65" s="1" customFormat="1" ht="16.5" customHeight="1">
      <c r="B270" s="32"/>
      <c r="C270" s="139" t="s">
        <v>1021</v>
      </c>
      <c r="D270" s="139" t="s">
        <v>375</v>
      </c>
      <c r="E270" s="140" t="s">
        <v>5526</v>
      </c>
      <c r="F270" s="141" t="s">
        <v>5527</v>
      </c>
      <c r="G270" s="142" t="s">
        <v>395</v>
      </c>
      <c r="H270" s="143">
        <v>0.2</v>
      </c>
      <c r="I270" s="144"/>
      <c r="J270" s="145">
        <f>ROUND(I270*H270,2)</f>
        <v>0</v>
      </c>
      <c r="K270" s="146"/>
      <c r="L270" s="32"/>
      <c r="M270" s="147" t="s">
        <v>1</v>
      </c>
      <c r="N270" s="148" t="s">
        <v>45</v>
      </c>
      <c r="P270" s="149">
        <f>O270*H270</f>
        <v>0</v>
      </c>
      <c r="Q270" s="149">
        <v>2.3010199999999998</v>
      </c>
      <c r="R270" s="149">
        <f>Q270*H270</f>
        <v>0.460204</v>
      </c>
      <c r="S270" s="149">
        <v>0</v>
      </c>
      <c r="T270" s="150">
        <f>S270*H270</f>
        <v>0</v>
      </c>
      <c r="AR270" s="151" t="s">
        <v>379</v>
      </c>
      <c r="AT270" s="151" t="s">
        <v>375</v>
      </c>
      <c r="AU270" s="151" t="s">
        <v>90</v>
      </c>
      <c r="AY270" s="17" t="s">
        <v>373</v>
      </c>
      <c r="BE270" s="152">
        <f>IF(N270="základní",J270,0)</f>
        <v>0</v>
      </c>
      <c r="BF270" s="152">
        <f>IF(N270="snížená",J270,0)</f>
        <v>0</v>
      </c>
      <c r="BG270" s="152">
        <f>IF(N270="zákl. přenesená",J270,0)</f>
        <v>0</v>
      </c>
      <c r="BH270" s="152">
        <f>IF(N270="sníž. přenesená",J270,0)</f>
        <v>0</v>
      </c>
      <c r="BI270" s="152">
        <f>IF(N270="nulová",J270,0)</f>
        <v>0</v>
      </c>
      <c r="BJ270" s="17" t="s">
        <v>87</v>
      </c>
      <c r="BK270" s="152">
        <f>ROUND(I270*H270,2)</f>
        <v>0</v>
      </c>
      <c r="BL270" s="17" t="s">
        <v>379</v>
      </c>
      <c r="BM270" s="151" t="s">
        <v>5528</v>
      </c>
    </row>
    <row r="271" spans="2:65" s="13" customFormat="1" ht="11.25">
      <c r="B271" s="160"/>
      <c r="D271" s="154" t="s">
        <v>381</v>
      </c>
      <c r="E271" s="161" t="s">
        <v>1</v>
      </c>
      <c r="F271" s="162" t="s">
        <v>5529</v>
      </c>
      <c r="H271" s="163">
        <v>0.2</v>
      </c>
      <c r="I271" s="164"/>
      <c r="L271" s="160"/>
      <c r="M271" s="165"/>
      <c r="T271" s="166"/>
      <c r="AT271" s="161" t="s">
        <v>381</v>
      </c>
      <c r="AU271" s="161" t="s">
        <v>90</v>
      </c>
      <c r="AV271" s="13" t="s">
        <v>90</v>
      </c>
      <c r="AW271" s="13" t="s">
        <v>36</v>
      </c>
      <c r="AX271" s="13" t="s">
        <v>87</v>
      </c>
      <c r="AY271" s="161" t="s">
        <v>373</v>
      </c>
    </row>
    <row r="272" spans="2:65" s="1" customFormat="1" ht="16.5" customHeight="1">
      <c r="B272" s="32"/>
      <c r="C272" s="139" t="s">
        <v>1090</v>
      </c>
      <c r="D272" s="139" t="s">
        <v>375</v>
      </c>
      <c r="E272" s="140" t="s">
        <v>5530</v>
      </c>
      <c r="F272" s="141" t="s">
        <v>5531</v>
      </c>
      <c r="G272" s="142" t="s">
        <v>172</v>
      </c>
      <c r="H272" s="143">
        <v>0.8</v>
      </c>
      <c r="I272" s="144"/>
      <c r="J272" s="145">
        <f>ROUND(I272*H272,2)</f>
        <v>0</v>
      </c>
      <c r="K272" s="146"/>
      <c r="L272" s="32"/>
      <c r="M272" s="147" t="s">
        <v>1</v>
      </c>
      <c r="N272" s="148" t="s">
        <v>45</v>
      </c>
      <c r="P272" s="149">
        <f>O272*H272</f>
        <v>0</v>
      </c>
      <c r="Q272" s="149">
        <v>2.64E-3</v>
      </c>
      <c r="R272" s="149">
        <f>Q272*H272</f>
        <v>2.1120000000000002E-3</v>
      </c>
      <c r="S272" s="149">
        <v>0</v>
      </c>
      <c r="T272" s="150">
        <f>S272*H272</f>
        <v>0</v>
      </c>
      <c r="AR272" s="151" t="s">
        <v>379</v>
      </c>
      <c r="AT272" s="151" t="s">
        <v>375</v>
      </c>
      <c r="AU272" s="151" t="s">
        <v>90</v>
      </c>
      <c r="AY272" s="17" t="s">
        <v>373</v>
      </c>
      <c r="BE272" s="152">
        <f>IF(N272="základní",J272,0)</f>
        <v>0</v>
      </c>
      <c r="BF272" s="152">
        <f>IF(N272="snížená",J272,0)</f>
        <v>0</v>
      </c>
      <c r="BG272" s="152">
        <f>IF(N272="zákl. přenesená",J272,0)</f>
        <v>0</v>
      </c>
      <c r="BH272" s="152">
        <f>IF(N272="sníž. přenesená",J272,0)</f>
        <v>0</v>
      </c>
      <c r="BI272" s="152">
        <f>IF(N272="nulová",J272,0)</f>
        <v>0</v>
      </c>
      <c r="BJ272" s="17" t="s">
        <v>87</v>
      </c>
      <c r="BK272" s="152">
        <f>ROUND(I272*H272,2)</f>
        <v>0</v>
      </c>
      <c r="BL272" s="17" t="s">
        <v>379</v>
      </c>
      <c r="BM272" s="151" t="s">
        <v>5532</v>
      </c>
    </row>
    <row r="273" spans="2:65" s="13" customFormat="1" ht="11.25">
      <c r="B273" s="160"/>
      <c r="D273" s="154" t="s">
        <v>381</v>
      </c>
      <c r="E273" s="161" t="s">
        <v>1</v>
      </c>
      <c r="F273" s="162" t="s">
        <v>5533</v>
      </c>
      <c r="H273" s="163">
        <v>0.8</v>
      </c>
      <c r="I273" s="164"/>
      <c r="L273" s="160"/>
      <c r="M273" s="165"/>
      <c r="T273" s="166"/>
      <c r="AT273" s="161" t="s">
        <v>381</v>
      </c>
      <c r="AU273" s="161" t="s">
        <v>90</v>
      </c>
      <c r="AV273" s="13" t="s">
        <v>90</v>
      </c>
      <c r="AW273" s="13" t="s">
        <v>36</v>
      </c>
      <c r="AX273" s="13" t="s">
        <v>87</v>
      </c>
      <c r="AY273" s="161" t="s">
        <v>373</v>
      </c>
    </row>
    <row r="274" spans="2:65" s="1" customFormat="1" ht="16.5" customHeight="1">
      <c r="B274" s="32"/>
      <c r="C274" s="139" t="s">
        <v>1125</v>
      </c>
      <c r="D274" s="139" t="s">
        <v>375</v>
      </c>
      <c r="E274" s="140" t="s">
        <v>5534</v>
      </c>
      <c r="F274" s="141" t="s">
        <v>5535</v>
      </c>
      <c r="G274" s="142" t="s">
        <v>172</v>
      </c>
      <c r="H274" s="143">
        <v>0.8</v>
      </c>
      <c r="I274" s="144"/>
      <c r="J274" s="145">
        <f>ROUND(I274*H274,2)</f>
        <v>0</v>
      </c>
      <c r="K274" s="146"/>
      <c r="L274" s="32"/>
      <c r="M274" s="147" t="s">
        <v>1</v>
      </c>
      <c r="N274" s="148" t="s">
        <v>45</v>
      </c>
      <c r="P274" s="149">
        <f>O274*H274</f>
        <v>0</v>
      </c>
      <c r="Q274" s="149">
        <v>0</v>
      </c>
      <c r="R274" s="149">
        <f>Q274*H274</f>
        <v>0</v>
      </c>
      <c r="S274" s="149">
        <v>0</v>
      </c>
      <c r="T274" s="150">
        <f>S274*H274</f>
        <v>0</v>
      </c>
      <c r="AR274" s="151" t="s">
        <v>379</v>
      </c>
      <c r="AT274" s="151" t="s">
        <v>375</v>
      </c>
      <c r="AU274" s="151" t="s">
        <v>90</v>
      </c>
      <c r="AY274" s="17" t="s">
        <v>373</v>
      </c>
      <c r="BE274" s="152">
        <f>IF(N274="základní",J274,0)</f>
        <v>0</v>
      </c>
      <c r="BF274" s="152">
        <f>IF(N274="snížená",J274,0)</f>
        <v>0</v>
      </c>
      <c r="BG274" s="152">
        <f>IF(N274="zákl. přenesená",J274,0)</f>
        <v>0</v>
      </c>
      <c r="BH274" s="152">
        <f>IF(N274="sníž. přenesená",J274,0)</f>
        <v>0</v>
      </c>
      <c r="BI274" s="152">
        <f>IF(N274="nulová",J274,0)</f>
        <v>0</v>
      </c>
      <c r="BJ274" s="17" t="s">
        <v>87</v>
      </c>
      <c r="BK274" s="152">
        <f>ROUND(I274*H274,2)</f>
        <v>0</v>
      </c>
      <c r="BL274" s="17" t="s">
        <v>379</v>
      </c>
      <c r="BM274" s="151" t="s">
        <v>5536</v>
      </c>
    </row>
    <row r="275" spans="2:65" s="11" customFormat="1" ht="22.9" customHeight="1">
      <c r="B275" s="127"/>
      <c r="D275" s="128" t="s">
        <v>79</v>
      </c>
      <c r="E275" s="137" t="s">
        <v>392</v>
      </c>
      <c r="F275" s="137" t="s">
        <v>712</v>
      </c>
      <c r="I275" s="130"/>
      <c r="J275" s="138">
        <f>BK275</f>
        <v>0</v>
      </c>
      <c r="L275" s="127"/>
      <c r="M275" s="132"/>
      <c r="P275" s="133">
        <f>SUM(P276:P304)</f>
        <v>0</v>
      </c>
      <c r="R275" s="133">
        <f>SUM(R276:R304)</f>
        <v>56.879060000000003</v>
      </c>
      <c r="T275" s="134">
        <f>SUM(T276:T304)</f>
        <v>0</v>
      </c>
      <c r="AR275" s="128" t="s">
        <v>87</v>
      </c>
      <c r="AT275" s="135" t="s">
        <v>79</v>
      </c>
      <c r="AU275" s="135" t="s">
        <v>87</v>
      </c>
      <c r="AY275" s="128" t="s">
        <v>373</v>
      </c>
      <c r="BK275" s="136">
        <f>SUM(BK276:BK304)</f>
        <v>0</v>
      </c>
    </row>
    <row r="276" spans="2:65" s="1" customFormat="1" ht="21.75" customHeight="1">
      <c r="B276" s="32"/>
      <c r="C276" s="139" t="s">
        <v>1130</v>
      </c>
      <c r="D276" s="139" t="s">
        <v>375</v>
      </c>
      <c r="E276" s="140" t="s">
        <v>5537</v>
      </c>
      <c r="F276" s="141" t="s">
        <v>5538</v>
      </c>
      <c r="G276" s="142" t="s">
        <v>914</v>
      </c>
      <c r="H276" s="143">
        <v>33</v>
      </c>
      <c r="I276" s="144"/>
      <c r="J276" s="145">
        <f>ROUND(I276*H276,2)</f>
        <v>0</v>
      </c>
      <c r="K276" s="146"/>
      <c r="L276" s="32"/>
      <c r="M276" s="147" t="s">
        <v>1</v>
      </c>
      <c r="N276" s="148" t="s">
        <v>45</v>
      </c>
      <c r="P276" s="149">
        <f>O276*H276</f>
        <v>0</v>
      </c>
      <c r="Q276" s="149">
        <v>0.36435000000000001</v>
      </c>
      <c r="R276" s="149">
        <f>Q276*H276</f>
        <v>12.02355</v>
      </c>
      <c r="S276" s="149">
        <v>0</v>
      </c>
      <c r="T276" s="150">
        <f>S276*H276</f>
        <v>0</v>
      </c>
      <c r="AR276" s="151" t="s">
        <v>379</v>
      </c>
      <c r="AT276" s="151" t="s">
        <v>375</v>
      </c>
      <c r="AU276" s="151" t="s">
        <v>90</v>
      </c>
      <c r="AY276" s="17" t="s">
        <v>373</v>
      </c>
      <c r="BE276" s="152">
        <f>IF(N276="základní",J276,0)</f>
        <v>0</v>
      </c>
      <c r="BF276" s="152">
        <f>IF(N276="snížená",J276,0)</f>
        <v>0</v>
      </c>
      <c r="BG276" s="152">
        <f>IF(N276="zákl. přenesená",J276,0)</f>
        <v>0</v>
      </c>
      <c r="BH276" s="152">
        <f>IF(N276="sníž. přenesená",J276,0)</f>
        <v>0</v>
      </c>
      <c r="BI276" s="152">
        <f>IF(N276="nulová",J276,0)</f>
        <v>0</v>
      </c>
      <c r="BJ276" s="17" t="s">
        <v>87</v>
      </c>
      <c r="BK276" s="152">
        <f>ROUND(I276*H276,2)</f>
        <v>0</v>
      </c>
      <c r="BL276" s="17" t="s">
        <v>379</v>
      </c>
      <c r="BM276" s="151" t="s">
        <v>5539</v>
      </c>
    </row>
    <row r="277" spans="2:65" s="13" customFormat="1" ht="11.25">
      <c r="B277" s="160"/>
      <c r="D277" s="154" t="s">
        <v>381</v>
      </c>
      <c r="E277" s="161" t="s">
        <v>1</v>
      </c>
      <c r="F277" s="162" t="s">
        <v>5540</v>
      </c>
      <c r="H277" s="163">
        <v>33</v>
      </c>
      <c r="I277" s="164"/>
      <c r="L277" s="160"/>
      <c r="M277" s="165"/>
      <c r="T277" s="166"/>
      <c r="AT277" s="161" t="s">
        <v>381</v>
      </c>
      <c r="AU277" s="161" t="s">
        <v>90</v>
      </c>
      <c r="AV277" s="13" t="s">
        <v>90</v>
      </c>
      <c r="AW277" s="13" t="s">
        <v>36</v>
      </c>
      <c r="AX277" s="13" t="s">
        <v>87</v>
      </c>
      <c r="AY277" s="161" t="s">
        <v>373</v>
      </c>
    </row>
    <row r="278" spans="2:65" s="1" customFormat="1" ht="24.2" customHeight="1">
      <c r="B278" s="32"/>
      <c r="C278" s="139" t="s">
        <v>1179</v>
      </c>
      <c r="D278" s="139" t="s">
        <v>375</v>
      </c>
      <c r="E278" s="140" t="s">
        <v>5541</v>
      </c>
      <c r="F278" s="141" t="s">
        <v>5542</v>
      </c>
      <c r="G278" s="142" t="s">
        <v>914</v>
      </c>
      <c r="H278" s="143">
        <v>2</v>
      </c>
      <c r="I278" s="144"/>
      <c r="J278" s="145">
        <f>ROUND(I278*H278,2)</f>
        <v>0</v>
      </c>
      <c r="K278" s="146"/>
      <c r="L278" s="32"/>
      <c r="M278" s="147" t="s">
        <v>1</v>
      </c>
      <c r="N278" s="148" t="s">
        <v>45</v>
      </c>
      <c r="P278" s="149">
        <f>O278*H278</f>
        <v>0</v>
      </c>
      <c r="Q278" s="149">
        <v>0</v>
      </c>
      <c r="R278" s="149">
        <f>Q278*H278</f>
        <v>0</v>
      </c>
      <c r="S278" s="149">
        <v>0</v>
      </c>
      <c r="T278" s="150">
        <f>S278*H278</f>
        <v>0</v>
      </c>
      <c r="AR278" s="151" t="s">
        <v>379</v>
      </c>
      <c r="AT278" s="151" t="s">
        <v>375</v>
      </c>
      <c r="AU278" s="151" t="s">
        <v>90</v>
      </c>
      <c r="AY278" s="17" t="s">
        <v>373</v>
      </c>
      <c r="BE278" s="152">
        <f>IF(N278="základní",J278,0)</f>
        <v>0</v>
      </c>
      <c r="BF278" s="152">
        <f>IF(N278="snížená",J278,0)</f>
        <v>0</v>
      </c>
      <c r="BG278" s="152">
        <f>IF(N278="zákl. přenesená",J278,0)</f>
        <v>0</v>
      </c>
      <c r="BH278" s="152">
        <f>IF(N278="sníž. přenesená",J278,0)</f>
        <v>0</v>
      </c>
      <c r="BI278" s="152">
        <f>IF(N278="nulová",J278,0)</f>
        <v>0</v>
      </c>
      <c r="BJ278" s="17" t="s">
        <v>87</v>
      </c>
      <c r="BK278" s="152">
        <f>ROUND(I278*H278,2)</f>
        <v>0</v>
      </c>
      <c r="BL278" s="17" t="s">
        <v>379</v>
      </c>
      <c r="BM278" s="151" t="s">
        <v>5543</v>
      </c>
    </row>
    <row r="279" spans="2:65" s="13" customFormat="1" ht="11.25">
      <c r="B279" s="160"/>
      <c r="D279" s="154" t="s">
        <v>381</v>
      </c>
      <c r="E279" s="161" t="s">
        <v>1</v>
      </c>
      <c r="F279" s="162" t="s">
        <v>5544</v>
      </c>
      <c r="H279" s="163">
        <v>2</v>
      </c>
      <c r="I279" s="164"/>
      <c r="L279" s="160"/>
      <c r="M279" s="165"/>
      <c r="T279" s="166"/>
      <c r="AT279" s="161" t="s">
        <v>381</v>
      </c>
      <c r="AU279" s="161" t="s">
        <v>90</v>
      </c>
      <c r="AV279" s="13" t="s">
        <v>90</v>
      </c>
      <c r="AW279" s="13" t="s">
        <v>36</v>
      </c>
      <c r="AX279" s="13" t="s">
        <v>87</v>
      </c>
      <c r="AY279" s="161" t="s">
        <v>373</v>
      </c>
    </row>
    <row r="280" spans="2:65" s="1" customFormat="1" ht="24.2" customHeight="1">
      <c r="B280" s="32"/>
      <c r="C280" s="139" t="s">
        <v>1186</v>
      </c>
      <c r="D280" s="139" t="s">
        <v>375</v>
      </c>
      <c r="E280" s="140" t="s">
        <v>5545</v>
      </c>
      <c r="F280" s="141" t="s">
        <v>5546</v>
      </c>
      <c r="G280" s="142" t="s">
        <v>914</v>
      </c>
      <c r="H280" s="143">
        <v>105</v>
      </c>
      <c r="I280" s="144"/>
      <c r="J280" s="145">
        <f>ROUND(I280*H280,2)</f>
        <v>0</v>
      </c>
      <c r="K280" s="146"/>
      <c r="L280" s="32"/>
      <c r="M280" s="147" t="s">
        <v>1</v>
      </c>
      <c r="N280" s="148" t="s">
        <v>45</v>
      </c>
      <c r="P280" s="149">
        <f>O280*H280</f>
        <v>0</v>
      </c>
      <c r="Q280" s="149">
        <v>0.17488999999999999</v>
      </c>
      <c r="R280" s="149">
        <f>Q280*H280</f>
        <v>18.36345</v>
      </c>
      <c r="S280" s="149">
        <v>0</v>
      </c>
      <c r="T280" s="150">
        <f>S280*H280</f>
        <v>0</v>
      </c>
      <c r="AR280" s="151" t="s">
        <v>379</v>
      </c>
      <c r="AT280" s="151" t="s">
        <v>375</v>
      </c>
      <c r="AU280" s="151" t="s">
        <v>90</v>
      </c>
      <c r="AY280" s="17" t="s">
        <v>373</v>
      </c>
      <c r="BE280" s="152">
        <f>IF(N280="základní",J280,0)</f>
        <v>0</v>
      </c>
      <c r="BF280" s="152">
        <f>IF(N280="snížená",J280,0)</f>
        <v>0</v>
      </c>
      <c r="BG280" s="152">
        <f>IF(N280="zákl. přenesená",J280,0)</f>
        <v>0</v>
      </c>
      <c r="BH280" s="152">
        <f>IF(N280="sníž. přenesená",J280,0)</f>
        <v>0</v>
      </c>
      <c r="BI280" s="152">
        <f>IF(N280="nulová",J280,0)</f>
        <v>0</v>
      </c>
      <c r="BJ280" s="17" t="s">
        <v>87</v>
      </c>
      <c r="BK280" s="152">
        <f>ROUND(I280*H280,2)</f>
        <v>0</v>
      </c>
      <c r="BL280" s="17" t="s">
        <v>379</v>
      </c>
      <c r="BM280" s="151" t="s">
        <v>5547</v>
      </c>
    </row>
    <row r="281" spans="2:65" s="13" customFormat="1" ht="11.25">
      <c r="B281" s="160"/>
      <c r="D281" s="154" t="s">
        <v>381</v>
      </c>
      <c r="E281" s="161" t="s">
        <v>1</v>
      </c>
      <c r="F281" s="162" t="s">
        <v>5548</v>
      </c>
      <c r="H281" s="163">
        <v>56</v>
      </c>
      <c r="I281" s="164"/>
      <c r="L281" s="160"/>
      <c r="M281" s="165"/>
      <c r="T281" s="166"/>
      <c r="AT281" s="161" t="s">
        <v>381</v>
      </c>
      <c r="AU281" s="161" t="s">
        <v>90</v>
      </c>
      <c r="AV281" s="13" t="s">
        <v>90</v>
      </c>
      <c r="AW281" s="13" t="s">
        <v>36</v>
      </c>
      <c r="AX281" s="13" t="s">
        <v>80</v>
      </c>
      <c r="AY281" s="161" t="s">
        <v>373</v>
      </c>
    </row>
    <row r="282" spans="2:65" s="13" customFormat="1" ht="11.25">
      <c r="B282" s="160"/>
      <c r="D282" s="154" t="s">
        <v>381</v>
      </c>
      <c r="E282" s="161" t="s">
        <v>1</v>
      </c>
      <c r="F282" s="162" t="s">
        <v>5549</v>
      </c>
      <c r="H282" s="163">
        <v>1</v>
      </c>
      <c r="I282" s="164"/>
      <c r="L282" s="160"/>
      <c r="M282" s="165"/>
      <c r="T282" s="166"/>
      <c r="AT282" s="161" t="s">
        <v>381</v>
      </c>
      <c r="AU282" s="161" t="s">
        <v>90</v>
      </c>
      <c r="AV282" s="13" t="s">
        <v>90</v>
      </c>
      <c r="AW282" s="13" t="s">
        <v>36</v>
      </c>
      <c r="AX282" s="13" t="s">
        <v>80</v>
      </c>
      <c r="AY282" s="161" t="s">
        <v>373</v>
      </c>
    </row>
    <row r="283" spans="2:65" s="13" customFormat="1" ht="11.25">
      <c r="B283" s="160"/>
      <c r="D283" s="154" t="s">
        <v>381</v>
      </c>
      <c r="E283" s="161" t="s">
        <v>1</v>
      </c>
      <c r="F283" s="162" t="s">
        <v>5550</v>
      </c>
      <c r="H283" s="163">
        <v>20</v>
      </c>
      <c r="I283" s="164"/>
      <c r="L283" s="160"/>
      <c r="M283" s="165"/>
      <c r="T283" s="166"/>
      <c r="AT283" s="161" t="s">
        <v>381</v>
      </c>
      <c r="AU283" s="161" t="s">
        <v>90</v>
      </c>
      <c r="AV283" s="13" t="s">
        <v>90</v>
      </c>
      <c r="AW283" s="13" t="s">
        <v>36</v>
      </c>
      <c r="AX283" s="13" t="s">
        <v>80</v>
      </c>
      <c r="AY283" s="161" t="s">
        <v>373</v>
      </c>
    </row>
    <row r="284" spans="2:65" s="13" customFormat="1" ht="11.25">
      <c r="B284" s="160"/>
      <c r="D284" s="154" t="s">
        <v>381</v>
      </c>
      <c r="E284" s="161" t="s">
        <v>1</v>
      </c>
      <c r="F284" s="162" t="s">
        <v>5551</v>
      </c>
      <c r="H284" s="163">
        <v>28</v>
      </c>
      <c r="I284" s="164"/>
      <c r="L284" s="160"/>
      <c r="M284" s="165"/>
      <c r="T284" s="166"/>
      <c r="AT284" s="161" t="s">
        <v>381</v>
      </c>
      <c r="AU284" s="161" t="s">
        <v>90</v>
      </c>
      <c r="AV284" s="13" t="s">
        <v>90</v>
      </c>
      <c r="AW284" s="13" t="s">
        <v>36</v>
      </c>
      <c r="AX284" s="13" t="s">
        <v>80</v>
      </c>
      <c r="AY284" s="161" t="s">
        <v>373</v>
      </c>
    </row>
    <row r="285" spans="2:65" s="14" customFormat="1" ht="11.25">
      <c r="B285" s="167"/>
      <c r="D285" s="154" t="s">
        <v>381</v>
      </c>
      <c r="E285" s="168" t="s">
        <v>1</v>
      </c>
      <c r="F285" s="169" t="s">
        <v>386</v>
      </c>
      <c r="H285" s="170">
        <v>105</v>
      </c>
      <c r="I285" s="171"/>
      <c r="L285" s="167"/>
      <c r="M285" s="172"/>
      <c r="T285" s="173"/>
      <c r="AT285" s="168" t="s">
        <v>381</v>
      </c>
      <c r="AU285" s="168" t="s">
        <v>90</v>
      </c>
      <c r="AV285" s="14" t="s">
        <v>379</v>
      </c>
      <c r="AW285" s="14" t="s">
        <v>36</v>
      </c>
      <c r="AX285" s="14" t="s">
        <v>87</v>
      </c>
      <c r="AY285" s="168" t="s">
        <v>373</v>
      </c>
    </row>
    <row r="286" spans="2:65" s="1" customFormat="1" ht="16.5" customHeight="1">
      <c r="B286" s="32"/>
      <c r="C286" s="139" t="s">
        <v>1192</v>
      </c>
      <c r="D286" s="139" t="s">
        <v>375</v>
      </c>
      <c r="E286" s="140" t="s">
        <v>5552</v>
      </c>
      <c r="F286" s="141" t="s">
        <v>5553</v>
      </c>
      <c r="G286" s="142" t="s">
        <v>914</v>
      </c>
      <c r="H286" s="143">
        <v>1</v>
      </c>
      <c r="I286" s="144"/>
      <c r="J286" s="145">
        <f>ROUND(I286*H286,2)</f>
        <v>0</v>
      </c>
      <c r="K286" s="146"/>
      <c r="L286" s="32"/>
      <c r="M286" s="147" t="s">
        <v>1</v>
      </c>
      <c r="N286" s="148" t="s">
        <v>45</v>
      </c>
      <c r="P286" s="149">
        <f>O286*H286</f>
        <v>0</v>
      </c>
      <c r="Q286" s="149">
        <v>0</v>
      </c>
      <c r="R286" s="149">
        <f>Q286*H286</f>
        <v>0</v>
      </c>
      <c r="S286" s="149">
        <v>0</v>
      </c>
      <c r="T286" s="150">
        <f>S286*H286</f>
        <v>0</v>
      </c>
      <c r="AR286" s="151" t="s">
        <v>379</v>
      </c>
      <c r="AT286" s="151" t="s">
        <v>375</v>
      </c>
      <c r="AU286" s="151" t="s">
        <v>90</v>
      </c>
      <c r="AY286" s="17" t="s">
        <v>373</v>
      </c>
      <c r="BE286" s="152">
        <f>IF(N286="základní",J286,0)</f>
        <v>0</v>
      </c>
      <c r="BF286" s="152">
        <f>IF(N286="snížená",J286,0)</f>
        <v>0</v>
      </c>
      <c r="BG286" s="152">
        <f>IF(N286="zákl. přenesená",J286,0)</f>
        <v>0</v>
      </c>
      <c r="BH286" s="152">
        <f>IF(N286="sníž. přenesená",J286,0)</f>
        <v>0</v>
      </c>
      <c r="BI286" s="152">
        <f>IF(N286="nulová",J286,0)</f>
        <v>0</v>
      </c>
      <c r="BJ286" s="17" t="s">
        <v>87</v>
      </c>
      <c r="BK286" s="152">
        <f>ROUND(I286*H286,2)</f>
        <v>0</v>
      </c>
      <c r="BL286" s="17" t="s">
        <v>379</v>
      </c>
      <c r="BM286" s="151" t="s">
        <v>5554</v>
      </c>
    </row>
    <row r="287" spans="2:65" s="1" customFormat="1" ht="37.9" customHeight="1">
      <c r="B287" s="32"/>
      <c r="C287" s="185" t="s">
        <v>1199</v>
      </c>
      <c r="D287" s="185" t="s">
        <v>479</v>
      </c>
      <c r="E287" s="186" t="s">
        <v>5555</v>
      </c>
      <c r="F287" s="187" t="s">
        <v>5556</v>
      </c>
      <c r="G287" s="188" t="s">
        <v>914</v>
      </c>
      <c r="H287" s="189">
        <v>1</v>
      </c>
      <c r="I287" s="190"/>
      <c r="J287" s="191">
        <f>ROUND(I287*H287,2)</f>
        <v>0</v>
      </c>
      <c r="K287" s="192"/>
      <c r="L287" s="193"/>
      <c r="M287" s="194" t="s">
        <v>1</v>
      </c>
      <c r="N287" s="195" t="s">
        <v>45</v>
      </c>
      <c r="P287" s="149">
        <f>O287*H287</f>
        <v>0</v>
      </c>
      <c r="Q287" s="149">
        <v>4.5659999999999999E-2</v>
      </c>
      <c r="R287" s="149">
        <f>Q287*H287</f>
        <v>4.5659999999999999E-2</v>
      </c>
      <c r="S287" s="149">
        <v>0</v>
      </c>
      <c r="T287" s="150">
        <f>S287*H287</f>
        <v>0</v>
      </c>
      <c r="AR287" s="151" t="s">
        <v>444</v>
      </c>
      <c r="AT287" s="151" t="s">
        <v>479</v>
      </c>
      <c r="AU287" s="151" t="s">
        <v>90</v>
      </c>
      <c r="AY287" s="17" t="s">
        <v>373</v>
      </c>
      <c r="BE287" s="152">
        <f>IF(N287="základní",J287,0)</f>
        <v>0</v>
      </c>
      <c r="BF287" s="152">
        <f>IF(N287="snížená",J287,0)</f>
        <v>0</v>
      </c>
      <c r="BG287" s="152">
        <f>IF(N287="zákl. přenesená",J287,0)</f>
        <v>0</v>
      </c>
      <c r="BH287" s="152">
        <f>IF(N287="sníž. přenesená",J287,0)</f>
        <v>0</v>
      </c>
      <c r="BI287" s="152">
        <f>IF(N287="nulová",J287,0)</f>
        <v>0</v>
      </c>
      <c r="BJ287" s="17" t="s">
        <v>87</v>
      </c>
      <c r="BK287" s="152">
        <f>ROUND(I287*H287,2)</f>
        <v>0</v>
      </c>
      <c r="BL287" s="17" t="s">
        <v>379</v>
      </c>
      <c r="BM287" s="151" t="s">
        <v>5557</v>
      </c>
    </row>
    <row r="288" spans="2:65" s="1" customFormat="1" ht="33" customHeight="1">
      <c r="B288" s="32"/>
      <c r="C288" s="139" t="s">
        <v>1206</v>
      </c>
      <c r="D288" s="139" t="s">
        <v>375</v>
      </c>
      <c r="E288" s="140" t="s">
        <v>5558</v>
      </c>
      <c r="F288" s="141" t="s">
        <v>5559</v>
      </c>
      <c r="G288" s="142" t="s">
        <v>914</v>
      </c>
      <c r="H288" s="143">
        <v>160</v>
      </c>
      <c r="I288" s="144"/>
      <c r="J288" s="145">
        <f>ROUND(I288*H288,2)</f>
        <v>0</v>
      </c>
      <c r="K288" s="146"/>
      <c r="L288" s="32"/>
      <c r="M288" s="147" t="s">
        <v>1</v>
      </c>
      <c r="N288" s="148" t="s">
        <v>45</v>
      </c>
      <c r="P288" s="149">
        <f>O288*H288</f>
        <v>0</v>
      </c>
      <c r="Q288" s="149">
        <v>7.0200000000000002E-3</v>
      </c>
      <c r="R288" s="149">
        <f>Q288*H288</f>
        <v>1.1232</v>
      </c>
      <c r="S288" s="149">
        <v>0</v>
      </c>
      <c r="T288" s="150">
        <f>S288*H288</f>
        <v>0</v>
      </c>
      <c r="AR288" s="151" t="s">
        <v>379</v>
      </c>
      <c r="AT288" s="151" t="s">
        <v>375</v>
      </c>
      <c r="AU288" s="151" t="s">
        <v>90</v>
      </c>
      <c r="AY288" s="17" t="s">
        <v>373</v>
      </c>
      <c r="BE288" s="152">
        <f>IF(N288="základní",J288,0)</f>
        <v>0</v>
      </c>
      <c r="BF288" s="152">
        <f>IF(N288="snížená",J288,0)</f>
        <v>0</v>
      </c>
      <c r="BG288" s="152">
        <f>IF(N288="zákl. přenesená",J288,0)</f>
        <v>0</v>
      </c>
      <c r="BH288" s="152">
        <f>IF(N288="sníž. přenesená",J288,0)</f>
        <v>0</v>
      </c>
      <c r="BI288" s="152">
        <f>IF(N288="nulová",J288,0)</f>
        <v>0</v>
      </c>
      <c r="BJ288" s="17" t="s">
        <v>87</v>
      </c>
      <c r="BK288" s="152">
        <f>ROUND(I288*H288,2)</f>
        <v>0</v>
      </c>
      <c r="BL288" s="17" t="s">
        <v>379</v>
      </c>
      <c r="BM288" s="151" t="s">
        <v>5560</v>
      </c>
    </row>
    <row r="289" spans="2:65" s="13" customFormat="1" ht="11.25">
      <c r="B289" s="160"/>
      <c r="D289" s="154" t="s">
        <v>381</v>
      </c>
      <c r="E289" s="161" t="s">
        <v>1</v>
      </c>
      <c r="F289" s="162" t="s">
        <v>5561</v>
      </c>
      <c r="H289" s="163">
        <v>160</v>
      </c>
      <c r="I289" s="164"/>
      <c r="L289" s="160"/>
      <c r="M289" s="165"/>
      <c r="T289" s="166"/>
      <c r="AT289" s="161" t="s">
        <v>381</v>
      </c>
      <c r="AU289" s="161" t="s">
        <v>90</v>
      </c>
      <c r="AV289" s="13" t="s">
        <v>90</v>
      </c>
      <c r="AW289" s="13" t="s">
        <v>36</v>
      </c>
      <c r="AX289" s="13" t="s">
        <v>87</v>
      </c>
      <c r="AY289" s="161" t="s">
        <v>373</v>
      </c>
    </row>
    <row r="290" spans="2:65" s="1" customFormat="1" ht="44.25" customHeight="1">
      <c r="B290" s="32"/>
      <c r="C290" s="185" t="s">
        <v>1211</v>
      </c>
      <c r="D290" s="185" t="s">
        <v>479</v>
      </c>
      <c r="E290" s="186" t="s">
        <v>5562</v>
      </c>
      <c r="F290" s="187" t="s">
        <v>5563</v>
      </c>
      <c r="G290" s="188" t="s">
        <v>465</v>
      </c>
      <c r="H290" s="189">
        <v>64</v>
      </c>
      <c r="I290" s="190"/>
      <c r="J290" s="191">
        <f>ROUND(I290*H290,2)</f>
        <v>0</v>
      </c>
      <c r="K290" s="192"/>
      <c r="L290" s="193"/>
      <c r="M290" s="194" t="s">
        <v>1</v>
      </c>
      <c r="N290" s="195" t="s">
        <v>45</v>
      </c>
      <c r="P290" s="149">
        <f>O290*H290</f>
        <v>0</v>
      </c>
      <c r="Q290" s="149">
        <v>0.23899999999999999</v>
      </c>
      <c r="R290" s="149">
        <f>Q290*H290</f>
        <v>15.295999999999999</v>
      </c>
      <c r="S290" s="149">
        <v>0</v>
      </c>
      <c r="T290" s="150">
        <f>S290*H290</f>
        <v>0</v>
      </c>
      <c r="AR290" s="151" t="s">
        <v>444</v>
      </c>
      <c r="AT290" s="151" t="s">
        <v>479</v>
      </c>
      <c r="AU290" s="151" t="s">
        <v>90</v>
      </c>
      <c r="AY290" s="17" t="s">
        <v>373</v>
      </c>
      <c r="BE290" s="152">
        <f>IF(N290="základní",J290,0)</f>
        <v>0</v>
      </c>
      <c r="BF290" s="152">
        <f>IF(N290="snížená",J290,0)</f>
        <v>0</v>
      </c>
      <c r="BG290" s="152">
        <f>IF(N290="zákl. přenesená",J290,0)</f>
        <v>0</v>
      </c>
      <c r="BH290" s="152">
        <f>IF(N290="sníž. přenesená",J290,0)</f>
        <v>0</v>
      </c>
      <c r="BI290" s="152">
        <f>IF(N290="nulová",J290,0)</f>
        <v>0</v>
      </c>
      <c r="BJ290" s="17" t="s">
        <v>87</v>
      </c>
      <c r="BK290" s="152">
        <f>ROUND(I290*H290,2)</f>
        <v>0</v>
      </c>
      <c r="BL290" s="17" t="s">
        <v>379</v>
      </c>
      <c r="BM290" s="151" t="s">
        <v>5564</v>
      </c>
    </row>
    <row r="291" spans="2:65" s="1" customFormat="1" ht="16.5" customHeight="1">
      <c r="B291" s="32"/>
      <c r="C291" s="139" t="s">
        <v>1216</v>
      </c>
      <c r="D291" s="139" t="s">
        <v>375</v>
      </c>
      <c r="E291" s="140" t="s">
        <v>5565</v>
      </c>
      <c r="F291" s="141" t="s">
        <v>5566</v>
      </c>
      <c r="G291" s="142" t="s">
        <v>914</v>
      </c>
      <c r="H291" s="143">
        <v>53</v>
      </c>
      <c r="I291" s="144"/>
      <c r="J291" s="145">
        <f>ROUND(I291*H291,2)</f>
        <v>0</v>
      </c>
      <c r="K291" s="146"/>
      <c r="L291" s="32"/>
      <c r="M291" s="147" t="s">
        <v>1</v>
      </c>
      <c r="N291" s="148" t="s">
        <v>45</v>
      </c>
      <c r="P291" s="149">
        <f>O291*H291</f>
        <v>0</v>
      </c>
      <c r="Q291" s="149">
        <v>1.1999999999999999E-3</v>
      </c>
      <c r="R291" s="149">
        <f>Q291*H291</f>
        <v>6.359999999999999E-2</v>
      </c>
      <c r="S291" s="149">
        <v>0</v>
      </c>
      <c r="T291" s="150">
        <f>S291*H291</f>
        <v>0</v>
      </c>
      <c r="AR291" s="151" t="s">
        <v>379</v>
      </c>
      <c r="AT291" s="151" t="s">
        <v>375</v>
      </c>
      <c r="AU291" s="151" t="s">
        <v>90</v>
      </c>
      <c r="AY291" s="17" t="s">
        <v>373</v>
      </c>
      <c r="BE291" s="152">
        <f>IF(N291="základní",J291,0)</f>
        <v>0</v>
      </c>
      <c r="BF291" s="152">
        <f>IF(N291="snížená",J291,0)</f>
        <v>0</v>
      </c>
      <c r="BG291" s="152">
        <f>IF(N291="zákl. přenesená",J291,0)</f>
        <v>0</v>
      </c>
      <c r="BH291" s="152">
        <f>IF(N291="sníž. přenesená",J291,0)</f>
        <v>0</v>
      </c>
      <c r="BI291" s="152">
        <f>IF(N291="nulová",J291,0)</f>
        <v>0</v>
      </c>
      <c r="BJ291" s="17" t="s">
        <v>87</v>
      </c>
      <c r="BK291" s="152">
        <f>ROUND(I291*H291,2)</f>
        <v>0</v>
      </c>
      <c r="BL291" s="17" t="s">
        <v>379</v>
      </c>
      <c r="BM291" s="151" t="s">
        <v>5567</v>
      </c>
    </row>
    <row r="292" spans="2:65" s="13" customFormat="1" ht="11.25">
      <c r="B292" s="160"/>
      <c r="D292" s="154" t="s">
        <v>381</v>
      </c>
      <c r="E292" s="161" t="s">
        <v>1</v>
      </c>
      <c r="F292" s="162" t="s">
        <v>5568</v>
      </c>
      <c r="H292" s="163">
        <v>53</v>
      </c>
      <c r="I292" s="164"/>
      <c r="L292" s="160"/>
      <c r="M292" s="165"/>
      <c r="T292" s="166"/>
      <c r="AT292" s="161" t="s">
        <v>381</v>
      </c>
      <c r="AU292" s="161" t="s">
        <v>90</v>
      </c>
      <c r="AV292" s="13" t="s">
        <v>90</v>
      </c>
      <c r="AW292" s="13" t="s">
        <v>36</v>
      </c>
      <c r="AX292" s="13" t="s">
        <v>87</v>
      </c>
      <c r="AY292" s="161" t="s">
        <v>373</v>
      </c>
    </row>
    <row r="293" spans="2:65" s="1" customFormat="1" ht="24.2" customHeight="1">
      <c r="B293" s="32"/>
      <c r="C293" s="139" t="s">
        <v>1222</v>
      </c>
      <c r="D293" s="139" t="s">
        <v>375</v>
      </c>
      <c r="E293" s="140" t="s">
        <v>5569</v>
      </c>
      <c r="F293" s="141" t="s">
        <v>5570</v>
      </c>
      <c r="G293" s="142" t="s">
        <v>465</v>
      </c>
      <c r="H293" s="143">
        <v>132</v>
      </c>
      <c r="I293" s="144"/>
      <c r="J293" s="145">
        <f>ROUND(I293*H293,2)</f>
        <v>0</v>
      </c>
      <c r="K293" s="146"/>
      <c r="L293" s="32"/>
      <c r="M293" s="147" t="s">
        <v>1</v>
      </c>
      <c r="N293" s="148" t="s">
        <v>45</v>
      </c>
      <c r="P293" s="149">
        <f>O293*H293</f>
        <v>0</v>
      </c>
      <c r="Q293" s="149">
        <v>0</v>
      </c>
      <c r="R293" s="149">
        <f>Q293*H293</f>
        <v>0</v>
      </c>
      <c r="S293" s="149">
        <v>0</v>
      </c>
      <c r="T293" s="150">
        <f>S293*H293</f>
        <v>0</v>
      </c>
      <c r="AR293" s="151" t="s">
        <v>379</v>
      </c>
      <c r="AT293" s="151" t="s">
        <v>375</v>
      </c>
      <c r="AU293" s="151" t="s">
        <v>90</v>
      </c>
      <c r="AY293" s="17" t="s">
        <v>373</v>
      </c>
      <c r="BE293" s="152">
        <f>IF(N293="základní",J293,0)</f>
        <v>0</v>
      </c>
      <c r="BF293" s="152">
        <f>IF(N293="snížená",J293,0)</f>
        <v>0</v>
      </c>
      <c r="BG293" s="152">
        <f>IF(N293="zákl. přenesená",J293,0)</f>
        <v>0</v>
      </c>
      <c r="BH293" s="152">
        <f>IF(N293="sníž. přenesená",J293,0)</f>
        <v>0</v>
      </c>
      <c r="BI293" s="152">
        <f>IF(N293="nulová",J293,0)</f>
        <v>0</v>
      </c>
      <c r="BJ293" s="17" t="s">
        <v>87</v>
      </c>
      <c r="BK293" s="152">
        <f>ROUND(I293*H293,2)</f>
        <v>0</v>
      </c>
      <c r="BL293" s="17" t="s">
        <v>379</v>
      </c>
      <c r="BM293" s="151" t="s">
        <v>5571</v>
      </c>
    </row>
    <row r="294" spans="2:65" s="13" customFormat="1" ht="11.25">
      <c r="B294" s="160"/>
      <c r="D294" s="154" t="s">
        <v>381</v>
      </c>
      <c r="E294" s="161" t="s">
        <v>1</v>
      </c>
      <c r="F294" s="162" t="s">
        <v>5572</v>
      </c>
      <c r="H294" s="163">
        <v>132</v>
      </c>
      <c r="I294" s="164"/>
      <c r="L294" s="160"/>
      <c r="M294" s="165"/>
      <c r="T294" s="166"/>
      <c r="AT294" s="161" t="s">
        <v>381</v>
      </c>
      <c r="AU294" s="161" t="s">
        <v>90</v>
      </c>
      <c r="AV294" s="13" t="s">
        <v>90</v>
      </c>
      <c r="AW294" s="13" t="s">
        <v>36</v>
      </c>
      <c r="AX294" s="13" t="s">
        <v>87</v>
      </c>
      <c r="AY294" s="161" t="s">
        <v>373</v>
      </c>
    </row>
    <row r="295" spans="2:65" s="1" customFormat="1" ht="78" customHeight="1">
      <c r="B295" s="32"/>
      <c r="C295" s="185" t="s">
        <v>1227</v>
      </c>
      <c r="D295" s="185" t="s">
        <v>479</v>
      </c>
      <c r="E295" s="186" t="s">
        <v>5573</v>
      </c>
      <c r="F295" s="187" t="s">
        <v>5574</v>
      </c>
      <c r="G295" s="188" t="s">
        <v>465</v>
      </c>
      <c r="H295" s="189">
        <v>132</v>
      </c>
      <c r="I295" s="190"/>
      <c r="J295" s="191">
        <f>ROUND(I295*H295,2)</f>
        <v>0</v>
      </c>
      <c r="K295" s="192"/>
      <c r="L295" s="193"/>
      <c r="M295" s="194" t="s">
        <v>1</v>
      </c>
      <c r="N295" s="195" t="s">
        <v>45</v>
      </c>
      <c r="P295" s="149">
        <f>O295*H295</f>
        <v>0</v>
      </c>
      <c r="Q295" s="149">
        <v>4.8500000000000001E-2</v>
      </c>
      <c r="R295" s="149">
        <f>Q295*H295</f>
        <v>6.4020000000000001</v>
      </c>
      <c r="S295" s="149">
        <v>0</v>
      </c>
      <c r="T295" s="150">
        <f>S295*H295</f>
        <v>0</v>
      </c>
      <c r="AR295" s="151" t="s">
        <v>444</v>
      </c>
      <c r="AT295" s="151" t="s">
        <v>479</v>
      </c>
      <c r="AU295" s="151" t="s">
        <v>90</v>
      </c>
      <c r="AY295" s="17" t="s">
        <v>373</v>
      </c>
      <c r="BE295" s="152">
        <f>IF(N295="základní",J295,0)</f>
        <v>0</v>
      </c>
      <c r="BF295" s="152">
        <f>IF(N295="snížená",J295,0)</f>
        <v>0</v>
      </c>
      <c r="BG295" s="152">
        <f>IF(N295="zákl. přenesená",J295,0)</f>
        <v>0</v>
      </c>
      <c r="BH295" s="152">
        <f>IF(N295="sníž. přenesená",J295,0)</f>
        <v>0</v>
      </c>
      <c r="BI295" s="152">
        <f>IF(N295="nulová",J295,0)</f>
        <v>0</v>
      </c>
      <c r="BJ295" s="17" t="s">
        <v>87</v>
      </c>
      <c r="BK295" s="152">
        <f>ROUND(I295*H295,2)</f>
        <v>0</v>
      </c>
      <c r="BL295" s="17" t="s">
        <v>379</v>
      </c>
      <c r="BM295" s="151" t="s">
        <v>5575</v>
      </c>
    </row>
    <row r="296" spans="2:65" s="1" customFormat="1" ht="24.2" customHeight="1">
      <c r="B296" s="32"/>
      <c r="C296" s="139" t="s">
        <v>1233</v>
      </c>
      <c r="D296" s="139" t="s">
        <v>375</v>
      </c>
      <c r="E296" s="140" t="s">
        <v>5576</v>
      </c>
      <c r="F296" s="141" t="s">
        <v>5577</v>
      </c>
      <c r="G296" s="142" t="s">
        <v>465</v>
      </c>
      <c r="H296" s="143">
        <v>113</v>
      </c>
      <c r="I296" s="144"/>
      <c r="J296" s="145">
        <f>ROUND(I296*H296,2)</f>
        <v>0</v>
      </c>
      <c r="K296" s="146"/>
      <c r="L296" s="32"/>
      <c r="M296" s="147" t="s">
        <v>1</v>
      </c>
      <c r="N296" s="148" t="s">
        <v>45</v>
      </c>
      <c r="P296" s="149">
        <f>O296*H296</f>
        <v>0</v>
      </c>
      <c r="Q296" s="149">
        <v>0</v>
      </c>
      <c r="R296" s="149">
        <f>Q296*H296</f>
        <v>0</v>
      </c>
      <c r="S296" s="149">
        <v>0</v>
      </c>
      <c r="T296" s="150">
        <f>S296*H296</f>
        <v>0</v>
      </c>
      <c r="AR296" s="151" t="s">
        <v>379</v>
      </c>
      <c r="AT296" s="151" t="s">
        <v>375</v>
      </c>
      <c r="AU296" s="151" t="s">
        <v>90</v>
      </c>
      <c r="AY296" s="17" t="s">
        <v>373</v>
      </c>
      <c r="BE296" s="152">
        <f>IF(N296="základní",J296,0)</f>
        <v>0</v>
      </c>
      <c r="BF296" s="152">
        <f>IF(N296="snížená",J296,0)</f>
        <v>0</v>
      </c>
      <c r="BG296" s="152">
        <f>IF(N296="zákl. přenesená",J296,0)</f>
        <v>0</v>
      </c>
      <c r="BH296" s="152">
        <f>IF(N296="sníž. přenesená",J296,0)</f>
        <v>0</v>
      </c>
      <c r="BI296" s="152">
        <f>IF(N296="nulová",J296,0)</f>
        <v>0</v>
      </c>
      <c r="BJ296" s="17" t="s">
        <v>87</v>
      </c>
      <c r="BK296" s="152">
        <f>ROUND(I296*H296,2)</f>
        <v>0</v>
      </c>
      <c r="BL296" s="17" t="s">
        <v>379</v>
      </c>
      <c r="BM296" s="151" t="s">
        <v>5578</v>
      </c>
    </row>
    <row r="297" spans="2:65" s="13" customFormat="1" ht="11.25">
      <c r="B297" s="160"/>
      <c r="D297" s="154" t="s">
        <v>381</v>
      </c>
      <c r="E297" s="161" t="s">
        <v>1</v>
      </c>
      <c r="F297" s="162" t="s">
        <v>5579</v>
      </c>
      <c r="H297" s="163">
        <v>113</v>
      </c>
      <c r="I297" s="164"/>
      <c r="L297" s="160"/>
      <c r="M297" s="165"/>
      <c r="T297" s="166"/>
      <c r="AT297" s="161" t="s">
        <v>381</v>
      </c>
      <c r="AU297" s="161" t="s">
        <v>90</v>
      </c>
      <c r="AV297" s="13" t="s">
        <v>90</v>
      </c>
      <c r="AW297" s="13" t="s">
        <v>36</v>
      </c>
      <c r="AX297" s="13" t="s">
        <v>87</v>
      </c>
      <c r="AY297" s="161" t="s">
        <v>373</v>
      </c>
    </row>
    <row r="298" spans="2:65" s="1" customFormat="1" ht="21.75" customHeight="1">
      <c r="B298" s="32"/>
      <c r="C298" s="139" t="s">
        <v>149</v>
      </c>
      <c r="D298" s="139" t="s">
        <v>375</v>
      </c>
      <c r="E298" s="140" t="s">
        <v>5580</v>
      </c>
      <c r="F298" s="141" t="s">
        <v>5581</v>
      </c>
      <c r="G298" s="142" t="s">
        <v>465</v>
      </c>
      <c r="H298" s="143">
        <v>113</v>
      </c>
      <c r="I298" s="144"/>
      <c r="J298" s="145">
        <f>ROUND(I298*H298,2)</f>
        <v>0</v>
      </c>
      <c r="K298" s="146"/>
      <c r="L298" s="32"/>
      <c r="M298" s="147" t="s">
        <v>1</v>
      </c>
      <c r="N298" s="148" t="s">
        <v>45</v>
      </c>
      <c r="P298" s="149">
        <f>O298*H298</f>
        <v>0</v>
      </c>
      <c r="Q298" s="149">
        <v>2.0000000000000001E-4</v>
      </c>
      <c r="R298" s="149">
        <f>Q298*H298</f>
        <v>2.2600000000000002E-2</v>
      </c>
      <c r="S298" s="149">
        <v>0</v>
      </c>
      <c r="T298" s="150">
        <f>S298*H298</f>
        <v>0</v>
      </c>
      <c r="AR298" s="151" t="s">
        <v>379</v>
      </c>
      <c r="AT298" s="151" t="s">
        <v>375</v>
      </c>
      <c r="AU298" s="151" t="s">
        <v>90</v>
      </c>
      <c r="AY298" s="17" t="s">
        <v>373</v>
      </c>
      <c r="BE298" s="152">
        <f>IF(N298="základní",J298,0)</f>
        <v>0</v>
      </c>
      <c r="BF298" s="152">
        <f>IF(N298="snížená",J298,0)</f>
        <v>0</v>
      </c>
      <c r="BG298" s="152">
        <f>IF(N298="zákl. přenesená",J298,0)</f>
        <v>0</v>
      </c>
      <c r="BH298" s="152">
        <f>IF(N298="sníž. přenesená",J298,0)</f>
        <v>0</v>
      </c>
      <c r="BI298" s="152">
        <f>IF(N298="nulová",J298,0)</f>
        <v>0</v>
      </c>
      <c r="BJ298" s="17" t="s">
        <v>87</v>
      </c>
      <c r="BK298" s="152">
        <f>ROUND(I298*H298,2)</f>
        <v>0</v>
      </c>
      <c r="BL298" s="17" t="s">
        <v>379</v>
      </c>
      <c r="BM298" s="151" t="s">
        <v>5582</v>
      </c>
    </row>
    <row r="299" spans="2:65" s="13" customFormat="1" ht="11.25">
      <c r="B299" s="160"/>
      <c r="D299" s="154" t="s">
        <v>381</v>
      </c>
      <c r="E299" s="161" t="s">
        <v>1</v>
      </c>
      <c r="F299" s="162" t="s">
        <v>5579</v>
      </c>
      <c r="H299" s="163">
        <v>113</v>
      </c>
      <c r="I299" s="164"/>
      <c r="L299" s="160"/>
      <c r="M299" s="165"/>
      <c r="T299" s="166"/>
      <c r="AT299" s="161" t="s">
        <v>381</v>
      </c>
      <c r="AU299" s="161" t="s">
        <v>90</v>
      </c>
      <c r="AV299" s="13" t="s">
        <v>90</v>
      </c>
      <c r="AW299" s="13" t="s">
        <v>36</v>
      </c>
      <c r="AX299" s="13" t="s">
        <v>87</v>
      </c>
      <c r="AY299" s="161" t="s">
        <v>373</v>
      </c>
    </row>
    <row r="300" spans="2:65" s="1" customFormat="1" ht="78" customHeight="1">
      <c r="B300" s="32"/>
      <c r="C300" s="185" t="s">
        <v>1267</v>
      </c>
      <c r="D300" s="185" t="s">
        <v>479</v>
      </c>
      <c r="E300" s="186" t="s">
        <v>5583</v>
      </c>
      <c r="F300" s="187" t="s">
        <v>5584</v>
      </c>
      <c r="G300" s="188" t="s">
        <v>465</v>
      </c>
      <c r="H300" s="189">
        <v>47</v>
      </c>
      <c r="I300" s="190"/>
      <c r="J300" s="191">
        <f>ROUND(I300*H300,2)</f>
        <v>0</v>
      </c>
      <c r="K300" s="192"/>
      <c r="L300" s="193"/>
      <c r="M300" s="194" t="s">
        <v>1</v>
      </c>
      <c r="N300" s="195" t="s">
        <v>45</v>
      </c>
      <c r="P300" s="149">
        <f>O300*H300</f>
        <v>0</v>
      </c>
      <c r="Q300" s="149">
        <v>2.7E-2</v>
      </c>
      <c r="R300" s="149">
        <f>Q300*H300</f>
        <v>1.2689999999999999</v>
      </c>
      <c r="S300" s="149">
        <v>0</v>
      </c>
      <c r="T300" s="150">
        <f>S300*H300</f>
        <v>0</v>
      </c>
      <c r="AR300" s="151" t="s">
        <v>444</v>
      </c>
      <c r="AT300" s="151" t="s">
        <v>479</v>
      </c>
      <c r="AU300" s="151" t="s">
        <v>90</v>
      </c>
      <c r="AY300" s="17" t="s">
        <v>373</v>
      </c>
      <c r="BE300" s="152">
        <f>IF(N300="základní",J300,0)</f>
        <v>0</v>
      </c>
      <c r="BF300" s="152">
        <f>IF(N300="snížená",J300,0)</f>
        <v>0</v>
      </c>
      <c r="BG300" s="152">
        <f>IF(N300="zákl. přenesená",J300,0)</f>
        <v>0</v>
      </c>
      <c r="BH300" s="152">
        <f>IF(N300="sníž. přenesená",J300,0)</f>
        <v>0</v>
      </c>
      <c r="BI300" s="152">
        <f>IF(N300="nulová",J300,0)</f>
        <v>0</v>
      </c>
      <c r="BJ300" s="17" t="s">
        <v>87</v>
      </c>
      <c r="BK300" s="152">
        <f>ROUND(I300*H300,2)</f>
        <v>0</v>
      </c>
      <c r="BL300" s="17" t="s">
        <v>379</v>
      </c>
      <c r="BM300" s="151" t="s">
        <v>5585</v>
      </c>
    </row>
    <row r="301" spans="2:65" s="1" customFormat="1" ht="78" customHeight="1">
      <c r="B301" s="32"/>
      <c r="C301" s="185" t="s">
        <v>1275</v>
      </c>
      <c r="D301" s="185" t="s">
        <v>479</v>
      </c>
      <c r="E301" s="186" t="s">
        <v>5586</v>
      </c>
      <c r="F301" s="187" t="s">
        <v>5587</v>
      </c>
      <c r="G301" s="188" t="s">
        <v>465</v>
      </c>
      <c r="H301" s="189">
        <v>66</v>
      </c>
      <c r="I301" s="190"/>
      <c r="J301" s="191">
        <f>ROUND(I301*H301,2)</f>
        <v>0</v>
      </c>
      <c r="K301" s="192"/>
      <c r="L301" s="193"/>
      <c r="M301" s="194" t="s">
        <v>1</v>
      </c>
      <c r="N301" s="195" t="s">
        <v>45</v>
      </c>
      <c r="P301" s="149">
        <f>O301*H301</f>
        <v>0</v>
      </c>
      <c r="Q301" s="149">
        <v>3.2000000000000001E-2</v>
      </c>
      <c r="R301" s="149">
        <f>Q301*H301</f>
        <v>2.1120000000000001</v>
      </c>
      <c r="S301" s="149">
        <v>0</v>
      </c>
      <c r="T301" s="150">
        <f>S301*H301</f>
        <v>0</v>
      </c>
      <c r="AR301" s="151" t="s">
        <v>444</v>
      </c>
      <c r="AT301" s="151" t="s">
        <v>479</v>
      </c>
      <c r="AU301" s="151" t="s">
        <v>90</v>
      </c>
      <c r="AY301" s="17" t="s">
        <v>373</v>
      </c>
      <c r="BE301" s="152">
        <f>IF(N301="základní",J301,0)</f>
        <v>0</v>
      </c>
      <c r="BF301" s="152">
        <f>IF(N301="snížená",J301,0)</f>
        <v>0</v>
      </c>
      <c r="BG301" s="152">
        <f>IF(N301="zákl. přenesená",J301,0)</f>
        <v>0</v>
      </c>
      <c r="BH301" s="152">
        <f>IF(N301="sníž. přenesená",J301,0)</f>
        <v>0</v>
      </c>
      <c r="BI301" s="152">
        <f>IF(N301="nulová",J301,0)</f>
        <v>0</v>
      </c>
      <c r="BJ301" s="17" t="s">
        <v>87</v>
      </c>
      <c r="BK301" s="152">
        <f>ROUND(I301*H301,2)</f>
        <v>0</v>
      </c>
      <c r="BL301" s="17" t="s">
        <v>379</v>
      </c>
      <c r="BM301" s="151" t="s">
        <v>5588</v>
      </c>
    </row>
    <row r="302" spans="2:65" s="1" customFormat="1" ht="16.5" customHeight="1">
      <c r="B302" s="32"/>
      <c r="C302" s="139" t="s">
        <v>1281</v>
      </c>
      <c r="D302" s="139" t="s">
        <v>375</v>
      </c>
      <c r="E302" s="140" t="s">
        <v>5589</v>
      </c>
      <c r="F302" s="141" t="s">
        <v>5590</v>
      </c>
      <c r="G302" s="142" t="s">
        <v>914</v>
      </c>
      <c r="H302" s="143">
        <v>1</v>
      </c>
      <c r="I302" s="144"/>
      <c r="J302" s="145">
        <f>ROUND(I302*H302,2)</f>
        <v>0</v>
      </c>
      <c r="K302" s="146"/>
      <c r="L302" s="32"/>
      <c r="M302" s="147" t="s">
        <v>1</v>
      </c>
      <c r="N302" s="148" t="s">
        <v>45</v>
      </c>
      <c r="P302" s="149">
        <f>O302*H302</f>
        <v>0</v>
      </c>
      <c r="Q302" s="149">
        <v>0</v>
      </c>
      <c r="R302" s="149">
        <f>Q302*H302</f>
        <v>0</v>
      </c>
      <c r="S302" s="149">
        <v>0</v>
      </c>
      <c r="T302" s="150">
        <f>S302*H302</f>
        <v>0</v>
      </c>
      <c r="AR302" s="151" t="s">
        <v>379</v>
      </c>
      <c r="AT302" s="151" t="s">
        <v>375</v>
      </c>
      <c r="AU302" s="151" t="s">
        <v>90</v>
      </c>
      <c r="AY302" s="17" t="s">
        <v>373</v>
      </c>
      <c r="BE302" s="152">
        <f>IF(N302="základní",J302,0)</f>
        <v>0</v>
      </c>
      <c r="BF302" s="152">
        <f>IF(N302="snížená",J302,0)</f>
        <v>0</v>
      </c>
      <c r="BG302" s="152">
        <f>IF(N302="zákl. přenesená",J302,0)</f>
        <v>0</v>
      </c>
      <c r="BH302" s="152">
        <f>IF(N302="sníž. přenesená",J302,0)</f>
        <v>0</v>
      </c>
      <c r="BI302" s="152">
        <f>IF(N302="nulová",J302,0)</f>
        <v>0</v>
      </c>
      <c r="BJ302" s="17" t="s">
        <v>87</v>
      </c>
      <c r="BK302" s="152">
        <f>ROUND(I302*H302,2)</f>
        <v>0</v>
      </c>
      <c r="BL302" s="17" t="s">
        <v>379</v>
      </c>
      <c r="BM302" s="151" t="s">
        <v>5591</v>
      </c>
    </row>
    <row r="303" spans="2:65" s="1" customFormat="1" ht="52.15" customHeight="1">
      <c r="B303" s="32"/>
      <c r="C303" s="185" t="s">
        <v>1287</v>
      </c>
      <c r="D303" s="185" t="s">
        <v>479</v>
      </c>
      <c r="E303" s="186" t="s">
        <v>5592</v>
      </c>
      <c r="F303" s="187" t="s">
        <v>5593</v>
      </c>
      <c r="G303" s="188" t="s">
        <v>914</v>
      </c>
      <c r="H303" s="189">
        <v>1</v>
      </c>
      <c r="I303" s="190"/>
      <c r="J303" s="191">
        <f>ROUND(I303*H303,2)</f>
        <v>0</v>
      </c>
      <c r="K303" s="192"/>
      <c r="L303" s="193"/>
      <c r="M303" s="194" t="s">
        <v>1</v>
      </c>
      <c r="N303" s="195" t="s">
        <v>45</v>
      </c>
      <c r="P303" s="149">
        <f>O303*H303</f>
        <v>0</v>
      </c>
      <c r="Q303" s="149">
        <v>0.158</v>
      </c>
      <c r="R303" s="149">
        <f>Q303*H303</f>
        <v>0.158</v>
      </c>
      <c r="S303" s="149">
        <v>0</v>
      </c>
      <c r="T303" s="150">
        <f>S303*H303</f>
        <v>0</v>
      </c>
      <c r="AR303" s="151" t="s">
        <v>444</v>
      </c>
      <c r="AT303" s="151" t="s">
        <v>479</v>
      </c>
      <c r="AU303" s="151" t="s">
        <v>90</v>
      </c>
      <c r="AY303" s="17" t="s">
        <v>373</v>
      </c>
      <c r="BE303" s="152">
        <f>IF(N303="základní",J303,0)</f>
        <v>0</v>
      </c>
      <c r="BF303" s="152">
        <f>IF(N303="snížená",J303,0)</f>
        <v>0</v>
      </c>
      <c r="BG303" s="152">
        <f>IF(N303="zákl. přenesená",J303,0)</f>
        <v>0</v>
      </c>
      <c r="BH303" s="152">
        <f>IF(N303="sníž. přenesená",J303,0)</f>
        <v>0</v>
      </c>
      <c r="BI303" s="152">
        <f>IF(N303="nulová",J303,0)</f>
        <v>0</v>
      </c>
      <c r="BJ303" s="17" t="s">
        <v>87</v>
      </c>
      <c r="BK303" s="152">
        <f>ROUND(I303*H303,2)</f>
        <v>0</v>
      </c>
      <c r="BL303" s="17" t="s">
        <v>379</v>
      </c>
      <c r="BM303" s="151" t="s">
        <v>5594</v>
      </c>
    </row>
    <row r="304" spans="2:65" s="1" customFormat="1" ht="16.5" customHeight="1">
      <c r="B304" s="32"/>
      <c r="C304" s="139" t="s">
        <v>1291</v>
      </c>
      <c r="D304" s="139" t="s">
        <v>375</v>
      </c>
      <c r="E304" s="140" t="s">
        <v>5595</v>
      </c>
      <c r="F304" s="141" t="s">
        <v>5596</v>
      </c>
      <c r="G304" s="142" t="s">
        <v>914</v>
      </c>
      <c r="H304" s="143">
        <v>1</v>
      </c>
      <c r="I304" s="144"/>
      <c r="J304" s="145">
        <f>ROUND(I304*H304,2)</f>
        <v>0</v>
      </c>
      <c r="K304" s="146"/>
      <c r="L304" s="32"/>
      <c r="M304" s="147" t="s">
        <v>1</v>
      </c>
      <c r="N304" s="148" t="s">
        <v>45</v>
      </c>
      <c r="P304" s="149">
        <f>O304*H304</f>
        <v>0</v>
      </c>
      <c r="Q304" s="149">
        <v>0</v>
      </c>
      <c r="R304" s="149">
        <f>Q304*H304</f>
        <v>0</v>
      </c>
      <c r="S304" s="149">
        <v>0</v>
      </c>
      <c r="T304" s="150">
        <f>S304*H304</f>
        <v>0</v>
      </c>
      <c r="AR304" s="151" t="s">
        <v>379</v>
      </c>
      <c r="AT304" s="151" t="s">
        <v>375</v>
      </c>
      <c r="AU304" s="151" t="s">
        <v>90</v>
      </c>
      <c r="AY304" s="17" t="s">
        <v>373</v>
      </c>
      <c r="BE304" s="152">
        <f>IF(N304="základní",J304,0)</f>
        <v>0</v>
      </c>
      <c r="BF304" s="152">
        <f>IF(N304="snížená",J304,0)</f>
        <v>0</v>
      </c>
      <c r="BG304" s="152">
        <f>IF(N304="zákl. přenesená",J304,0)</f>
        <v>0</v>
      </c>
      <c r="BH304" s="152">
        <f>IF(N304="sníž. přenesená",J304,0)</f>
        <v>0</v>
      </c>
      <c r="BI304" s="152">
        <f>IF(N304="nulová",J304,0)</f>
        <v>0</v>
      </c>
      <c r="BJ304" s="17" t="s">
        <v>87</v>
      </c>
      <c r="BK304" s="152">
        <f>ROUND(I304*H304,2)</f>
        <v>0</v>
      </c>
      <c r="BL304" s="17" t="s">
        <v>379</v>
      </c>
      <c r="BM304" s="151" t="s">
        <v>5597</v>
      </c>
    </row>
    <row r="305" spans="2:65" s="11" customFormat="1" ht="22.9" customHeight="1">
      <c r="B305" s="127"/>
      <c r="D305" s="128" t="s">
        <v>79</v>
      </c>
      <c r="E305" s="137" t="s">
        <v>449</v>
      </c>
      <c r="F305" s="137" t="s">
        <v>4469</v>
      </c>
      <c r="I305" s="130"/>
      <c r="J305" s="138">
        <f>BK305</f>
        <v>0</v>
      </c>
      <c r="L305" s="127"/>
      <c r="M305" s="132"/>
      <c r="P305" s="133">
        <f>SUM(P306:P308)</f>
        <v>0</v>
      </c>
      <c r="R305" s="133">
        <f>SUM(R306:R308)</f>
        <v>4.0000000000000002E-4</v>
      </c>
      <c r="T305" s="134">
        <f>SUM(T306:T308)</f>
        <v>0</v>
      </c>
      <c r="AR305" s="128" t="s">
        <v>87</v>
      </c>
      <c r="AT305" s="135" t="s">
        <v>79</v>
      </c>
      <c r="AU305" s="135" t="s">
        <v>87</v>
      </c>
      <c r="AY305" s="128" t="s">
        <v>373</v>
      </c>
      <c r="BK305" s="136">
        <f>SUM(BK306:BK308)</f>
        <v>0</v>
      </c>
    </row>
    <row r="306" spans="2:65" s="1" customFormat="1" ht="24.2" customHeight="1">
      <c r="B306" s="32"/>
      <c r="C306" s="139" t="s">
        <v>1295</v>
      </c>
      <c r="D306" s="139" t="s">
        <v>375</v>
      </c>
      <c r="E306" s="140" t="s">
        <v>5598</v>
      </c>
      <c r="F306" s="141" t="s">
        <v>5599</v>
      </c>
      <c r="G306" s="142" t="s">
        <v>914</v>
      </c>
      <c r="H306" s="143">
        <v>8</v>
      </c>
      <c r="I306" s="144"/>
      <c r="J306" s="145">
        <f>ROUND(I306*H306,2)</f>
        <v>0</v>
      </c>
      <c r="K306" s="146"/>
      <c r="L306" s="32"/>
      <c r="M306" s="147" t="s">
        <v>1</v>
      </c>
      <c r="N306" s="148" t="s">
        <v>45</v>
      </c>
      <c r="P306" s="149">
        <f>O306*H306</f>
        <v>0</v>
      </c>
      <c r="Q306" s="149">
        <v>2.0000000000000002E-5</v>
      </c>
      <c r="R306" s="149">
        <f>Q306*H306</f>
        <v>1.6000000000000001E-4</v>
      </c>
      <c r="S306" s="149">
        <v>0</v>
      </c>
      <c r="T306" s="150">
        <f>S306*H306</f>
        <v>0</v>
      </c>
      <c r="AR306" s="151" t="s">
        <v>379</v>
      </c>
      <c r="AT306" s="151" t="s">
        <v>375</v>
      </c>
      <c r="AU306" s="151" t="s">
        <v>90</v>
      </c>
      <c r="AY306" s="17" t="s">
        <v>373</v>
      </c>
      <c r="BE306" s="152">
        <f>IF(N306="základní",J306,0)</f>
        <v>0</v>
      </c>
      <c r="BF306" s="152">
        <f>IF(N306="snížená",J306,0)</f>
        <v>0</v>
      </c>
      <c r="BG306" s="152">
        <f>IF(N306="zákl. přenesená",J306,0)</f>
        <v>0</v>
      </c>
      <c r="BH306" s="152">
        <f>IF(N306="sníž. přenesená",J306,0)</f>
        <v>0</v>
      </c>
      <c r="BI306" s="152">
        <f>IF(N306="nulová",J306,0)</f>
        <v>0</v>
      </c>
      <c r="BJ306" s="17" t="s">
        <v>87</v>
      </c>
      <c r="BK306" s="152">
        <f>ROUND(I306*H306,2)</f>
        <v>0</v>
      </c>
      <c r="BL306" s="17" t="s">
        <v>379</v>
      </c>
      <c r="BM306" s="151" t="s">
        <v>5600</v>
      </c>
    </row>
    <row r="307" spans="2:65" s="13" customFormat="1" ht="11.25">
      <c r="B307" s="160"/>
      <c r="D307" s="154" t="s">
        <v>381</v>
      </c>
      <c r="E307" s="161" t="s">
        <v>1</v>
      </c>
      <c r="F307" s="162" t="s">
        <v>5601</v>
      </c>
      <c r="H307" s="163">
        <v>8</v>
      </c>
      <c r="I307" s="164"/>
      <c r="L307" s="160"/>
      <c r="M307" s="165"/>
      <c r="T307" s="166"/>
      <c r="AT307" s="161" t="s">
        <v>381</v>
      </c>
      <c r="AU307" s="161" t="s">
        <v>90</v>
      </c>
      <c r="AV307" s="13" t="s">
        <v>90</v>
      </c>
      <c r="AW307" s="13" t="s">
        <v>36</v>
      </c>
      <c r="AX307" s="13" t="s">
        <v>87</v>
      </c>
      <c r="AY307" s="161" t="s">
        <v>373</v>
      </c>
    </row>
    <row r="308" spans="2:65" s="1" customFormat="1" ht="21.75" customHeight="1">
      <c r="B308" s="32"/>
      <c r="C308" s="139" t="s">
        <v>1301</v>
      </c>
      <c r="D308" s="139" t="s">
        <v>375</v>
      </c>
      <c r="E308" s="140" t="s">
        <v>5602</v>
      </c>
      <c r="F308" s="141" t="s">
        <v>5603</v>
      </c>
      <c r="G308" s="142" t="s">
        <v>914</v>
      </c>
      <c r="H308" s="143">
        <v>8</v>
      </c>
      <c r="I308" s="144"/>
      <c r="J308" s="145">
        <f>ROUND(I308*H308,2)</f>
        <v>0</v>
      </c>
      <c r="K308" s="146"/>
      <c r="L308" s="32"/>
      <c r="M308" s="147" t="s">
        <v>1</v>
      </c>
      <c r="N308" s="148" t="s">
        <v>45</v>
      </c>
      <c r="P308" s="149">
        <f>O308*H308</f>
        <v>0</v>
      </c>
      <c r="Q308" s="149">
        <v>3.0000000000000001E-5</v>
      </c>
      <c r="R308" s="149">
        <f>Q308*H308</f>
        <v>2.4000000000000001E-4</v>
      </c>
      <c r="S308" s="149">
        <v>0</v>
      </c>
      <c r="T308" s="150">
        <f>S308*H308</f>
        <v>0</v>
      </c>
      <c r="AR308" s="151" t="s">
        <v>379</v>
      </c>
      <c r="AT308" s="151" t="s">
        <v>375</v>
      </c>
      <c r="AU308" s="151" t="s">
        <v>90</v>
      </c>
      <c r="AY308" s="17" t="s">
        <v>373</v>
      </c>
      <c r="BE308" s="152">
        <f>IF(N308="základní",J308,0)</f>
        <v>0</v>
      </c>
      <c r="BF308" s="152">
        <f>IF(N308="snížená",J308,0)</f>
        <v>0</v>
      </c>
      <c r="BG308" s="152">
        <f>IF(N308="zákl. přenesená",J308,0)</f>
        <v>0</v>
      </c>
      <c r="BH308" s="152">
        <f>IF(N308="sníž. přenesená",J308,0)</f>
        <v>0</v>
      </c>
      <c r="BI308" s="152">
        <f>IF(N308="nulová",J308,0)</f>
        <v>0</v>
      </c>
      <c r="BJ308" s="17" t="s">
        <v>87</v>
      </c>
      <c r="BK308" s="152">
        <f>ROUND(I308*H308,2)</f>
        <v>0</v>
      </c>
      <c r="BL308" s="17" t="s">
        <v>379</v>
      </c>
      <c r="BM308" s="151" t="s">
        <v>5604</v>
      </c>
    </row>
    <row r="309" spans="2:65" s="11" customFormat="1" ht="22.9" customHeight="1">
      <c r="B309" s="127"/>
      <c r="D309" s="128" t="s">
        <v>79</v>
      </c>
      <c r="E309" s="137" t="s">
        <v>1393</v>
      </c>
      <c r="F309" s="137" t="s">
        <v>4565</v>
      </c>
      <c r="I309" s="130"/>
      <c r="J309" s="138">
        <f>BK309</f>
        <v>0</v>
      </c>
      <c r="L309" s="127"/>
      <c r="M309" s="132"/>
      <c r="P309" s="133">
        <f>SUM(P310:P321)</f>
        <v>0</v>
      </c>
      <c r="R309" s="133">
        <f>SUM(R310:R321)</f>
        <v>0</v>
      </c>
      <c r="T309" s="134">
        <f>SUM(T310:T321)</f>
        <v>25.879980000000003</v>
      </c>
      <c r="AR309" s="128" t="s">
        <v>87</v>
      </c>
      <c r="AT309" s="135" t="s">
        <v>79</v>
      </c>
      <c r="AU309" s="135" t="s">
        <v>87</v>
      </c>
      <c r="AY309" s="128" t="s">
        <v>373</v>
      </c>
      <c r="BK309" s="136">
        <f>SUM(BK310:BK321)</f>
        <v>0</v>
      </c>
    </row>
    <row r="310" spans="2:65" s="1" customFormat="1" ht="21.75" customHeight="1">
      <c r="B310" s="32"/>
      <c r="C310" s="139" t="s">
        <v>1307</v>
      </c>
      <c r="D310" s="139" t="s">
        <v>375</v>
      </c>
      <c r="E310" s="140" t="s">
        <v>5605</v>
      </c>
      <c r="F310" s="141" t="s">
        <v>5606</v>
      </c>
      <c r="G310" s="142" t="s">
        <v>914</v>
      </c>
      <c r="H310" s="143">
        <v>67</v>
      </c>
      <c r="I310" s="144"/>
      <c r="J310" s="145">
        <f>ROUND(I310*H310,2)</f>
        <v>0</v>
      </c>
      <c r="K310" s="146"/>
      <c r="L310" s="32"/>
      <c r="M310" s="147" t="s">
        <v>1</v>
      </c>
      <c r="N310" s="148" t="s">
        <v>45</v>
      </c>
      <c r="P310" s="149">
        <f>O310*H310</f>
        <v>0</v>
      </c>
      <c r="Q310" s="149">
        <v>0</v>
      </c>
      <c r="R310" s="149">
        <f>Q310*H310</f>
        <v>0</v>
      </c>
      <c r="S310" s="149">
        <v>0.16500000000000001</v>
      </c>
      <c r="T310" s="150">
        <f>S310*H310</f>
        <v>11.055</v>
      </c>
      <c r="AR310" s="151" t="s">
        <v>379</v>
      </c>
      <c r="AT310" s="151" t="s">
        <v>375</v>
      </c>
      <c r="AU310" s="151" t="s">
        <v>90</v>
      </c>
      <c r="AY310" s="17" t="s">
        <v>373</v>
      </c>
      <c r="BE310" s="152">
        <f>IF(N310="základní",J310,0)</f>
        <v>0</v>
      </c>
      <c r="BF310" s="152">
        <f>IF(N310="snížená",J310,0)</f>
        <v>0</v>
      </c>
      <c r="BG310" s="152">
        <f>IF(N310="zákl. přenesená",J310,0)</f>
        <v>0</v>
      </c>
      <c r="BH310" s="152">
        <f>IF(N310="sníž. přenesená",J310,0)</f>
        <v>0</v>
      </c>
      <c r="BI310" s="152">
        <f>IF(N310="nulová",J310,0)</f>
        <v>0</v>
      </c>
      <c r="BJ310" s="17" t="s">
        <v>87</v>
      </c>
      <c r="BK310" s="152">
        <f>ROUND(I310*H310,2)</f>
        <v>0</v>
      </c>
      <c r="BL310" s="17" t="s">
        <v>379</v>
      </c>
      <c r="BM310" s="151" t="s">
        <v>5607</v>
      </c>
    </row>
    <row r="311" spans="2:65" s="13" customFormat="1" ht="11.25">
      <c r="B311" s="160"/>
      <c r="D311" s="154" t="s">
        <v>381</v>
      </c>
      <c r="E311" s="161" t="s">
        <v>1</v>
      </c>
      <c r="F311" s="162" t="s">
        <v>5608</v>
      </c>
      <c r="H311" s="163">
        <v>67</v>
      </c>
      <c r="I311" s="164"/>
      <c r="L311" s="160"/>
      <c r="M311" s="165"/>
      <c r="T311" s="166"/>
      <c r="AT311" s="161" t="s">
        <v>381</v>
      </c>
      <c r="AU311" s="161" t="s">
        <v>90</v>
      </c>
      <c r="AV311" s="13" t="s">
        <v>90</v>
      </c>
      <c r="AW311" s="13" t="s">
        <v>36</v>
      </c>
      <c r="AX311" s="13" t="s">
        <v>87</v>
      </c>
      <c r="AY311" s="161" t="s">
        <v>373</v>
      </c>
    </row>
    <row r="312" spans="2:65" s="1" customFormat="1" ht="16.5" customHeight="1">
      <c r="B312" s="32"/>
      <c r="C312" s="139" t="s">
        <v>1331</v>
      </c>
      <c r="D312" s="139" t="s">
        <v>375</v>
      </c>
      <c r="E312" s="140" t="s">
        <v>5609</v>
      </c>
      <c r="F312" s="141" t="s">
        <v>5610</v>
      </c>
      <c r="G312" s="142" t="s">
        <v>465</v>
      </c>
      <c r="H312" s="143">
        <v>91</v>
      </c>
      <c r="I312" s="144"/>
      <c r="J312" s="145">
        <f>ROUND(I312*H312,2)</f>
        <v>0</v>
      </c>
      <c r="K312" s="146"/>
      <c r="L312" s="32"/>
      <c r="M312" s="147" t="s">
        <v>1</v>
      </c>
      <c r="N312" s="148" t="s">
        <v>45</v>
      </c>
      <c r="P312" s="149">
        <f>O312*H312</f>
        <v>0</v>
      </c>
      <c r="Q312" s="149">
        <v>0</v>
      </c>
      <c r="R312" s="149">
        <f>Q312*H312</f>
        <v>0</v>
      </c>
      <c r="S312" s="149">
        <v>2.48E-3</v>
      </c>
      <c r="T312" s="150">
        <f>S312*H312</f>
        <v>0.22567999999999999</v>
      </c>
      <c r="AR312" s="151" t="s">
        <v>379</v>
      </c>
      <c r="AT312" s="151" t="s">
        <v>375</v>
      </c>
      <c r="AU312" s="151" t="s">
        <v>90</v>
      </c>
      <c r="AY312" s="17" t="s">
        <v>373</v>
      </c>
      <c r="BE312" s="152">
        <f>IF(N312="základní",J312,0)</f>
        <v>0</v>
      </c>
      <c r="BF312" s="152">
        <f>IF(N312="snížená",J312,0)</f>
        <v>0</v>
      </c>
      <c r="BG312" s="152">
        <f>IF(N312="zákl. přenesená",J312,0)</f>
        <v>0</v>
      </c>
      <c r="BH312" s="152">
        <f>IF(N312="sníž. přenesená",J312,0)</f>
        <v>0</v>
      </c>
      <c r="BI312" s="152">
        <f>IF(N312="nulová",J312,0)</f>
        <v>0</v>
      </c>
      <c r="BJ312" s="17" t="s">
        <v>87</v>
      </c>
      <c r="BK312" s="152">
        <f>ROUND(I312*H312,2)</f>
        <v>0</v>
      </c>
      <c r="BL312" s="17" t="s">
        <v>379</v>
      </c>
      <c r="BM312" s="151" t="s">
        <v>5611</v>
      </c>
    </row>
    <row r="313" spans="2:65" s="13" customFormat="1" ht="11.25">
      <c r="B313" s="160"/>
      <c r="D313" s="154" t="s">
        <v>381</v>
      </c>
      <c r="E313" s="161" t="s">
        <v>1</v>
      </c>
      <c r="F313" s="162" t="s">
        <v>5612</v>
      </c>
      <c r="H313" s="163">
        <v>91</v>
      </c>
      <c r="I313" s="164"/>
      <c r="L313" s="160"/>
      <c r="M313" s="165"/>
      <c r="T313" s="166"/>
      <c r="AT313" s="161" t="s">
        <v>381</v>
      </c>
      <c r="AU313" s="161" t="s">
        <v>90</v>
      </c>
      <c r="AV313" s="13" t="s">
        <v>90</v>
      </c>
      <c r="AW313" s="13" t="s">
        <v>36</v>
      </c>
      <c r="AX313" s="13" t="s">
        <v>87</v>
      </c>
      <c r="AY313" s="161" t="s">
        <v>373</v>
      </c>
    </row>
    <row r="314" spans="2:65" s="1" customFormat="1" ht="16.5" customHeight="1">
      <c r="B314" s="32"/>
      <c r="C314" s="139" t="s">
        <v>1364</v>
      </c>
      <c r="D314" s="139" t="s">
        <v>375</v>
      </c>
      <c r="E314" s="140" t="s">
        <v>5613</v>
      </c>
      <c r="F314" s="141" t="s">
        <v>5614</v>
      </c>
      <c r="G314" s="142" t="s">
        <v>465</v>
      </c>
      <c r="H314" s="143">
        <v>183</v>
      </c>
      <c r="I314" s="144"/>
      <c r="J314" s="145">
        <f>ROUND(I314*H314,2)</f>
        <v>0</v>
      </c>
      <c r="K314" s="146"/>
      <c r="L314" s="32"/>
      <c r="M314" s="147" t="s">
        <v>1</v>
      </c>
      <c r="N314" s="148" t="s">
        <v>45</v>
      </c>
      <c r="P314" s="149">
        <f>O314*H314</f>
        <v>0</v>
      </c>
      <c r="Q314" s="149">
        <v>0</v>
      </c>
      <c r="R314" s="149">
        <f>Q314*H314</f>
        <v>0</v>
      </c>
      <c r="S314" s="149">
        <v>1E-4</v>
      </c>
      <c r="T314" s="150">
        <f>S314*H314</f>
        <v>1.83E-2</v>
      </c>
      <c r="AR314" s="151" t="s">
        <v>379</v>
      </c>
      <c r="AT314" s="151" t="s">
        <v>375</v>
      </c>
      <c r="AU314" s="151" t="s">
        <v>90</v>
      </c>
      <c r="AY314" s="17" t="s">
        <v>373</v>
      </c>
      <c r="BE314" s="152">
        <f>IF(N314="základní",J314,0)</f>
        <v>0</v>
      </c>
      <c r="BF314" s="152">
        <f>IF(N314="snížená",J314,0)</f>
        <v>0</v>
      </c>
      <c r="BG314" s="152">
        <f>IF(N314="zákl. přenesená",J314,0)</f>
        <v>0</v>
      </c>
      <c r="BH314" s="152">
        <f>IF(N314="sníž. přenesená",J314,0)</f>
        <v>0</v>
      </c>
      <c r="BI314" s="152">
        <f>IF(N314="nulová",J314,0)</f>
        <v>0</v>
      </c>
      <c r="BJ314" s="17" t="s">
        <v>87</v>
      </c>
      <c r="BK314" s="152">
        <f>ROUND(I314*H314,2)</f>
        <v>0</v>
      </c>
      <c r="BL314" s="17" t="s">
        <v>379</v>
      </c>
      <c r="BM314" s="151" t="s">
        <v>5615</v>
      </c>
    </row>
    <row r="315" spans="2:65" s="13" customFormat="1" ht="11.25">
      <c r="B315" s="160"/>
      <c r="D315" s="154" t="s">
        <v>381</v>
      </c>
      <c r="E315" s="161" t="s">
        <v>1</v>
      </c>
      <c r="F315" s="162" t="s">
        <v>5616</v>
      </c>
      <c r="H315" s="163">
        <v>183</v>
      </c>
      <c r="I315" s="164"/>
      <c r="L315" s="160"/>
      <c r="M315" s="165"/>
      <c r="T315" s="166"/>
      <c r="AT315" s="161" t="s">
        <v>381</v>
      </c>
      <c r="AU315" s="161" t="s">
        <v>90</v>
      </c>
      <c r="AV315" s="13" t="s">
        <v>90</v>
      </c>
      <c r="AW315" s="13" t="s">
        <v>36</v>
      </c>
      <c r="AX315" s="13" t="s">
        <v>87</v>
      </c>
      <c r="AY315" s="161" t="s">
        <v>373</v>
      </c>
    </row>
    <row r="316" spans="2:65" s="1" customFormat="1" ht="21.75" customHeight="1">
      <c r="B316" s="32"/>
      <c r="C316" s="139" t="s">
        <v>1374</v>
      </c>
      <c r="D316" s="139" t="s">
        <v>375</v>
      </c>
      <c r="E316" s="140" t="s">
        <v>5617</v>
      </c>
      <c r="F316" s="141" t="s">
        <v>5618</v>
      </c>
      <c r="G316" s="142" t="s">
        <v>465</v>
      </c>
      <c r="H316" s="143">
        <v>65</v>
      </c>
      <c r="I316" s="144"/>
      <c r="J316" s="145">
        <f>ROUND(I316*H316,2)</f>
        <v>0</v>
      </c>
      <c r="K316" s="146"/>
      <c r="L316" s="32"/>
      <c r="M316" s="147" t="s">
        <v>1</v>
      </c>
      <c r="N316" s="148" t="s">
        <v>45</v>
      </c>
      <c r="P316" s="149">
        <f>O316*H316</f>
        <v>0</v>
      </c>
      <c r="Q316" s="149">
        <v>0</v>
      </c>
      <c r="R316" s="149">
        <f>Q316*H316</f>
        <v>0</v>
      </c>
      <c r="S316" s="149">
        <v>2.5399999999999999E-2</v>
      </c>
      <c r="T316" s="150">
        <f>S316*H316</f>
        <v>1.651</v>
      </c>
      <c r="AR316" s="151" t="s">
        <v>379</v>
      </c>
      <c r="AT316" s="151" t="s">
        <v>375</v>
      </c>
      <c r="AU316" s="151" t="s">
        <v>90</v>
      </c>
      <c r="AY316" s="17" t="s">
        <v>373</v>
      </c>
      <c r="BE316" s="152">
        <f>IF(N316="základní",J316,0)</f>
        <v>0</v>
      </c>
      <c r="BF316" s="152">
        <f>IF(N316="snížená",J316,0)</f>
        <v>0</v>
      </c>
      <c r="BG316" s="152">
        <f>IF(N316="zákl. přenesená",J316,0)</f>
        <v>0</v>
      </c>
      <c r="BH316" s="152">
        <f>IF(N316="sníž. přenesená",J316,0)</f>
        <v>0</v>
      </c>
      <c r="BI316" s="152">
        <f>IF(N316="nulová",J316,0)</f>
        <v>0</v>
      </c>
      <c r="BJ316" s="17" t="s">
        <v>87</v>
      </c>
      <c r="BK316" s="152">
        <f>ROUND(I316*H316,2)</f>
        <v>0</v>
      </c>
      <c r="BL316" s="17" t="s">
        <v>379</v>
      </c>
      <c r="BM316" s="151" t="s">
        <v>5619</v>
      </c>
    </row>
    <row r="317" spans="2:65" s="13" customFormat="1" ht="11.25">
      <c r="B317" s="160"/>
      <c r="D317" s="154" t="s">
        <v>381</v>
      </c>
      <c r="E317" s="161" t="s">
        <v>1</v>
      </c>
      <c r="F317" s="162" t="s">
        <v>5620</v>
      </c>
      <c r="H317" s="163">
        <v>65</v>
      </c>
      <c r="I317" s="164"/>
      <c r="L317" s="160"/>
      <c r="M317" s="165"/>
      <c r="T317" s="166"/>
      <c r="AT317" s="161" t="s">
        <v>381</v>
      </c>
      <c r="AU317" s="161" t="s">
        <v>90</v>
      </c>
      <c r="AV317" s="13" t="s">
        <v>90</v>
      </c>
      <c r="AW317" s="13" t="s">
        <v>36</v>
      </c>
      <c r="AX317" s="13" t="s">
        <v>87</v>
      </c>
      <c r="AY317" s="161" t="s">
        <v>373</v>
      </c>
    </row>
    <row r="318" spans="2:65" s="1" customFormat="1" ht="16.5" customHeight="1">
      <c r="B318" s="32"/>
      <c r="C318" s="139" t="s">
        <v>1379</v>
      </c>
      <c r="D318" s="139" t="s">
        <v>375</v>
      </c>
      <c r="E318" s="140" t="s">
        <v>5621</v>
      </c>
      <c r="F318" s="141" t="s">
        <v>5622</v>
      </c>
      <c r="G318" s="142" t="s">
        <v>914</v>
      </c>
      <c r="H318" s="143">
        <v>1</v>
      </c>
      <c r="I318" s="144"/>
      <c r="J318" s="145">
        <f>ROUND(I318*H318,2)</f>
        <v>0</v>
      </c>
      <c r="K318" s="146"/>
      <c r="L318" s="32"/>
      <c r="M318" s="147" t="s">
        <v>1</v>
      </c>
      <c r="N318" s="148" t="s">
        <v>45</v>
      </c>
      <c r="P318" s="149">
        <f>O318*H318</f>
        <v>0</v>
      </c>
      <c r="Q318" s="149">
        <v>0</v>
      </c>
      <c r="R318" s="149">
        <f>Q318*H318</f>
        <v>0</v>
      </c>
      <c r="S318" s="149">
        <v>0.21</v>
      </c>
      <c r="T318" s="150">
        <f>S318*H318</f>
        <v>0.21</v>
      </c>
      <c r="AR318" s="151" t="s">
        <v>379</v>
      </c>
      <c r="AT318" s="151" t="s">
        <v>375</v>
      </c>
      <c r="AU318" s="151" t="s">
        <v>90</v>
      </c>
      <c r="AY318" s="17" t="s">
        <v>373</v>
      </c>
      <c r="BE318" s="152">
        <f>IF(N318="základní",J318,0)</f>
        <v>0</v>
      </c>
      <c r="BF318" s="152">
        <f>IF(N318="snížená",J318,0)</f>
        <v>0</v>
      </c>
      <c r="BG318" s="152">
        <f>IF(N318="zákl. přenesená",J318,0)</f>
        <v>0</v>
      </c>
      <c r="BH318" s="152">
        <f>IF(N318="sníž. přenesená",J318,0)</f>
        <v>0</v>
      </c>
      <c r="BI318" s="152">
        <f>IF(N318="nulová",J318,0)</f>
        <v>0</v>
      </c>
      <c r="BJ318" s="17" t="s">
        <v>87</v>
      </c>
      <c r="BK318" s="152">
        <f>ROUND(I318*H318,2)</f>
        <v>0</v>
      </c>
      <c r="BL318" s="17" t="s">
        <v>379</v>
      </c>
      <c r="BM318" s="151" t="s">
        <v>5623</v>
      </c>
    </row>
    <row r="319" spans="2:65" s="1" customFormat="1" ht="16.5" customHeight="1">
      <c r="B319" s="32"/>
      <c r="C319" s="139" t="s">
        <v>1384</v>
      </c>
      <c r="D319" s="139" t="s">
        <v>375</v>
      </c>
      <c r="E319" s="140" t="s">
        <v>5624</v>
      </c>
      <c r="F319" s="141" t="s">
        <v>5625</v>
      </c>
      <c r="G319" s="142" t="s">
        <v>914</v>
      </c>
      <c r="H319" s="143">
        <v>1</v>
      </c>
      <c r="I319" s="144"/>
      <c r="J319" s="145">
        <f>ROUND(I319*H319,2)</f>
        <v>0</v>
      </c>
      <c r="K319" s="146"/>
      <c r="L319" s="32"/>
      <c r="M319" s="147" t="s">
        <v>1</v>
      </c>
      <c r="N319" s="148" t="s">
        <v>45</v>
      </c>
      <c r="P319" s="149">
        <f>O319*H319</f>
        <v>0</v>
      </c>
      <c r="Q319" s="149">
        <v>0</v>
      </c>
      <c r="R319" s="149">
        <f>Q319*H319</f>
        <v>0</v>
      </c>
      <c r="S319" s="149">
        <v>0.4</v>
      </c>
      <c r="T319" s="150">
        <f>S319*H319</f>
        <v>0.4</v>
      </c>
      <c r="AR319" s="151" t="s">
        <v>379</v>
      </c>
      <c r="AT319" s="151" t="s">
        <v>375</v>
      </c>
      <c r="AU319" s="151" t="s">
        <v>90</v>
      </c>
      <c r="AY319" s="17" t="s">
        <v>373</v>
      </c>
      <c r="BE319" s="152">
        <f>IF(N319="základní",J319,0)</f>
        <v>0</v>
      </c>
      <c r="BF319" s="152">
        <f>IF(N319="snížená",J319,0)</f>
        <v>0</v>
      </c>
      <c r="BG319" s="152">
        <f>IF(N319="zákl. přenesená",J319,0)</f>
        <v>0</v>
      </c>
      <c r="BH319" s="152">
        <f>IF(N319="sníž. přenesená",J319,0)</f>
        <v>0</v>
      </c>
      <c r="BI319" s="152">
        <f>IF(N319="nulová",J319,0)</f>
        <v>0</v>
      </c>
      <c r="BJ319" s="17" t="s">
        <v>87</v>
      </c>
      <c r="BK319" s="152">
        <f>ROUND(I319*H319,2)</f>
        <v>0</v>
      </c>
      <c r="BL319" s="17" t="s">
        <v>379</v>
      </c>
      <c r="BM319" s="151" t="s">
        <v>5626</v>
      </c>
    </row>
    <row r="320" spans="2:65" s="1" customFormat="1" ht="16.5" customHeight="1">
      <c r="B320" s="32"/>
      <c r="C320" s="139" t="s">
        <v>1393</v>
      </c>
      <c r="D320" s="139" t="s">
        <v>375</v>
      </c>
      <c r="E320" s="140" t="s">
        <v>4581</v>
      </c>
      <c r="F320" s="141" t="s">
        <v>4582</v>
      </c>
      <c r="G320" s="142" t="s">
        <v>395</v>
      </c>
      <c r="H320" s="143">
        <v>5.6</v>
      </c>
      <c r="I320" s="144"/>
      <c r="J320" s="145">
        <f>ROUND(I320*H320,2)</f>
        <v>0</v>
      </c>
      <c r="K320" s="146"/>
      <c r="L320" s="32"/>
      <c r="M320" s="147" t="s">
        <v>1</v>
      </c>
      <c r="N320" s="148" t="s">
        <v>45</v>
      </c>
      <c r="P320" s="149">
        <f>O320*H320</f>
        <v>0</v>
      </c>
      <c r="Q320" s="149">
        <v>0</v>
      </c>
      <c r="R320" s="149">
        <f>Q320*H320</f>
        <v>0</v>
      </c>
      <c r="S320" s="149">
        <v>2.2000000000000002</v>
      </c>
      <c r="T320" s="150">
        <f>S320*H320</f>
        <v>12.32</v>
      </c>
      <c r="AR320" s="151" t="s">
        <v>379</v>
      </c>
      <c r="AT320" s="151" t="s">
        <v>375</v>
      </c>
      <c r="AU320" s="151" t="s">
        <v>90</v>
      </c>
      <c r="AY320" s="17" t="s">
        <v>373</v>
      </c>
      <c r="BE320" s="152">
        <f>IF(N320="základní",J320,0)</f>
        <v>0</v>
      </c>
      <c r="BF320" s="152">
        <f>IF(N320="snížená",J320,0)</f>
        <v>0</v>
      </c>
      <c r="BG320" s="152">
        <f>IF(N320="zákl. přenesená",J320,0)</f>
        <v>0</v>
      </c>
      <c r="BH320" s="152">
        <f>IF(N320="sníž. přenesená",J320,0)</f>
        <v>0</v>
      </c>
      <c r="BI320" s="152">
        <f>IF(N320="nulová",J320,0)</f>
        <v>0</v>
      </c>
      <c r="BJ320" s="17" t="s">
        <v>87</v>
      </c>
      <c r="BK320" s="152">
        <f>ROUND(I320*H320,2)</f>
        <v>0</v>
      </c>
      <c r="BL320" s="17" t="s">
        <v>379</v>
      </c>
      <c r="BM320" s="151" t="s">
        <v>5627</v>
      </c>
    </row>
    <row r="321" spans="2:65" s="13" customFormat="1" ht="11.25">
      <c r="B321" s="160"/>
      <c r="D321" s="154" t="s">
        <v>381</v>
      </c>
      <c r="E321" s="161" t="s">
        <v>1</v>
      </c>
      <c r="F321" s="162" t="s">
        <v>5628</v>
      </c>
      <c r="H321" s="163">
        <v>5.6</v>
      </c>
      <c r="I321" s="164"/>
      <c r="L321" s="160"/>
      <c r="M321" s="165"/>
      <c r="T321" s="166"/>
      <c r="AT321" s="161" t="s">
        <v>381</v>
      </c>
      <c r="AU321" s="161" t="s">
        <v>90</v>
      </c>
      <c r="AV321" s="13" t="s">
        <v>90</v>
      </c>
      <c r="AW321" s="13" t="s">
        <v>36</v>
      </c>
      <c r="AX321" s="13" t="s">
        <v>87</v>
      </c>
      <c r="AY321" s="161" t="s">
        <v>373</v>
      </c>
    </row>
    <row r="322" spans="2:65" s="11" customFormat="1" ht="22.9" customHeight="1">
      <c r="B322" s="127"/>
      <c r="D322" s="128" t="s">
        <v>79</v>
      </c>
      <c r="E322" s="137" t="s">
        <v>1702</v>
      </c>
      <c r="F322" s="137" t="s">
        <v>1703</v>
      </c>
      <c r="I322" s="130"/>
      <c r="J322" s="138">
        <f>BK322</f>
        <v>0</v>
      </c>
      <c r="L322" s="127"/>
      <c r="M322" s="132"/>
      <c r="P322" s="133">
        <f>SUM(P323:P326)</f>
        <v>0</v>
      </c>
      <c r="R322" s="133">
        <f>SUM(R323:R326)</f>
        <v>0</v>
      </c>
      <c r="T322" s="134">
        <f>SUM(T323:T326)</f>
        <v>0</v>
      </c>
      <c r="AR322" s="128" t="s">
        <v>87</v>
      </c>
      <c r="AT322" s="135" t="s">
        <v>79</v>
      </c>
      <c r="AU322" s="135" t="s">
        <v>87</v>
      </c>
      <c r="AY322" s="128" t="s">
        <v>373</v>
      </c>
      <c r="BK322" s="136">
        <f>SUM(BK323:BK326)</f>
        <v>0</v>
      </c>
    </row>
    <row r="323" spans="2:65" s="1" customFormat="1" ht="24.2" customHeight="1">
      <c r="B323" s="32"/>
      <c r="C323" s="139" t="s">
        <v>1455</v>
      </c>
      <c r="D323" s="139" t="s">
        <v>375</v>
      </c>
      <c r="E323" s="140" t="s">
        <v>1717</v>
      </c>
      <c r="F323" s="141" t="s">
        <v>1718</v>
      </c>
      <c r="G323" s="142" t="s">
        <v>647</v>
      </c>
      <c r="H323" s="143">
        <v>25.88</v>
      </c>
      <c r="I323" s="144"/>
      <c r="J323" s="145">
        <f>ROUND(I323*H323,2)</f>
        <v>0</v>
      </c>
      <c r="K323" s="146"/>
      <c r="L323" s="32"/>
      <c r="M323" s="147" t="s">
        <v>1</v>
      </c>
      <c r="N323" s="148" t="s">
        <v>45</v>
      </c>
      <c r="P323" s="149">
        <f>O323*H323</f>
        <v>0</v>
      </c>
      <c r="Q323" s="149">
        <v>0</v>
      </c>
      <c r="R323" s="149">
        <f>Q323*H323</f>
        <v>0</v>
      </c>
      <c r="S323" s="149">
        <v>0</v>
      </c>
      <c r="T323" s="150">
        <f>S323*H323</f>
        <v>0</v>
      </c>
      <c r="AR323" s="151" t="s">
        <v>379</v>
      </c>
      <c r="AT323" s="151" t="s">
        <v>375</v>
      </c>
      <c r="AU323" s="151" t="s">
        <v>90</v>
      </c>
      <c r="AY323" s="17" t="s">
        <v>373</v>
      </c>
      <c r="BE323" s="152">
        <f>IF(N323="základní",J323,0)</f>
        <v>0</v>
      </c>
      <c r="BF323" s="152">
        <f>IF(N323="snížená",J323,0)</f>
        <v>0</v>
      </c>
      <c r="BG323" s="152">
        <f>IF(N323="zákl. přenesená",J323,0)</f>
        <v>0</v>
      </c>
      <c r="BH323" s="152">
        <f>IF(N323="sníž. přenesená",J323,0)</f>
        <v>0</v>
      </c>
      <c r="BI323" s="152">
        <f>IF(N323="nulová",J323,0)</f>
        <v>0</v>
      </c>
      <c r="BJ323" s="17" t="s">
        <v>87</v>
      </c>
      <c r="BK323" s="152">
        <f>ROUND(I323*H323,2)</f>
        <v>0</v>
      </c>
      <c r="BL323" s="17" t="s">
        <v>379</v>
      </c>
      <c r="BM323" s="151" t="s">
        <v>5629</v>
      </c>
    </row>
    <row r="324" spans="2:65" s="1" customFormat="1" ht="21.75" customHeight="1">
      <c r="B324" s="32"/>
      <c r="C324" s="139" t="s">
        <v>1465</v>
      </c>
      <c r="D324" s="139" t="s">
        <v>375</v>
      </c>
      <c r="E324" s="140" t="s">
        <v>5630</v>
      </c>
      <c r="F324" s="141" t="s">
        <v>5631</v>
      </c>
      <c r="G324" s="142" t="s">
        <v>647</v>
      </c>
      <c r="H324" s="143">
        <v>25.88</v>
      </c>
      <c r="I324" s="144"/>
      <c r="J324" s="145">
        <f>ROUND(I324*H324,2)</f>
        <v>0</v>
      </c>
      <c r="K324" s="146"/>
      <c r="L324" s="32"/>
      <c r="M324" s="147" t="s">
        <v>1</v>
      </c>
      <c r="N324" s="148" t="s">
        <v>45</v>
      </c>
      <c r="P324" s="149">
        <f>O324*H324</f>
        <v>0</v>
      </c>
      <c r="Q324" s="149">
        <v>0</v>
      </c>
      <c r="R324" s="149">
        <f>Q324*H324</f>
        <v>0</v>
      </c>
      <c r="S324" s="149">
        <v>0</v>
      </c>
      <c r="T324" s="150">
        <f>S324*H324</f>
        <v>0</v>
      </c>
      <c r="AR324" s="151" t="s">
        <v>379</v>
      </c>
      <c r="AT324" s="151" t="s">
        <v>375</v>
      </c>
      <c r="AU324" s="151" t="s">
        <v>90</v>
      </c>
      <c r="AY324" s="17" t="s">
        <v>373</v>
      </c>
      <c r="BE324" s="152">
        <f>IF(N324="základní",J324,0)</f>
        <v>0</v>
      </c>
      <c r="BF324" s="152">
        <f>IF(N324="snížená",J324,0)</f>
        <v>0</v>
      </c>
      <c r="BG324" s="152">
        <f>IF(N324="zákl. přenesená",J324,0)</f>
        <v>0</v>
      </c>
      <c r="BH324" s="152">
        <f>IF(N324="sníž. přenesená",J324,0)</f>
        <v>0</v>
      </c>
      <c r="BI324" s="152">
        <f>IF(N324="nulová",J324,0)</f>
        <v>0</v>
      </c>
      <c r="BJ324" s="17" t="s">
        <v>87</v>
      </c>
      <c r="BK324" s="152">
        <f>ROUND(I324*H324,2)</f>
        <v>0</v>
      </c>
      <c r="BL324" s="17" t="s">
        <v>379</v>
      </c>
      <c r="BM324" s="151" t="s">
        <v>5632</v>
      </c>
    </row>
    <row r="325" spans="2:65" s="1" customFormat="1" ht="24.2" customHeight="1">
      <c r="B325" s="32"/>
      <c r="C325" s="139" t="s">
        <v>1469</v>
      </c>
      <c r="D325" s="139" t="s">
        <v>375</v>
      </c>
      <c r="E325" s="140" t="s">
        <v>5633</v>
      </c>
      <c r="F325" s="141" t="s">
        <v>5634</v>
      </c>
      <c r="G325" s="142" t="s">
        <v>647</v>
      </c>
      <c r="H325" s="143">
        <v>673</v>
      </c>
      <c r="I325" s="144"/>
      <c r="J325" s="145">
        <f>ROUND(I325*H325,2)</f>
        <v>0</v>
      </c>
      <c r="K325" s="146"/>
      <c r="L325" s="32"/>
      <c r="M325" s="147" t="s">
        <v>1</v>
      </c>
      <c r="N325" s="148" t="s">
        <v>45</v>
      </c>
      <c r="P325" s="149">
        <f>O325*H325</f>
        <v>0</v>
      </c>
      <c r="Q325" s="149">
        <v>0</v>
      </c>
      <c r="R325" s="149">
        <f>Q325*H325</f>
        <v>0</v>
      </c>
      <c r="S325" s="149">
        <v>0</v>
      </c>
      <c r="T325" s="150">
        <f>S325*H325</f>
        <v>0</v>
      </c>
      <c r="AR325" s="151" t="s">
        <v>379</v>
      </c>
      <c r="AT325" s="151" t="s">
        <v>375</v>
      </c>
      <c r="AU325" s="151" t="s">
        <v>90</v>
      </c>
      <c r="AY325" s="17" t="s">
        <v>373</v>
      </c>
      <c r="BE325" s="152">
        <f>IF(N325="základní",J325,0)</f>
        <v>0</v>
      </c>
      <c r="BF325" s="152">
        <f>IF(N325="snížená",J325,0)</f>
        <v>0</v>
      </c>
      <c r="BG325" s="152">
        <f>IF(N325="zákl. přenesená",J325,0)</f>
        <v>0</v>
      </c>
      <c r="BH325" s="152">
        <f>IF(N325="sníž. přenesená",J325,0)</f>
        <v>0</v>
      </c>
      <c r="BI325" s="152">
        <f>IF(N325="nulová",J325,0)</f>
        <v>0</v>
      </c>
      <c r="BJ325" s="17" t="s">
        <v>87</v>
      </c>
      <c r="BK325" s="152">
        <f>ROUND(I325*H325,2)</f>
        <v>0</v>
      </c>
      <c r="BL325" s="17" t="s">
        <v>379</v>
      </c>
      <c r="BM325" s="151" t="s">
        <v>5635</v>
      </c>
    </row>
    <row r="326" spans="2:65" s="13" customFormat="1" ht="11.25">
      <c r="B326" s="160"/>
      <c r="D326" s="154" t="s">
        <v>381</v>
      </c>
      <c r="E326" s="161" t="s">
        <v>1</v>
      </c>
      <c r="F326" s="162" t="s">
        <v>5636</v>
      </c>
      <c r="H326" s="163">
        <v>673</v>
      </c>
      <c r="I326" s="164"/>
      <c r="L326" s="160"/>
      <c r="M326" s="165"/>
      <c r="T326" s="166"/>
      <c r="AT326" s="161" t="s">
        <v>381</v>
      </c>
      <c r="AU326" s="161" t="s">
        <v>90</v>
      </c>
      <c r="AV326" s="13" t="s">
        <v>90</v>
      </c>
      <c r="AW326" s="13" t="s">
        <v>36</v>
      </c>
      <c r="AX326" s="13" t="s">
        <v>87</v>
      </c>
      <c r="AY326" s="161" t="s">
        <v>373</v>
      </c>
    </row>
    <row r="327" spans="2:65" s="11" customFormat="1" ht="22.9" customHeight="1">
      <c r="B327" s="127"/>
      <c r="D327" s="128" t="s">
        <v>79</v>
      </c>
      <c r="E327" s="137" t="s">
        <v>1720</v>
      </c>
      <c r="F327" s="137" t="s">
        <v>1721</v>
      </c>
      <c r="I327" s="130"/>
      <c r="J327" s="138">
        <f>BK327</f>
        <v>0</v>
      </c>
      <c r="L327" s="127"/>
      <c r="M327" s="132"/>
      <c r="P327" s="133">
        <f>P328</f>
        <v>0</v>
      </c>
      <c r="R327" s="133">
        <f>R328</f>
        <v>0</v>
      </c>
      <c r="T327" s="134">
        <f>T328</f>
        <v>0</v>
      </c>
      <c r="AR327" s="128" t="s">
        <v>87</v>
      </c>
      <c r="AT327" s="135" t="s">
        <v>79</v>
      </c>
      <c r="AU327" s="135" t="s">
        <v>87</v>
      </c>
      <c r="AY327" s="128" t="s">
        <v>373</v>
      </c>
      <c r="BK327" s="136">
        <f>BK328</f>
        <v>0</v>
      </c>
    </row>
    <row r="328" spans="2:65" s="1" customFormat="1" ht="24.2" customHeight="1">
      <c r="B328" s="32"/>
      <c r="C328" s="139" t="s">
        <v>1474</v>
      </c>
      <c r="D328" s="139" t="s">
        <v>375</v>
      </c>
      <c r="E328" s="140" t="s">
        <v>5637</v>
      </c>
      <c r="F328" s="141" t="s">
        <v>5638</v>
      </c>
      <c r="G328" s="142" t="s">
        <v>647</v>
      </c>
      <c r="H328" s="143">
        <v>74.289000000000001</v>
      </c>
      <c r="I328" s="144"/>
      <c r="J328" s="145">
        <f>ROUND(I328*H328,2)</f>
        <v>0</v>
      </c>
      <c r="K328" s="146"/>
      <c r="L328" s="32"/>
      <c r="M328" s="207" t="s">
        <v>1</v>
      </c>
      <c r="N328" s="208" t="s">
        <v>45</v>
      </c>
      <c r="O328" s="209"/>
      <c r="P328" s="210">
        <f>O328*H328</f>
        <v>0</v>
      </c>
      <c r="Q328" s="210">
        <v>0</v>
      </c>
      <c r="R328" s="210">
        <f>Q328*H328</f>
        <v>0</v>
      </c>
      <c r="S328" s="210">
        <v>0</v>
      </c>
      <c r="T328" s="211">
        <f>S328*H328</f>
        <v>0</v>
      </c>
      <c r="AR328" s="151" t="s">
        <v>379</v>
      </c>
      <c r="AT328" s="151" t="s">
        <v>375</v>
      </c>
      <c r="AU328" s="151" t="s">
        <v>90</v>
      </c>
      <c r="AY328" s="17" t="s">
        <v>373</v>
      </c>
      <c r="BE328" s="152">
        <f>IF(N328="základní",J328,0)</f>
        <v>0</v>
      </c>
      <c r="BF328" s="152">
        <f>IF(N328="snížená",J328,0)</f>
        <v>0</v>
      </c>
      <c r="BG328" s="152">
        <f>IF(N328="zákl. přenesená",J328,0)</f>
        <v>0</v>
      </c>
      <c r="BH328" s="152">
        <f>IF(N328="sníž. přenesená",J328,0)</f>
        <v>0</v>
      </c>
      <c r="BI328" s="152">
        <f>IF(N328="nulová",J328,0)</f>
        <v>0</v>
      </c>
      <c r="BJ328" s="17" t="s">
        <v>87</v>
      </c>
      <c r="BK328" s="152">
        <f>ROUND(I328*H328,2)</f>
        <v>0</v>
      </c>
      <c r="BL328" s="17" t="s">
        <v>379</v>
      </c>
      <c r="BM328" s="151" t="s">
        <v>5639</v>
      </c>
    </row>
    <row r="329" spans="2:65" s="1" customFormat="1" ht="6.95" customHeight="1">
      <c r="B329" s="44"/>
      <c r="C329" s="45"/>
      <c r="D329" s="45"/>
      <c r="E329" s="45"/>
      <c r="F329" s="45"/>
      <c r="G329" s="45"/>
      <c r="H329" s="45"/>
      <c r="I329" s="45"/>
      <c r="J329" s="45"/>
      <c r="K329" s="45"/>
      <c r="L329" s="32"/>
    </row>
  </sheetData>
  <sheetProtection algorithmName="SHA-512" hashValue="aTa/Tu7+lj8YwR0x9paj1U30cvfT/IVyE21cn+4+ySlKv2J1LXFGOcGxAY+v/9UVzNyzuWM+R9hheIQ1A2WATw==" saltValue="ijx4DIfTnxOQNvL0Mh9fKbba8sRQmwUZvBwZKgKJcmYq9EiIajYBBDIjVuXOE88W8qcBh3SHyBV8zriyF22reg==" spinCount="100000" sheet="1" objects="1" scenarios="1" formatColumns="0" formatRows="0" autoFilter="0"/>
  <autoFilter ref="C123:K328" xr:uid="{00000000-0009-0000-0000-00000B000000}"/>
  <mergeCells count="9">
    <mergeCell ref="E87:H87"/>
    <mergeCell ref="E114:H114"/>
    <mergeCell ref="E116:H116"/>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2:BM122"/>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135</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5640</v>
      </c>
      <c r="F9" s="266"/>
      <c r="G9" s="266"/>
      <c r="H9" s="266"/>
      <c r="L9" s="32"/>
    </row>
    <row r="10" spans="2:46" s="1" customFormat="1" ht="11.25">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ROUND(J118,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ROUND((SUM(BE118:BE121)),  2)</f>
        <v>0</v>
      </c>
      <c r="I33" s="98">
        <v>0.21</v>
      </c>
      <c r="J33" s="86">
        <f>ROUND(((SUM(BE118:BE121))*I33),  2)</f>
        <v>0</v>
      </c>
      <c r="L33" s="32"/>
    </row>
    <row r="34" spans="2:12" s="1" customFormat="1" ht="14.45" customHeight="1">
      <c r="B34" s="32"/>
      <c r="E34" s="27" t="s">
        <v>46</v>
      </c>
      <c r="F34" s="86">
        <f>ROUND((SUM(BF118:BF121)),  2)</f>
        <v>0</v>
      </c>
      <c r="I34" s="98">
        <v>0.12</v>
      </c>
      <c r="J34" s="86">
        <f>ROUND(((SUM(BF118:BF121))*I34),  2)</f>
        <v>0</v>
      </c>
      <c r="L34" s="32"/>
    </row>
    <row r="35" spans="2:12" s="1" customFormat="1" ht="14.45" hidden="1" customHeight="1">
      <c r="B35" s="32"/>
      <c r="E35" s="27" t="s">
        <v>47</v>
      </c>
      <c r="F35" s="86">
        <f>ROUND((SUM(BG118:BG121)),  2)</f>
        <v>0</v>
      </c>
      <c r="I35" s="98">
        <v>0.21</v>
      </c>
      <c r="J35" s="86">
        <f>0</f>
        <v>0</v>
      </c>
      <c r="L35" s="32"/>
    </row>
    <row r="36" spans="2:12" s="1" customFormat="1" ht="14.45" hidden="1" customHeight="1">
      <c r="B36" s="32"/>
      <c r="E36" s="27" t="s">
        <v>48</v>
      </c>
      <c r="F36" s="86">
        <f>ROUND((SUM(BH118:BH121)),  2)</f>
        <v>0</v>
      </c>
      <c r="I36" s="98">
        <v>0.12</v>
      </c>
      <c r="J36" s="86">
        <f>0</f>
        <v>0</v>
      </c>
      <c r="L36" s="32"/>
    </row>
    <row r="37" spans="2:12" s="1" customFormat="1" ht="14.45" hidden="1" customHeight="1">
      <c r="B37" s="32"/>
      <c r="E37" s="27" t="s">
        <v>49</v>
      </c>
      <c r="F37" s="86">
        <f>ROUND((SUM(BI118:BI121)),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PS 01 - Osobní výtah</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J118</f>
        <v>0</v>
      </c>
      <c r="L96" s="32"/>
      <c r="AU96" s="17" t="s">
        <v>326</v>
      </c>
    </row>
    <row r="97" spans="2:12" s="8" customFormat="1" ht="24.95" customHeight="1">
      <c r="B97" s="110"/>
      <c r="D97" s="111" t="s">
        <v>355</v>
      </c>
      <c r="E97" s="112"/>
      <c r="F97" s="112"/>
      <c r="G97" s="112"/>
      <c r="H97" s="112"/>
      <c r="I97" s="112"/>
      <c r="J97" s="113">
        <f>J119</f>
        <v>0</v>
      </c>
      <c r="L97" s="110"/>
    </row>
    <row r="98" spans="2:12" s="9" customFormat="1" ht="19.899999999999999" customHeight="1">
      <c r="B98" s="114"/>
      <c r="D98" s="115" t="s">
        <v>5641</v>
      </c>
      <c r="E98" s="116"/>
      <c r="F98" s="116"/>
      <c r="G98" s="116"/>
      <c r="H98" s="116"/>
      <c r="I98" s="116"/>
      <c r="J98" s="117">
        <f>J120</f>
        <v>0</v>
      </c>
      <c r="L98" s="114"/>
    </row>
    <row r="99" spans="2:12" s="1" customFormat="1" ht="21.75" customHeight="1">
      <c r="B99" s="32"/>
      <c r="L99" s="32"/>
    </row>
    <row r="100" spans="2:12" s="1" customFormat="1" ht="6.95" customHeight="1">
      <c r="B100" s="44"/>
      <c r="C100" s="45"/>
      <c r="D100" s="45"/>
      <c r="E100" s="45"/>
      <c r="F100" s="45"/>
      <c r="G100" s="45"/>
      <c r="H100" s="45"/>
      <c r="I100" s="45"/>
      <c r="J100" s="45"/>
      <c r="K100" s="45"/>
      <c r="L100" s="32"/>
    </row>
    <row r="104" spans="2:12" s="1" customFormat="1" ht="6.95" customHeight="1">
      <c r="B104" s="46"/>
      <c r="C104" s="47"/>
      <c r="D104" s="47"/>
      <c r="E104" s="47"/>
      <c r="F104" s="47"/>
      <c r="G104" s="47"/>
      <c r="H104" s="47"/>
      <c r="I104" s="47"/>
      <c r="J104" s="47"/>
      <c r="K104" s="47"/>
      <c r="L104" s="32"/>
    </row>
    <row r="105" spans="2:12" s="1" customFormat="1" ht="24.95" customHeight="1">
      <c r="B105" s="32"/>
      <c r="C105" s="21" t="s">
        <v>358</v>
      </c>
      <c r="L105" s="32"/>
    </row>
    <row r="106" spans="2:12" s="1" customFormat="1" ht="6.95" customHeight="1">
      <c r="B106" s="32"/>
      <c r="L106" s="32"/>
    </row>
    <row r="107" spans="2:12" s="1" customFormat="1" ht="12" customHeight="1">
      <c r="B107" s="32"/>
      <c r="C107" s="27" t="s">
        <v>16</v>
      </c>
      <c r="L107" s="32"/>
    </row>
    <row r="108" spans="2:12" s="1" customFormat="1" ht="16.5" customHeight="1">
      <c r="B108" s="32"/>
      <c r="E108" s="264" t="str">
        <f>E7</f>
        <v>Administrativní budova TELMAX Vysoké Mýto</v>
      </c>
      <c r="F108" s="265"/>
      <c r="G108" s="265"/>
      <c r="H108" s="265"/>
      <c r="L108" s="32"/>
    </row>
    <row r="109" spans="2:12" s="1" customFormat="1" ht="12" customHeight="1">
      <c r="B109" s="32"/>
      <c r="C109" s="27" t="s">
        <v>152</v>
      </c>
      <c r="L109" s="32"/>
    </row>
    <row r="110" spans="2:12" s="1" customFormat="1" ht="16.5" customHeight="1">
      <c r="B110" s="32"/>
      <c r="E110" s="227" t="str">
        <f>E9</f>
        <v>PS 01 - Osobní výtah</v>
      </c>
      <c r="F110" s="266"/>
      <c r="G110" s="266"/>
      <c r="H110" s="266"/>
      <c r="L110" s="32"/>
    </row>
    <row r="111" spans="2:12" s="1" customFormat="1" ht="6.95" customHeight="1">
      <c r="B111" s="32"/>
      <c r="L111" s="32"/>
    </row>
    <row r="112" spans="2:12" s="1" customFormat="1" ht="12" customHeight="1">
      <c r="B112" s="32"/>
      <c r="C112" s="27" t="s">
        <v>20</v>
      </c>
      <c r="F112" s="25" t="str">
        <f>F12</f>
        <v>k.ú.Vysoké Mýto 2547, 2546/2, 2546/3, 2545/1</v>
      </c>
      <c r="I112" s="27" t="s">
        <v>22</v>
      </c>
      <c r="J112" s="52" t="str">
        <f>IF(J12="","",J12)</f>
        <v>23. 9. 2024</v>
      </c>
      <c r="L112" s="32"/>
    </row>
    <row r="113" spans="2:65" s="1" customFormat="1" ht="6.95" customHeight="1">
      <c r="B113" s="32"/>
      <c r="L113" s="32"/>
    </row>
    <row r="114" spans="2:65" s="1" customFormat="1" ht="40.15" customHeight="1">
      <c r="B114" s="32"/>
      <c r="C114" s="27" t="s">
        <v>24</v>
      </c>
      <c r="F114" s="25" t="str">
        <f>E15</f>
        <v>TELMAX s.r.o. Jiráskova 154 566 01 Vysoké Mýto</v>
      </c>
      <c r="I114" s="27" t="s">
        <v>32</v>
      </c>
      <c r="J114" s="30" t="str">
        <f>E21</f>
        <v>BKN spol.s r.o., Vladislavova 29, 56601Vysoké Mýto</v>
      </c>
      <c r="L114" s="32"/>
    </row>
    <row r="115" spans="2:65" s="1" customFormat="1" ht="15.2" customHeight="1">
      <c r="B115" s="32"/>
      <c r="C115" s="27" t="s">
        <v>30</v>
      </c>
      <c r="F115" s="25" t="str">
        <f>IF(E18="","",E18)</f>
        <v>Vyplň údaj</v>
      </c>
      <c r="I115" s="27" t="s">
        <v>37</v>
      </c>
      <c r="J115" s="30" t="str">
        <f>E24</f>
        <v xml:space="preserve"> </v>
      </c>
      <c r="L115" s="32"/>
    </row>
    <row r="116" spans="2:65" s="1" customFormat="1" ht="10.35" customHeight="1">
      <c r="B116" s="32"/>
      <c r="L116" s="32"/>
    </row>
    <row r="117" spans="2:65" s="10" customFormat="1" ht="29.25" customHeight="1">
      <c r="B117" s="118"/>
      <c r="C117" s="119" t="s">
        <v>359</v>
      </c>
      <c r="D117" s="120" t="s">
        <v>65</v>
      </c>
      <c r="E117" s="120" t="s">
        <v>61</v>
      </c>
      <c r="F117" s="120" t="s">
        <v>62</v>
      </c>
      <c r="G117" s="120" t="s">
        <v>360</v>
      </c>
      <c r="H117" s="120" t="s">
        <v>361</v>
      </c>
      <c r="I117" s="120" t="s">
        <v>362</v>
      </c>
      <c r="J117" s="121" t="s">
        <v>324</v>
      </c>
      <c r="K117" s="122" t="s">
        <v>363</v>
      </c>
      <c r="L117" s="118"/>
      <c r="M117" s="59" t="s">
        <v>1</v>
      </c>
      <c r="N117" s="60" t="s">
        <v>44</v>
      </c>
      <c r="O117" s="60" t="s">
        <v>364</v>
      </c>
      <c r="P117" s="60" t="s">
        <v>365</v>
      </c>
      <c r="Q117" s="60" t="s">
        <v>366</v>
      </c>
      <c r="R117" s="60" t="s">
        <v>367</v>
      </c>
      <c r="S117" s="60" t="s">
        <v>368</v>
      </c>
      <c r="T117" s="61" t="s">
        <v>369</v>
      </c>
    </row>
    <row r="118" spans="2:65" s="1" customFormat="1" ht="22.9" customHeight="1">
      <c r="B118" s="32"/>
      <c r="C118" s="64" t="s">
        <v>370</v>
      </c>
      <c r="J118" s="123">
        <f>BK118</f>
        <v>0</v>
      </c>
      <c r="L118" s="32"/>
      <c r="M118" s="62"/>
      <c r="N118" s="53"/>
      <c r="O118" s="53"/>
      <c r="P118" s="124">
        <f>P119</f>
        <v>0</v>
      </c>
      <c r="Q118" s="53"/>
      <c r="R118" s="124">
        <f>R119</f>
        <v>0</v>
      </c>
      <c r="S118" s="53"/>
      <c r="T118" s="125">
        <f>T119</f>
        <v>0</v>
      </c>
      <c r="AT118" s="17" t="s">
        <v>79</v>
      </c>
      <c r="AU118" s="17" t="s">
        <v>326</v>
      </c>
      <c r="BK118" s="126">
        <f>BK119</f>
        <v>0</v>
      </c>
    </row>
    <row r="119" spans="2:65" s="11" customFormat="1" ht="25.9" customHeight="1">
      <c r="B119" s="127"/>
      <c r="D119" s="128" t="s">
        <v>79</v>
      </c>
      <c r="E119" s="129" t="s">
        <v>479</v>
      </c>
      <c r="F119" s="129" t="s">
        <v>3001</v>
      </c>
      <c r="I119" s="130"/>
      <c r="J119" s="131">
        <f>BK119</f>
        <v>0</v>
      </c>
      <c r="L119" s="127"/>
      <c r="M119" s="132"/>
      <c r="P119" s="133">
        <f>P120</f>
        <v>0</v>
      </c>
      <c r="R119" s="133">
        <f>R120</f>
        <v>0</v>
      </c>
      <c r="T119" s="134">
        <f>T120</f>
        <v>0</v>
      </c>
      <c r="AR119" s="128" t="s">
        <v>392</v>
      </c>
      <c r="AT119" s="135" t="s">
        <v>79</v>
      </c>
      <c r="AU119" s="135" t="s">
        <v>80</v>
      </c>
      <c r="AY119" s="128" t="s">
        <v>373</v>
      </c>
      <c r="BK119" s="136">
        <f>BK120</f>
        <v>0</v>
      </c>
    </row>
    <row r="120" spans="2:65" s="11" customFormat="1" ht="22.9" customHeight="1">
      <c r="B120" s="127"/>
      <c r="D120" s="128" t="s">
        <v>79</v>
      </c>
      <c r="E120" s="137" t="s">
        <v>5642</v>
      </c>
      <c r="F120" s="137" t="s">
        <v>5643</v>
      </c>
      <c r="I120" s="130"/>
      <c r="J120" s="138">
        <f>BK120</f>
        <v>0</v>
      </c>
      <c r="L120" s="127"/>
      <c r="M120" s="132"/>
      <c r="P120" s="133">
        <f>P121</f>
        <v>0</v>
      </c>
      <c r="R120" s="133">
        <f>R121</f>
        <v>0</v>
      </c>
      <c r="T120" s="134">
        <f>T121</f>
        <v>0</v>
      </c>
      <c r="AR120" s="128" t="s">
        <v>392</v>
      </c>
      <c r="AT120" s="135" t="s">
        <v>79</v>
      </c>
      <c r="AU120" s="135" t="s">
        <v>87</v>
      </c>
      <c r="AY120" s="128" t="s">
        <v>373</v>
      </c>
      <c r="BK120" s="136">
        <f>BK121</f>
        <v>0</v>
      </c>
    </row>
    <row r="121" spans="2:65" s="1" customFormat="1" ht="268.5" customHeight="1">
      <c r="B121" s="32"/>
      <c r="C121" s="139" t="s">
        <v>87</v>
      </c>
      <c r="D121" s="139" t="s">
        <v>375</v>
      </c>
      <c r="E121" s="140" t="s">
        <v>5644</v>
      </c>
      <c r="F121" s="141" t="s">
        <v>5645</v>
      </c>
      <c r="G121" s="142" t="s">
        <v>4168</v>
      </c>
      <c r="H121" s="143">
        <v>1</v>
      </c>
      <c r="I121" s="144"/>
      <c r="J121" s="145">
        <f>ROUND(I121*H121,2)</f>
        <v>0</v>
      </c>
      <c r="K121" s="146"/>
      <c r="L121" s="32"/>
      <c r="M121" s="207" t="s">
        <v>1</v>
      </c>
      <c r="N121" s="208" t="s">
        <v>45</v>
      </c>
      <c r="O121" s="209"/>
      <c r="P121" s="210">
        <f>O121*H121</f>
        <v>0</v>
      </c>
      <c r="Q121" s="210">
        <v>0</v>
      </c>
      <c r="R121" s="210">
        <f>Q121*H121</f>
        <v>0</v>
      </c>
      <c r="S121" s="210">
        <v>0</v>
      </c>
      <c r="T121" s="211">
        <f>S121*H121</f>
        <v>0</v>
      </c>
      <c r="AR121" s="151" t="s">
        <v>87</v>
      </c>
      <c r="AT121" s="151" t="s">
        <v>375</v>
      </c>
      <c r="AU121" s="151" t="s">
        <v>90</v>
      </c>
      <c r="AY121" s="17" t="s">
        <v>373</v>
      </c>
      <c r="BE121" s="152">
        <f>IF(N121="základní",J121,0)</f>
        <v>0</v>
      </c>
      <c r="BF121" s="152">
        <f>IF(N121="snížená",J121,0)</f>
        <v>0</v>
      </c>
      <c r="BG121" s="152">
        <f>IF(N121="zákl. přenesená",J121,0)</f>
        <v>0</v>
      </c>
      <c r="BH121" s="152">
        <f>IF(N121="sníž. přenesená",J121,0)</f>
        <v>0</v>
      </c>
      <c r="BI121" s="152">
        <f>IF(N121="nulová",J121,0)</f>
        <v>0</v>
      </c>
      <c r="BJ121" s="17" t="s">
        <v>87</v>
      </c>
      <c r="BK121" s="152">
        <f>ROUND(I121*H121,2)</f>
        <v>0</v>
      </c>
      <c r="BL121" s="17" t="s">
        <v>87</v>
      </c>
      <c r="BM121" s="151" t="s">
        <v>5646</v>
      </c>
    </row>
    <row r="122" spans="2:65" s="1" customFormat="1" ht="6.95" customHeight="1">
      <c r="B122" s="44"/>
      <c r="C122" s="45"/>
      <c r="D122" s="45"/>
      <c r="E122" s="45"/>
      <c r="F122" s="45"/>
      <c r="G122" s="45"/>
      <c r="H122" s="45"/>
      <c r="I122" s="45"/>
      <c r="J122" s="45"/>
      <c r="K122" s="45"/>
      <c r="L122" s="32"/>
    </row>
  </sheetData>
  <sheetProtection algorithmName="SHA-512" hashValue="/I30CfIZqDXhpGpRb3p0jIgvqLtg78Bgxa5g+qIA+OeFDUaxTMtQfxbHciNvr8UHPi2uq/LHgC7Hd0n+nHSoSw==" saltValue="EsNl/b31YE03UIjC9ARHd0PzcdexCyr7sbmJGFAFau3zW5sr7YKylIZbmo/2O9U2qn7lKu+614ngwZaCWFRgYQ==" spinCount="100000" sheet="1" objects="1" scenarios="1" formatColumns="0" formatRows="0" autoFilter="0"/>
  <autoFilter ref="C117:K121" xr:uid="{00000000-0009-0000-0000-00000C000000}"/>
  <mergeCells count="9">
    <mergeCell ref="E87:H87"/>
    <mergeCell ref="E108:H108"/>
    <mergeCell ref="E110:H110"/>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2:BM140"/>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138</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5647</v>
      </c>
      <c r="F9" s="266"/>
      <c r="G9" s="266"/>
      <c r="H9" s="266"/>
      <c r="L9" s="32"/>
    </row>
    <row r="10" spans="2:46" s="1" customFormat="1" ht="11.25">
      <c r="B10" s="32"/>
      <c r="L10" s="32"/>
    </row>
    <row r="11" spans="2:46" s="1" customFormat="1" ht="12" customHeight="1">
      <c r="B11" s="32"/>
      <c r="D11" s="27" t="s">
        <v>18</v>
      </c>
      <c r="F11" s="25" t="s">
        <v>1</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ROUND(J119,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ROUND((SUM(BE119:BE139)),  2)</f>
        <v>0</v>
      </c>
      <c r="I33" s="98">
        <v>0.21</v>
      </c>
      <c r="J33" s="86">
        <f>ROUND(((SUM(BE119:BE139))*I33),  2)</f>
        <v>0</v>
      </c>
      <c r="L33" s="32"/>
    </row>
    <row r="34" spans="2:12" s="1" customFormat="1" ht="14.45" customHeight="1">
      <c r="B34" s="32"/>
      <c r="E34" s="27" t="s">
        <v>46</v>
      </c>
      <c r="F34" s="86">
        <f>ROUND((SUM(BF119:BF139)),  2)</f>
        <v>0</v>
      </c>
      <c r="I34" s="98">
        <v>0.12</v>
      </c>
      <c r="J34" s="86">
        <f>ROUND(((SUM(BF119:BF139))*I34),  2)</f>
        <v>0</v>
      </c>
      <c r="L34" s="32"/>
    </row>
    <row r="35" spans="2:12" s="1" customFormat="1" ht="14.45" hidden="1" customHeight="1">
      <c r="B35" s="32"/>
      <c r="E35" s="27" t="s">
        <v>47</v>
      </c>
      <c r="F35" s="86">
        <f>ROUND((SUM(BG119:BG139)),  2)</f>
        <v>0</v>
      </c>
      <c r="I35" s="98">
        <v>0.21</v>
      </c>
      <c r="J35" s="86">
        <f>0</f>
        <v>0</v>
      </c>
      <c r="L35" s="32"/>
    </row>
    <row r="36" spans="2:12" s="1" customFormat="1" ht="14.45" hidden="1" customHeight="1">
      <c r="B36" s="32"/>
      <c r="E36" s="27" t="s">
        <v>48</v>
      </c>
      <c r="F36" s="86">
        <f>ROUND((SUM(BH119:BH139)),  2)</f>
        <v>0</v>
      </c>
      <c r="I36" s="98">
        <v>0.12</v>
      </c>
      <c r="J36" s="86">
        <f>0</f>
        <v>0</v>
      </c>
      <c r="L36" s="32"/>
    </row>
    <row r="37" spans="2:12" s="1" customFormat="1" ht="14.45" hidden="1" customHeight="1">
      <c r="B37" s="32"/>
      <c r="E37" s="27" t="s">
        <v>49</v>
      </c>
      <c r="F37" s="86">
        <f>ROUND((SUM(BI119:BI139)),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VON - Vedlejší a ostatní náklady</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J119</f>
        <v>0</v>
      </c>
      <c r="L96" s="32"/>
      <c r="AU96" s="17" t="s">
        <v>326</v>
      </c>
    </row>
    <row r="97" spans="2:12" s="8" customFormat="1" ht="24.95" customHeight="1">
      <c r="B97" s="110"/>
      <c r="D97" s="111" t="s">
        <v>5648</v>
      </c>
      <c r="E97" s="112"/>
      <c r="F97" s="112"/>
      <c r="G97" s="112"/>
      <c r="H97" s="112"/>
      <c r="I97" s="112"/>
      <c r="J97" s="113">
        <f>J120</f>
        <v>0</v>
      </c>
      <c r="L97" s="110"/>
    </row>
    <row r="98" spans="2:12" s="9" customFormat="1" ht="19.899999999999999" customHeight="1">
      <c r="B98" s="114"/>
      <c r="D98" s="115" t="s">
        <v>5649</v>
      </c>
      <c r="E98" s="116"/>
      <c r="F98" s="116"/>
      <c r="G98" s="116"/>
      <c r="H98" s="116"/>
      <c r="I98" s="116"/>
      <c r="J98" s="117">
        <f>J121</f>
        <v>0</v>
      </c>
      <c r="L98" s="114"/>
    </row>
    <row r="99" spans="2:12" s="9" customFormat="1" ht="19.899999999999999" customHeight="1">
      <c r="B99" s="114"/>
      <c r="D99" s="115" t="s">
        <v>5650</v>
      </c>
      <c r="E99" s="116"/>
      <c r="F99" s="116"/>
      <c r="G99" s="116"/>
      <c r="H99" s="116"/>
      <c r="I99" s="116"/>
      <c r="J99" s="117">
        <f>J135</f>
        <v>0</v>
      </c>
      <c r="L99" s="114"/>
    </row>
    <row r="100" spans="2:12" s="1" customFormat="1" ht="21.75" customHeight="1">
      <c r="B100" s="32"/>
      <c r="L100" s="32"/>
    </row>
    <row r="101" spans="2:12" s="1" customFormat="1" ht="6.95" customHeight="1">
      <c r="B101" s="44"/>
      <c r="C101" s="45"/>
      <c r="D101" s="45"/>
      <c r="E101" s="45"/>
      <c r="F101" s="45"/>
      <c r="G101" s="45"/>
      <c r="H101" s="45"/>
      <c r="I101" s="45"/>
      <c r="J101" s="45"/>
      <c r="K101" s="45"/>
      <c r="L101" s="32"/>
    </row>
    <row r="105" spans="2:12" s="1" customFormat="1" ht="6.95" customHeight="1">
      <c r="B105" s="46"/>
      <c r="C105" s="47"/>
      <c r="D105" s="47"/>
      <c r="E105" s="47"/>
      <c r="F105" s="47"/>
      <c r="G105" s="47"/>
      <c r="H105" s="47"/>
      <c r="I105" s="47"/>
      <c r="J105" s="47"/>
      <c r="K105" s="47"/>
      <c r="L105" s="32"/>
    </row>
    <row r="106" spans="2:12" s="1" customFormat="1" ht="24.95" customHeight="1">
      <c r="B106" s="32"/>
      <c r="C106" s="21" t="s">
        <v>358</v>
      </c>
      <c r="L106" s="32"/>
    </row>
    <row r="107" spans="2:12" s="1" customFormat="1" ht="6.95" customHeight="1">
      <c r="B107" s="32"/>
      <c r="L107" s="32"/>
    </row>
    <row r="108" spans="2:12" s="1" customFormat="1" ht="12" customHeight="1">
      <c r="B108" s="32"/>
      <c r="C108" s="27" t="s">
        <v>16</v>
      </c>
      <c r="L108" s="32"/>
    </row>
    <row r="109" spans="2:12" s="1" customFormat="1" ht="16.5" customHeight="1">
      <c r="B109" s="32"/>
      <c r="E109" s="264" t="str">
        <f>E7</f>
        <v>Administrativní budova TELMAX Vysoké Mýto</v>
      </c>
      <c r="F109" s="265"/>
      <c r="G109" s="265"/>
      <c r="H109" s="265"/>
      <c r="L109" s="32"/>
    </row>
    <row r="110" spans="2:12" s="1" customFormat="1" ht="12" customHeight="1">
      <c r="B110" s="32"/>
      <c r="C110" s="27" t="s">
        <v>152</v>
      </c>
      <c r="L110" s="32"/>
    </row>
    <row r="111" spans="2:12" s="1" customFormat="1" ht="16.5" customHeight="1">
      <c r="B111" s="32"/>
      <c r="E111" s="227" t="str">
        <f>E9</f>
        <v>VON - Vedlejší a ostatní náklady</v>
      </c>
      <c r="F111" s="266"/>
      <c r="G111" s="266"/>
      <c r="H111" s="266"/>
      <c r="L111" s="32"/>
    </row>
    <row r="112" spans="2:12" s="1" customFormat="1" ht="6.95" customHeight="1">
      <c r="B112" s="32"/>
      <c r="L112" s="32"/>
    </row>
    <row r="113" spans="2:65" s="1" customFormat="1" ht="12" customHeight="1">
      <c r="B113" s="32"/>
      <c r="C113" s="27" t="s">
        <v>20</v>
      </c>
      <c r="F113" s="25" t="str">
        <f>F12</f>
        <v>k.ú.Vysoké Mýto 2547, 2546/2, 2546/3, 2545/1</v>
      </c>
      <c r="I113" s="27" t="s">
        <v>22</v>
      </c>
      <c r="J113" s="52" t="str">
        <f>IF(J12="","",J12)</f>
        <v>23. 9. 2024</v>
      </c>
      <c r="L113" s="32"/>
    </row>
    <row r="114" spans="2:65" s="1" customFormat="1" ht="6.95" customHeight="1">
      <c r="B114" s="32"/>
      <c r="L114" s="32"/>
    </row>
    <row r="115" spans="2:65" s="1" customFormat="1" ht="40.15" customHeight="1">
      <c r="B115" s="32"/>
      <c r="C115" s="27" t="s">
        <v>24</v>
      </c>
      <c r="F115" s="25" t="str">
        <f>E15</f>
        <v>TELMAX s.r.o. Jiráskova 154 566 01 Vysoké Mýto</v>
      </c>
      <c r="I115" s="27" t="s">
        <v>32</v>
      </c>
      <c r="J115" s="30" t="str">
        <f>E21</f>
        <v>BKN spol.s r.o., Vladislavova 29, 56601Vysoké Mýto</v>
      </c>
      <c r="L115" s="32"/>
    </row>
    <row r="116" spans="2:65" s="1" customFormat="1" ht="15.2" customHeight="1">
      <c r="B116" s="32"/>
      <c r="C116" s="27" t="s">
        <v>30</v>
      </c>
      <c r="F116" s="25" t="str">
        <f>IF(E18="","",E18)</f>
        <v>Vyplň údaj</v>
      </c>
      <c r="I116" s="27" t="s">
        <v>37</v>
      </c>
      <c r="J116" s="30" t="str">
        <f>E24</f>
        <v xml:space="preserve"> </v>
      </c>
      <c r="L116" s="32"/>
    </row>
    <row r="117" spans="2:65" s="1" customFormat="1" ht="10.35" customHeight="1">
      <c r="B117" s="32"/>
      <c r="L117" s="32"/>
    </row>
    <row r="118" spans="2:65" s="10" customFormat="1" ht="29.25" customHeight="1">
      <c r="B118" s="118"/>
      <c r="C118" s="119" t="s">
        <v>359</v>
      </c>
      <c r="D118" s="120" t="s">
        <v>65</v>
      </c>
      <c r="E118" s="120" t="s">
        <v>61</v>
      </c>
      <c r="F118" s="120" t="s">
        <v>62</v>
      </c>
      <c r="G118" s="120" t="s">
        <v>360</v>
      </c>
      <c r="H118" s="120" t="s">
        <v>361</v>
      </c>
      <c r="I118" s="120" t="s">
        <v>362</v>
      </c>
      <c r="J118" s="121" t="s">
        <v>324</v>
      </c>
      <c r="K118" s="122" t="s">
        <v>363</v>
      </c>
      <c r="L118" s="118"/>
      <c r="M118" s="59" t="s">
        <v>1</v>
      </c>
      <c r="N118" s="60" t="s">
        <v>44</v>
      </c>
      <c r="O118" s="60" t="s">
        <v>364</v>
      </c>
      <c r="P118" s="60" t="s">
        <v>365</v>
      </c>
      <c r="Q118" s="60" t="s">
        <v>366</v>
      </c>
      <c r="R118" s="60" t="s">
        <v>367</v>
      </c>
      <c r="S118" s="60" t="s">
        <v>368</v>
      </c>
      <c r="T118" s="61" t="s">
        <v>369</v>
      </c>
    </row>
    <row r="119" spans="2:65" s="1" customFormat="1" ht="22.9" customHeight="1">
      <c r="B119" s="32"/>
      <c r="C119" s="64" t="s">
        <v>370</v>
      </c>
      <c r="J119" s="123">
        <f>BK119</f>
        <v>0</v>
      </c>
      <c r="L119" s="32"/>
      <c r="M119" s="62"/>
      <c r="N119" s="53"/>
      <c r="O119" s="53"/>
      <c r="P119" s="124">
        <f>P120</f>
        <v>0</v>
      </c>
      <c r="Q119" s="53"/>
      <c r="R119" s="124">
        <f>R120</f>
        <v>0</v>
      </c>
      <c r="S119" s="53"/>
      <c r="T119" s="125">
        <f>T120</f>
        <v>0</v>
      </c>
      <c r="AT119" s="17" t="s">
        <v>79</v>
      </c>
      <c r="AU119" s="17" t="s">
        <v>326</v>
      </c>
      <c r="BK119" s="126">
        <f>BK120</f>
        <v>0</v>
      </c>
    </row>
    <row r="120" spans="2:65" s="11" customFormat="1" ht="25.9" customHeight="1">
      <c r="B120" s="127"/>
      <c r="D120" s="128" t="s">
        <v>79</v>
      </c>
      <c r="E120" s="129" t="s">
        <v>5651</v>
      </c>
      <c r="F120" s="129" t="s">
        <v>5652</v>
      </c>
      <c r="I120" s="130"/>
      <c r="J120" s="131">
        <f>BK120</f>
        <v>0</v>
      </c>
      <c r="L120" s="127"/>
      <c r="M120" s="132"/>
      <c r="P120" s="133">
        <f>P121+P135</f>
        <v>0</v>
      </c>
      <c r="R120" s="133">
        <f>R121+R135</f>
        <v>0</v>
      </c>
      <c r="T120" s="134">
        <f>T121+T135</f>
        <v>0</v>
      </c>
      <c r="AR120" s="128" t="s">
        <v>379</v>
      </c>
      <c r="AT120" s="135" t="s">
        <v>79</v>
      </c>
      <c r="AU120" s="135" t="s">
        <v>80</v>
      </c>
      <c r="AY120" s="128" t="s">
        <v>373</v>
      </c>
      <c r="BK120" s="136">
        <f>BK121+BK135</f>
        <v>0</v>
      </c>
    </row>
    <row r="121" spans="2:65" s="11" customFormat="1" ht="22.9" customHeight="1">
      <c r="B121" s="127"/>
      <c r="D121" s="128" t="s">
        <v>79</v>
      </c>
      <c r="E121" s="137" t="s">
        <v>5653</v>
      </c>
      <c r="F121" s="137" t="s">
        <v>5654</v>
      </c>
      <c r="I121" s="130"/>
      <c r="J121" s="138">
        <f>BK121</f>
        <v>0</v>
      </c>
      <c r="L121" s="127"/>
      <c r="M121" s="132"/>
      <c r="P121" s="133">
        <f>SUM(P122:P134)</f>
        <v>0</v>
      </c>
      <c r="R121" s="133">
        <f>SUM(R122:R134)</f>
        <v>0</v>
      </c>
      <c r="T121" s="134">
        <f>SUM(T122:T134)</f>
        <v>0</v>
      </c>
      <c r="AR121" s="128" t="s">
        <v>379</v>
      </c>
      <c r="AT121" s="135" t="s">
        <v>79</v>
      </c>
      <c r="AU121" s="135" t="s">
        <v>87</v>
      </c>
      <c r="AY121" s="128" t="s">
        <v>373</v>
      </c>
      <c r="BK121" s="136">
        <f>SUM(BK122:BK134)</f>
        <v>0</v>
      </c>
    </row>
    <row r="122" spans="2:65" s="1" customFormat="1" ht="44.25" customHeight="1">
      <c r="B122" s="32"/>
      <c r="C122" s="139" t="s">
        <v>87</v>
      </c>
      <c r="D122" s="139" t="s">
        <v>375</v>
      </c>
      <c r="E122" s="140" t="s">
        <v>5655</v>
      </c>
      <c r="F122" s="141" t="s">
        <v>5656</v>
      </c>
      <c r="G122" s="142" t="s">
        <v>1230</v>
      </c>
      <c r="H122" s="143">
        <v>1</v>
      </c>
      <c r="I122" s="144"/>
      <c r="J122" s="145">
        <f t="shared" ref="J122:J134" si="0">ROUND(I122*H122,2)</f>
        <v>0</v>
      </c>
      <c r="K122" s="146"/>
      <c r="L122" s="32"/>
      <c r="M122" s="147" t="s">
        <v>1</v>
      </c>
      <c r="N122" s="148" t="s">
        <v>45</v>
      </c>
      <c r="P122" s="149">
        <f t="shared" ref="P122:P134" si="1">O122*H122</f>
        <v>0</v>
      </c>
      <c r="Q122" s="149">
        <v>0</v>
      </c>
      <c r="R122" s="149">
        <f t="shared" ref="R122:R134" si="2">Q122*H122</f>
        <v>0</v>
      </c>
      <c r="S122" s="149">
        <v>0</v>
      </c>
      <c r="T122" s="150">
        <f t="shared" ref="T122:T134" si="3">S122*H122</f>
        <v>0</v>
      </c>
      <c r="AR122" s="151" t="s">
        <v>5657</v>
      </c>
      <c r="AT122" s="151" t="s">
        <v>375</v>
      </c>
      <c r="AU122" s="151" t="s">
        <v>90</v>
      </c>
      <c r="AY122" s="17" t="s">
        <v>373</v>
      </c>
      <c r="BE122" s="152">
        <f t="shared" ref="BE122:BE134" si="4">IF(N122="základní",J122,0)</f>
        <v>0</v>
      </c>
      <c r="BF122" s="152">
        <f t="shared" ref="BF122:BF134" si="5">IF(N122="snížená",J122,0)</f>
        <v>0</v>
      </c>
      <c r="BG122" s="152">
        <f t="shared" ref="BG122:BG134" si="6">IF(N122="zákl. přenesená",J122,0)</f>
        <v>0</v>
      </c>
      <c r="BH122" s="152">
        <f t="shared" ref="BH122:BH134" si="7">IF(N122="sníž. přenesená",J122,0)</f>
        <v>0</v>
      </c>
      <c r="BI122" s="152">
        <f t="shared" ref="BI122:BI134" si="8">IF(N122="nulová",J122,0)</f>
        <v>0</v>
      </c>
      <c r="BJ122" s="17" t="s">
        <v>87</v>
      </c>
      <c r="BK122" s="152">
        <f t="shared" ref="BK122:BK134" si="9">ROUND(I122*H122,2)</f>
        <v>0</v>
      </c>
      <c r="BL122" s="17" t="s">
        <v>5657</v>
      </c>
      <c r="BM122" s="151" t="s">
        <v>5658</v>
      </c>
    </row>
    <row r="123" spans="2:65" s="1" customFormat="1" ht="16.5" customHeight="1">
      <c r="B123" s="32"/>
      <c r="C123" s="139" t="s">
        <v>90</v>
      </c>
      <c r="D123" s="139" t="s">
        <v>375</v>
      </c>
      <c r="E123" s="140" t="s">
        <v>5659</v>
      </c>
      <c r="F123" s="141" t="s">
        <v>5660</v>
      </c>
      <c r="G123" s="142" t="s">
        <v>3262</v>
      </c>
      <c r="H123" s="143">
        <v>40</v>
      </c>
      <c r="I123" s="144"/>
      <c r="J123" s="145">
        <f t="shared" si="0"/>
        <v>0</v>
      </c>
      <c r="K123" s="146"/>
      <c r="L123" s="32"/>
      <c r="M123" s="147" t="s">
        <v>1</v>
      </c>
      <c r="N123" s="148" t="s">
        <v>45</v>
      </c>
      <c r="P123" s="149">
        <f t="shared" si="1"/>
        <v>0</v>
      </c>
      <c r="Q123" s="149">
        <v>0</v>
      </c>
      <c r="R123" s="149">
        <f t="shared" si="2"/>
        <v>0</v>
      </c>
      <c r="S123" s="149">
        <v>0</v>
      </c>
      <c r="T123" s="150">
        <f t="shared" si="3"/>
        <v>0</v>
      </c>
      <c r="AR123" s="151" t="s">
        <v>5657</v>
      </c>
      <c r="AT123" s="151" t="s">
        <v>375</v>
      </c>
      <c r="AU123" s="151" t="s">
        <v>90</v>
      </c>
      <c r="AY123" s="17" t="s">
        <v>373</v>
      </c>
      <c r="BE123" s="152">
        <f t="shared" si="4"/>
        <v>0</v>
      </c>
      <c r="BF123" s="152">
        <f t="shared" si="5"/>
        <v>0</v>
      </c>
      <c r="BG123" s="152">
        <f t="shared" si="6"/>
        <v>0</v>
      </c>
      <c r="BH123" s="152">
        <f t="shared" si="7"/>
        <v>0</v>
      </c>
      <c r="BI123" s="152">
        <f t="shared" si="8"/>
        <v>0</v>
      </c>
      <c r="BJ123" s="17" t="s">
        <v>87</v>
      </c>
      <c r="BK123" s="152">
        <f t="shared" si="9"/>
        <v>0</v>
      </c>
      <c r="BL123" s="17" t="s">
        <v>5657</v>
      </c>
      <c r="BM123" s="151" t="s">
        <v>5661</v>
      </c>
    </row>
    <row r="124" spans="2:65" s="1" customFormat="1" ht="16.5" customHeight="1">
      <c r="B124" s="32"/>
      <c r="C124" s="139" t="s">
        <v>392</v>
      </c>
      <c r="D124" s="139" t="s">
        <v>375</v>
      </c>
      <c r="E124" s="140" t="s">
        <v>5662</v>
      </c>
      <c r="F124" s="141" t="s">
        <v>5663</v>
      </c>
      <c r="G124" s="142" t="s">
        <v>3262</v>
      </c>
      <c r="H124" s="143">
        <v>40</v>
      </c>
      <c r="I124" s="144"/>
      <c r="J124" s="145">
        <f t="shared" si="0"/>
        <v>0</v>
      </c>
      <c r="K124" s="146"/>
      <c r="L124" s="32"/>
      <c r="M124" s="147" t="s">
        <v>1</v>
      </c>
      <c r="N124" s="148" t="s">
        <v>45</v>
      </c>
      <c r="P124" s="149">
        <f t="shared" si="1"/>
        <v>0</v>
      </c>
      <c r="Q124" s="149">
        <v>0</v>
      </c>
      <c r="R124" s="149">
        <f t="shared" si="2"/>
        <v>0</v>
      </c>
      <c r="S124" s="149">
        <v>0</v>
      </c>
      <c r="T124" s="150">
        <f t="shared" si="3"/>
        <v>0</v>
      </c>
      <c r="AR124" s="151" t="s">
        <v>5657</v>
      </c>
      <c r="AT124" s="151" t="s">
        <v>375</v>
      </c>
      <c r="AU124" s="151" t="s">
        <v>90</v>
      </c>
      <c r="AY124" s="17" t="s">
        <v>373</v>
      </c>
      <c r="BE124" s="152">
        <f t="shared" si="4"/>
        <v>0</v>
      </c>
      <c r="BF124" s="152">
        <f t="shared" si="5"/>
        <v>0</v>
      </c>
      <c r="BG124" s="152">
        <f t="shared" si="6"/>
        <v>0</v>
      </c>
      <c r="BH124" s="152">
        <f t="shared" si="7"/>
        <v>0</v>
      </c>
      <c r="BI124" s="152">
        <f t="shared" si="8"/>
        <v>0</v>
      </c>
      <c r="BJ124" s="17" t="s">
        <v>87</v>
      </c>
      <c r="BK124" s="152">
        <f t="shared" si="9"/>
        <v>0</v>
      </c>
      <c r="BL124" s="17" t="s">
        <v>5657</v>
      </c>
      <c r="BM124" s="151" t="s">
        <v>5664</v>
      </c>
    </row>
    <row r="125" spans="2:65" s="1" customFormat="1" ht="16.5" customHeight="1">
      <c r="B125" s="32"/>
      <c r="C125" s="139" t="s">
        <v>379</v>
      </c>
      <c r="D125" s="139" t="s">
        <v>375</v>
      </c>
      <c r="E125" s="140" t="s">
        <v>5665</v>
      </c>
      <c r="F125" s="141" t="s">
        <v>5666</v>
      </c>
      <c r="G125" s="142" t="s">
        <v>1230</v>
      </c>
      <c r="H125" s="143">
        <v>1</v>
      </c>
      <c r="I125" s="144"/>
      <c r="J125" s="145">
        <f t="shared" si="0"/>
        <v>0</v>
      </c>
      <c r="K125" s="146"/>
      <c r="L125" s="32"/>
      <c r="M125" s="147" t="s">
        <v>1</v>
      </c>
      <c r="N125" s="148" t="s">
        <v>45</v>
      </c>
      <c r="P125" s="149">
        <f t="shared" si="1"/>
        <v>0</v>
      </c>
      <c r="Q125" s="149">
        <v>0</v>
      </c>
      <c r="R125" s="149">
        <f t="shared" si="2"/>
        <v>0</v>
      </c>
      <c r="S125" s="149">
        <v>0</v>
      </c>
      <c r="T125" s="150">
        <f t="shared" si="3"/>
        <v>0</v>
      </c>
      <c r="AR125" s="151" t="s">
        <v>5657</v>
      </c>
      <c r="AT125" s="151" t="s">
        <v>375</v>
      </c>
      <c r="AU125" s="151" t="s">
        <v>90</v>
      </c>
      <c r="AY125" s="17" t="s">
        <v>373</v>
      </c>
      <c r="BE125" s="152">
        <f t="shared" si="4"/>
        <v>0</v>
      </c>
      <c r="BF125" s="152">
        <f t="shared" si="5"/>
        <v>0</v>
      </c>
      <c r="BG125" s="152">
        <f t="shared" si="6"/>
        <v>0</v>
      </c>
      <c r="BH125" s="152">
        <f t="shared" si="7"/>
        <v>0</v>
      </c>
      <c r="BI125" s="152">
        <f t="shared" si="8"/>
        <v>0</v>
      </c>
      <c r="BJ125" s="17" t="s">
        <v>87</v>
      </c>
      <c r="BK125" s="152">
        <f t="shared" si="9"/>
        <v>0</v>
      </c>
      <c r="BL125" s="17" t="s">
        <v>5657</v>
      </c>
      <c r="BM125" s="151" t="s">
        <v>5667</v>
      </c>
    </row>
    <row r="126" spans="2:65" s="1" customFormat="1" ht="24.2" customHeight="1">
      <c r="B126" s="32"/>
      <c r="C126" s="139" t="s">
        <v>422</v>
      </c>
      <c r="D126" s="139" t="s">
        <v>375</v>
      </c>
      <c r="E126" s="140" t="s">
        <v>5668</v>
      </c>
      <c r="F126" s="141" t="s">
        <v>5669</v>
      </c>
      <c r="G126" s="142" t="s">
        <v>914</v>
      </c>
      <c r="H126" s="143">
        <v>1</v>
      </c>
      <c r="I126" s="144"/>
      <c r="J126" s="145">
        <f t="shared" si="0"/>
        <v>0</v>
      </c>
      <c r="K126" s="146"/>
      <c r="L126" s="32"/>
      <c r="M126" s="147" t="s">
        <v>1</v>
      </c>
      <c r="N126" s="148" t="s">
        <v>45</v>
      </c>
      <c r="P126" s="149">
        <f t="shared" si="1"/>
        <v>0</v>
      </c>
      <c r="Q126" s="149">
        <v>0</v>
      </c>
      <c r="R126" s="149">
        <f t="shared" si="2"/>
        <v>0</v>
      </c>
      <c r="S126" s="149">
        <v>0</v>
      </c>
      <c r="T126" s="150">
        <f t="shared" si="3"/>
        <v>0</v>
      </c>
      <c r="AR126" s="151" t="s">
        <v>5657</v>
      </c>
      <c r="AT126" s="151" t="s">
        <v>375</v>
      </c>
      <c r="AU126" s="151" t="s">
        <v>90</v>
      </c>
      <c r="AY126" s="17" t="s">
        <v>373</v>
      </c>
      <c r="BE126" s="152">
        <f t="shared" si="4"/>
        <v>0</v>
      </c>
      <c r="BF126" s="152">
        <f t="shared" si="5"/>
        <v>0</v>
      </c>
      <c r="BG126" s="152">
        <f t="shared" si="6"/>
        <v>0</v>
      </c>
      <c r="BH126" s="152">
        <f t="shared" si="7"/>
        <v>0</v>
      </c>
      <c r="BI126" s="152">
        <f t="shared" si="8"/>
        <v>0</v>
      </c>
      <c r="BJ126" s="17" t="s">
        <v>87</v>
      </c>
      <c r="BK126" s="152">
        <f t="shared" si="9"/>
        <v>0</v>
      </c>
      <c r="BL126" s="17" t="s">
        <v>5657</v>
      </c>
      <c r="BM126" s="151" t="s">
        <v>5670</v>
      </c>
    </row>
    <row r="127" spans="2:65" s="1" customFormat="1" ht="16.5" customHeight="1">
      <c r="B127" s="32"/>
      <c r="C127" s="139" t="s">
        <v>430</v>
      </c>
      <c r="D127" s="139" t="s">
        <v>375</v>
      </c>
      <c r="E127" s="140" t="s">
        <v>5671</v>
      </c>
      <c r="F127" s="141" t="s">
        <v>5672</v>
      </c>
      <c r="G127" s="142" t="s">
        <v>914</v>
      </c>
      <c r="H127" s="143">
        <v>1</v>
      </c>
      <c r="I127" s="144"/>
      <c r="J127" s="145">
        <f t="shared" si="0"/>
        <v>0</v>
      </c>
      <c r="K127" s="146"/>
      <c r="L127" s="32"/>
      <c r="M127" s="147" t="s">
        <v>1</v>
      </c>
      <c r="N127" s="148" t="s">
        <v>45</v>
      </c>
      <c r="P127" s="149">
        <f t="shared" si="1"/>
        <v>0</v>
      </c>
      <c r="Q127" s="149">
        <v>0</v>
      </c>
      <c r="R127" s="149">
        <f t="shared" si="2"/>
        <v>0</v>
      </c>
      <c r="S127" s="149">
        <v>0</v>
      </c>
      <c r="T127" s="150">
        <f t="shared" si="3"/>
        <v>0</v>
      </c>
      <c r="AR127" s="151" t="s">
        <v>5657</v>
      </c>
      <c r="AT127" s="151" t="s">
        <v>375</v>
      </c>
      <c r="AU127" s="151" t="s">
        <v>90</v>
      </c>
      <c r="AY127" s="17" t="s">
        <v>373</v>
      </c>
      <c r="BE127" s="152">
        <f t="shared" si="4"/>
        <v>0</v>
      </c>
      <c r="BF127" s="152">
        <f t="shared" si="5"/>
        <v>0</v>
      </c>
      <c r="BG127" s="152">
        <f t="shared" si="6"/>
        <v>0</v>
      </c>
      <c r="BH127" s="152">
        <f t="shared" si="7"/>
        <v>0</v>
      </c>
      <c r="BI127" s="152">
        <f t="shared" si="8"/>
        <v>0</v>
      </c>
      <c r="BJ127" s="17" t="s">
        <v>87</v>
      </c>
      <c r="BK127" s="152">
        <f t="shared" si="9"/>
        <v>0</v>
      </c>
      <c r="BL127" s="17" t="s">
        <v>5657</v>
      </c>
      <c r="BM127" s="151" t="s">
        <v>5673</v>
      </c>
    </row>
    <row r="128" spans="2:65" s="1" customFormat="1" ht="24.2" customHeight="1">
      <c r="B128" s="32"/>
      <c r="C128" s="139" t="s">
        <v>438</v>
      </c>
      <c r="D128" s="139" t="s">
        <v>375</v>
      </c>
      <c r="E128" s="140" t="s">
        <v>5674</v>
      </c>
      <c r="F128" s="141" t="s">
        <v>5675</v>
      </c>
      <c r="G128" s="142" t="s">
        <v>1230</v>
      </c>
      <c r="H128" s="143">
        <v>1</v>
      </c>
      <c r="I128" s="144"/>
      <c r="J128" s="145">
        <f t="shared" si="0"/>
        <v>0</v>
      </c>
      <c r="K128" s="146"/>
      <c r="L128" s="32"/>
      <c r="M128" s="147" t="s">
        <v>1</v>
      </c>
      <c r="N128" s="148" t="s">
        <v>45</v>
      </c>
      <c r="P128" s="149">
        <f t="shared" si="1"/>
        <v>0</v>
      </c>
      <c r="Q128" s="149">
        <v>0</v>
      </c>
      <c r="R128" s="149">
        <f t="shared" si="2"/>
        <v>0</v>
      </c>
      <c r="S128" s="149">
        <v>0</v>
      </c>
      <c r="T128" s="150">
        <f t="shared" si="3"/>
        <v>0</v>
      </c>
      <c r="AR128" s="151" t="s">
        <v>5657</v>
      </c>
      <c r="AT128" s="151" t="s">
        <v>375</v>
      </c>
      <c r="AU128" s="151" t="s">
        <v>90</v>
      </c>
      <c r="AY128" s="17" t="s">
        <v>373</v>
      </c>
      <c r="BE128" s="152">
        <f t="shared" si="4"/>
        <v>0</v>
      </c>
      <c r="BF128" s="152">
        <f t="shared" si="5"/>
        <v>0</v>
      </c>
      <c r="BG128" s="152">
        <f t="shared" si="6"/>
        <v>0</v>
      </c>
      <c r="BH128" s="152">
        <f t="shared" si="7"/>
        <v>0</v>
      </c>
      <c r="BI128" s="152">
        <f t="shared" si="8"/>
        <v>0</v>
      </c>
      <c r="BJ128" s="17" t="s">
        <v>87</v>
      </c>
      <c r="BK128" s="152">
        <f t="shared" si="9"/>
        <v>0</v>
      </c>
      <c r="BL128" s="17" t="s">
        <v>5657</v>
      </c>
      <c r="BM128" s="151" t="s">
        <v>5676</v>
      </c>
    </row>
    <row r="129" spans="2:65" s="1" customFormat="1" ht="16.5" customHeight="1">
      <c r="B129" s="32"/>
      <c r="C129" s="139" t="s">
        <v>444</v>
      </c>
      <c r="D129" s="139" t="s">
        <v>375</v>
      </c>
      <c r="E129" s="140" t="s">
        <v>5677</v>
      </c>
      <c r="F129" s="141" t="s">
        <v>5678</v>
      </c>
      <c r="G129" s="142" t="s">
        <v>1230</v>
      </c>
      <c r="H129" s="143">
        <v>1</v>
      </c>
      <c r="I129" s="144"/>
      <c r="J129" s="145">
        <f t="shared" si="0"/>
        <v>0</v>
      </c>
      <c r="K129" s="146"/>
      <c r="L129" s="32"/>
      <c r="M129" s="147" t="s">
        <v>1</v>
      </c>
      <c r="N129" s="148" t="s">
        <v>45</v>
      </c>
      <c r="P129" s="149">
        <f t="shared" si="1"/>
        <v>0</v>
      </c>
      <c r="Q129" s="149">
        <v>0</v>
      </c>
      <c r="R129" s="149">
        <f t="shared" si="2"/>
        <v>0</v>
      </c>
      <c r="S129" s="149">
        <v>0</v>
      </c>
      <c r="T129" s="150">
        <f t="shared" si="3"/>
        <v>0</v>
      </c>
      <c r="AR129" s="151" t="s">
        <v>5657</v>
      </c>
      <c r="AT129" s="151" t="s">
        <v>375</v>
      </c>
      <c r="AU129" s="151" t="s">
        <v>90</v>
      </c>
      <c r="AY129" s="17" t="s">
        <v>373</v>
      </c>
      <c r="BE129" s="152">
        <f t="shared" si="4"/>
        <v>0</v>
      </c>
      <c r="BF129" s="152">
        <f t="shared" si="5"/>
        <v>0</v>
      </c>
      <c r="BG129" s="152">
        <f t="shared" si="6"/>
        <v>0</v>
      </c>
      <c r="BH129" s="152">
        <f t="shared" si="7"/>
        <v>0</v>
      </c>
      <c r="BI129" s="152">
        <f t="shared" si="8"/>
        <v>0</v>
      </c>
      <c r="BJ129" s="17" t="s">
        <v>87</v>
      </c>
      <c r="BK129" s="152">
        <f t="shared" si="9"/>
        <v>0</v>
      </c>
      <c r="BL129" s="17" t="s">
        <v>5657</v>
      </c>
      <c r="BM129" s="151" t="s">
        <v>5679</v>
      </c>
    </row>
    <row r="130" spans="2:65" s="1" customFormat="1" ht="24.2" customHeight="1">
      <c r="B130" s="32"/>
      <c r="C130" s="139" t="s">
        <v>449</v>
      </c>
      <c r="D130" s="139" t="s">
        <v>375</v>
      </c>
      <c r="E130" s="140" t="s">
        <v>5680</v>
      </c>
      <c r="F130" s="141" t="s">
        <v>5681</v>
      </c>
      <c r="G130" s="142" t="s">
        <v>1230</v>
      </c>
      <c r="H130" s="143">
        <v>1</v>
      </c>
      <c r="I130" s="144"/>
      <c r="J130" s="145">
        <f t="shared" si="0"/>
        <v>0</v>
      </c>
      <c r="K130" s="146"/>
      <c r="L130" s="32"/>
      <c r="M130" s="147" t="s">
        <v>1</v>
      </c>
      <c r="N130" s="148" t="s">
        <v>45</v>
      </c>
      <c r="P130" s="149">
        <f t="shared" si="1"/>
        <v>0</v>
      </c>
      <c r="Q130" s="149">
        <v>0</v>
      </c>
      <c r="R130" s="149">
        <f t="shared" si="2"/>
        <v>0</v>
      </c>
      <c r="S130" s="149">
        <v>0</v>
      </c>
      <c r="T130" s="150">
        <f t="shared" si="3"/>
        <v>0</v>
      </c>
      <c r="AR130" s="151" t="s">
        <v>5657</v>
      </c>
      <c r="AT130" s="151" t="s">
        <v>375</v>
      </c>
      <c r="AU130" s="151" t="s">
        <v>90</v>
      </c>
      <c r="AY130" s="17" t="s">
        <v>373</v>
      </c>
      <c r="BE130" s="152">
        <f t="shared" si="4"/>
        <v>0</v>
      </c>
      <c r="BF130" s="152">
        <f t="shared" si="5"/>
        <v>0</v>
      </c>
      <c r="BG130" s="152">
        <f t="shared" si="6"/>
        <v>0</v>
      </c>
      <c r="BH130" s="152">
        <f t="shared" si="7"/>
        <v>0</v>
      </c>
      <c r="BI130" s="152">
        <f t="shared" si="8"/>
        <v>0</v>
      </c>
      <c r="BJ130" s="17" t="s">
        <v>87</v>
      </c>
      <c r="BK130" s="152">
        <f t="shared" si="9"/>
        <v>0</v>
      </c>
      <c r="BL130" s="17" t="s">
        <v>5657</v>
      </c>
      <c r="BM130" s="151" t="s">
        <v>5682</v>
      </c>
    </row>
    <row r="131" spans="2:65" s="1" customFormat="1" ht="38.65" customHeight="1">
      <c r="B131" s="32"/>
      <c r="C131" s="139" t="s">
        <v>458</v>
      </c>
      <c r="D131" s="139" t="s">
        <v>375</v>
      </c>
      <c r="E131" s="140" t="s">
        <v>5683</v>
      </c>
      <c r="F131" s="141" t="s">
        <v>5684</v>
      </c>
      <c r="G131" s="142" t="s">
        <v>1230</v>
      </c>
      <c r="H131" s="143">
        <v>1</v>
      </c>
      <c r="I131" s="144"/>
      <c r="J131" s="145">
        <f t="shared" si="0"/>
        <v>0</v>
      </c>
      <c r="K131" s="146"/>
      <c r="L131" s="32"/>
      <c r="M131" s="147" t="s">
        <v>1</v>
      </c>
      <c r="N131" s="148" t="s">
        <v>45</v>
      </c>
      <c r="P131" s="149">
        <f t="shared" si="1"/>
        <v>0</v>
      </c>
      <c r="Q131" s="149">
        <v>0</v>
      </c>
      <c r="R131" s="149">
        <f t="shared" si="2"/>
        <v>0</v>
      </c>
      <c r="S131" s="149">
        <v>0</v>
      </c>
      <c r="T131" s="150">
        <f t="shared" si="3"/>
        <v>0</v>
      </c>
      <c r="AR131" s="151" t="s">
        <v>5657</v>
      </c>
      <c r="AT131" s="151" t="s">
        <v>375</v>
      </c>
      <c r="AU131" s="151" t="s">
        <v>90</v>
      </c>
      <c r="AY131" s="17" t="s">
        <v>373</v>
      </c>
      <c r="BE131" s="152">
        <f t="shared" si="4"/>
        <v>0</v>
      </c>
      <c r="BF131" s="152">
        <f t="shared" si="5"/>
        <v>0</v>
      </c>
      <c r="BG131" s="152">
        <f t="shared" si="6"/>
        <v>0</v>
      </c>
      <c r="BH131" s="152">
        <f t="shared" si="7"/>
        <v>0</v>
      </c>
      <c r="BI131" s="152">
        <f t="shared" si="8"/>
        <v>0</v>
      </c>
      <c r="BJ131" s="17" t="s">
        <v>87</v>
      </c>
      <c r="BK131" s="152">
        <f t="shared" si="9"/>
        <v>0</v>
      </c>
      <c r="BL131" s="17" t="s">
        <v>5657</v>
      </c>
      <c r="BM131" s="151" t="s">
        <v>5685</v>
      </c>
    </row>
    <row r="132" spans="2:65" s="1" customFormat="1" ht="44.25" customHeight="1">
      <c r="B132" s="32"/>
      <c r="C132" s="139" t="s">
        <v>304</v>
      </c>
      <c r="D132" s="139" t="s">
        <v>375</v>
      </c>
      <c r="E132" s="140" t="s">
        <v>5686</v>
      </c>
      <c r="F132" s="141" t="s">
        <v>5687</v>
      </c>
      <c r="G132" s="142" t="s">
        <v>1230</v>
      </c>
      <c r="H132" s="143">
        <v>1</v>
      </c>
      <c r="I132" s="144"/>
      <c r="J132" s="145">
        <f t="shared" si="0"/>
        <v>0</v>
      </c>
      <c r="K132" s="146"/>
      <c r="L132" s="32"/>
      <c r="M132" s="147" t="s">
        <v>1</v>
      </c>
      <c r="N132" s="148" t="s">
        <v>45</v>
      </c>
      <c r="P132" s="149">
        <f t="shared" si="1"/>
        <v>0</v>
      </c>
      <c r="Q132" s="149">
        <v>0</v>
      </c>
      <c r="R132" s="149">
        <f t="shared" si="2"/>
        <v>0</v>
      </c>
      <c r="S132" s="149">
        <v>0</v>
      </c>
      <c r="T132" s="150">
        <f t="shared" si="3"/>
        <v>0</v>
      </c>
      <c r="AR132" s="151" t="s">
        <v>5657</v>
      </c>
      <c r="AT132" s="151" t="s">
        <v>375</v>
      </c>
      <c r="AU132" s="151" t="s">
        <v>90</v>
      </c>
      <c r="AY132" s="17" t="s">
        <v>373</v>
      </c>
      <c r="BE132" s="152">
        <f t="shared" si="4"/>
        <v>0</v>
      </c>
      <c r="BF132" s="152">
        <f t="shared" si="5"/>
        <v>0</v>
      </c>
      <c r="BG132" s="152">
        <f t="shared" si="6"/>
        <v>0</v>
      </c>
      <c r="BH132" s="152">
        <f t="shared" si="7"/>
        <v>0</v>
      </c>
      <c r="BI132" s="152">
        <f t="shared" si="8"/>
        <v>0</v>
      </c>
      <c r="BJ132" s="17" t="s">
        <v>87</v>
      </c>
      <c r="BK132" s="152">
        <f t="shared" si="9"/>
        <v>0</v>
      </c>
      <c r="BL132" s="17" t="s">
        <v>5657</v>
      </c>
      <c r="BM132" s="151" t="s">
        <v>5688</v>
      </c>
    </row>
    <row r="133" spans="2:65" s="1" customFormat="1" ht="78.75" customHeight="1">
      <c r="B133" s="32"/>
      <c r="C133" s="139" t="s">
        <v>8</v>
      </c>
      <c r="D133" s="139" t="s">
        <v>375</v>
      </c>
      <c r="E133" s="140" t="s">
        <v>5689</v>
      </c>
      <c r="F133" s="141" t="s">
        <v>5690</v>
      </c>
      <c r="G133" s="142" t="s">
        <v>1230</v>
      </c>
      <c r="H133" s="143">
        <v>1</v>
      </c>
      <c r="I133" s="144"/>
      <c r="J133" s="145">
        <f t="shared" si="0"/>
        <v>0</v>
      </c>
      <c r="K133" s="146"/>
      <c r="L133" s="32"/>
      <c r="M133" s="147" t="s">
        <v>1</v>
      </c>
      <c r="N133" s="148" t="s">
        <v>45</v>
      </c>
      <c r="P133" s="149">
        <f t="shared" si="1"/>
        <v>0</v>
      </c>
      <c r="Q133" s="149">
        <v>0</v>
      </c>
      <c r="R133" s="149">
        <f t="shared" si="2"/>
        <v>0</v>
      </c>
      <c r="S133" s="149">
        <v>0</v>
      </c>
      <c r="T133" s="150">
        <f t="shared" si="3"/>
        <v>0</v>
      </c>
      <c r="AR133" s="151" t="s">
        <v>5657</v>
      </c>
      <c r="AT133" s="151" t="s">
        <v>375</v>
      </c>
      <c r="AU133" s="151" t="s">
        <v>90</v>
      </c>
      <c r="AY133" s="17" t="s">
        <v>373</v>
      </c>
      <c r="BE133" s="152">
        <f t="shared" si="4"/>
        <v>0</v>
      </c>
      <c r="BF133" s="152">
        <f t="shared" si="5"/>
        <v>0</v>
      </c>
      <c r="BG133" s="152">
        <f t="shared" si="6"/>
        <v>0</v>
      </c>
      <c r="BH133" s="152">
        <f t="shared" si="7"/>
        <v>0</v>
      </c>
      <c r="BI133" s="152">
        <f t="shared" si="8"/>
        <v>0</v>
      </c>
      <c r="BJ133" s="17" t="s">
        <v>87</v>
      </c>
      <c r="BK133" s="152">
        <f t="shared" si="9"/>
        <v>0</v>
      </c>
      <c r="BL133" s="17" t="s">
        <v>5657</v>
      </c>
      <c r="BM133" s="151" t="s">
        <v>5691</v>
      </c>
    </row>
    <row r="134" spans="2:65" s="1" customFormat="1" ht="16.5" customHeight="1">
      <c r="B134" s="32"/>
      <c r="C134" s="139" t="s">
        <v>473</v>
      </c>
      <c r="D134" s="139" t="s">
        <v>375</v>
      </c>
      <c r="E134" s="140" t="s">
        <v>5692</v>
      </c>
      <c r="F134" s="141" t="s">
        <v>5693</v>
      </c>
      <c r="G134" s="142" t="s">
        <v>4168</v>
      </c>
      <c r="H134" s="143">
        <v>1</v>
      </c>
      <c r="I134" s="144"/>
      <c r="J134" s="145">
        <f t="shared" si="0"/>
        <v>0</v>
      </c>
      <c r="K134" s="146"/>
      <c r="L134" s="32"/>
      <c r="M134" s="147" t="s">
        <v>1</v>
      </c>
      <c r="N134" s="148" t="s">
        <v>45</v>
      </c>
      <c r="P134" s="149">
        <f t="shared" si="1"/>
        <v>0</v>
      </c>
      <c r="Q134" s="149">
        <v>0</v>
      </c>
      <c r="R134" s="149">
        <f t="shared" si="2"/>
        <v>0</v>
      </c>
      <c r="S134" s="149">
        <v>0</v>
      </c>
      <c r="T134" s="150">
        <f t="shared" si="3"/>
        <v>0</v>
      </c>
      <c r="AR134" s="151" t="s">
        <v>5657</v>
      </c>
      <c r="AT134" s="151" t="s">
        <v>375</v>
      </c>
      <c r="AU134" s="151" t="s">
        <v>90</v>
      </c>
      <c r="AY134" s="17" t="s">
        <v>373</v>
      </c>
      <c r="BE134" s="152">
        <f t="shared" si="4"/>
        <v>0</v>
      </c>
      <c r="BF134" s="152">
        <f t="shared" si="5"/>
        <v>0</v>
      </c>
      <c r="BG134" s="152">
        <f t="shared" si="6"/>
        <v>0</v>
      </c>
      <c r="BH134" s="152">
        <f t="shared" si="7"/>
        <v>0</v>
      </c>
      <c r="BI134" s="152">
        <f t="shared" si="8"/>
        <v>0</v>
      </c>
      <c r="BJ134" s="17" t="s">
        <v>87</v>
      </c>
      <c r="BK134" s="152">
        <f t="shared" si="9"/>
        <v>0</v>
      </c>
      <c r="BL134" s="17" t="s">
        <v>5657</v>
      </c>
      <c r="BM134" s="151" t="s">
        <v>5694</v>
      </c>
    </row>
    <row r="135" spans="2:65" s="11" customFormat="1" ht="22.9" customHeight="1">
      <c r="B135" s="127"/>
      <c r="D135" s="128" t="s">
        <v>79</v>
      </c>
      <c r="E135" s="137" t="s">
        <v>80</v>
      </c>
      <c r="F135" s="137" t="s">
        <v>5652</v>
      </c>
      <c r="I135" s="130"/>
      <c r="J135" s="138">
        <f>BK135</f>
        <v>0</v>
      </c>
      <c r="L135" s="127"/>
      <c r="M135" s="132"/>
      <c r="P135" s="133">
        <f>SUM(P136:P139)</f>
        <v>0</v>
      </c>
      <c r="R135" s="133">
        <f>SUM(R136:R139)</f>
        <v>0</v>
      </c>
      <c r="T135" s="134">
        <f>SUM(T136:T139)</f>
        <v>0</v>
      </c>
      <c r="AR135" s="128" t="s">
        <v>422</v>
      </c>
      <c r="AT135" s="135" t="s">
        <v>79</v>
      </c>
      <c r="AU135" s="135" t="s">
        <v>87</v>
      </c>
      <c r="AY135" s="128" t="s">
        <v>373</v>
      </c>
      <c r="BK135" s="136">
        <f>SUM(BK136:BK139)</f>
        <v>0</v>
      </c>
    </row>
    <row r="136" spans="2:65" s="1" customFormat="1" ht="78" customHeight="1">
      <c r="B136" s="32"/>
      <c r="C136" s="139" t="s">
        <v>478</v>
      </c>
      <c r="D136" s="139" t="s">
        <v>375</v>
      </c>
      <c r="E136" s="140" t="s">
        <v>5695</v>
      </c>
      <c r="F136" s="141" t="s">
        <v>5696</v>
      </c>
      <c r="G136" s="142" t="s">
        <v>1230</v>
      </c>
      <c r="H136" s="143">
        <v>1</v>
      </c>
      <c r="I136" s="144"/>
      <c r="J136" s="145">
        <f>ROUND(I136*H136,2)</f>
        <v>0</v>
      </c>
      <c r="K136" s="146"/>
      <c r="L136" s="32"/>
      <c r="M136" s="147" t="s">
        <v>1</v>
      </c>
      <c r="N136" s="148" t="s">
        <v>45</v>
      </c>
      <c r="P136" s="149">
        <f>O136*H136</f>
        <v>0</v>
      </c>
      <c r="Q136" s="149">
        <v>0</v>
      </c>
      <c r="R136" s="149">
        <f>Q136*H136</f>
        <v>0</v>
      </c>
      <c r="S136" s="149">
        <v>0</v>
      </c>
      <c r="T136" s="150">
        <f>S136*H136</f>
        <v>0</v>
      </c>
      <c r="AR136" s="151" t="s">
        <v>5657</v>
      </c>
      <c r="AT136" s="151" t="s">
        <v>375</v>
      </c>
      <c r="AU136" s="151" t="s">
        <v>90</v>
      </c>
      <c r="AY136" s="17" t="s">
        <v>373</v>
      </c>
      <c r="BE136" s="152">
        <f>IF(N136="základní",J136,0)</f>
        <v>0</v>
      </c>
      <c r="BF136" s="152">
        <f>IF(N136="snížená",J136,0)</f>
        <v>0</v>
      </c>
      <c r="BG136" s="152">
        <f>IF(N136="zákl. přenesená",J136,0)</f>
        <v>0</v>
      </c>
      <c r="BH136" s="152">
        <f>IF(N136="sníž. přenesená",J136,0)</f>
        <v>0</v>
      </c>
      <c r="BI136" s="152">
        <f>IF(N136="nulová",J136,0)</f>
        <v>0</v>
      </c>
      <c r="BJ136" s="17" t="s">
        <v>87</v>
      </c>
      <c r="BK136" s="152">
        <f>ROUND(I136*H136,2)</f>
        <v>0</v>
      </c>
      <c r="BL136" s="17" t="s">
        <v>5657</v>
      </c>
      <c r="BM136" s="151" t="s">
        <v>5697</v>
      </c>
    </row>
    <row r="137" spans="2:65" s="1" customFormat="1" ht="16.5" customHeight="1">
      <c r="B137" s="32"/>
      <c r="C137" s="139" t="s">
        <v>271</v>
      </c>
      <c r="D137" s="139" t="s">
        <v>375</v>
      </c>
      <c r="E137" s="140" t="s">
        <v>5698</v>
      </c>
      <c r="F137" s="141" t="s">
        <v>5699</v>
      </c>
      <c r="G137" s="142" t="s">
        <v>1230</v>
      </c>
      <c r="H137" s="143">
        <v>1</v>
      </c>
      <c r="I137" s="144"/>
      <c r="J137" s="145">
        <f>ROUND(I137*H137,2)</f>
        <v>0</v>
      </c>
      <c r="K137" s="146"/>
      <c r="L137" s="32"/>
      <c r="M137" s="147" t="s">
        <v>1</v>
      </c>
      <c r="N137" s="148" t="s">
        <v>45</v>
      </c>
      <c r="P137" s="149">
        <f>O137*H137</f>
        <v>0</v>
      </c>
      <c r="Q137" s="149">
        <v>0</v>
      </c>
      <c r="R137" s="149">
        <f>Q137*H137</f>
        <v>0</v>
      </c>
      <c r="S137" s="149">
        <v>0</v>
      </c>
      <c r="T137" s="150">
        <f>S137*H137</f>
        <v>0</v>
      </c>
      <c r="AR137" s="151" t="s">
        <v>5657</v>
      </c>
      <c r="AT137" s="151" t="s">
        <v>375</v>
      </c>
      <c r="AU137" s="151" t="s">
        <v>90</v>
      </c>
      <c r="AY137" s="17" t="s">
        <v>373</v>
      </c>
      <c r="BE137" s="152">
        <f>IF(N137="základní",J137,0)</f>
        <v>0</v>
      </c>
      <c r="BF137" s="152">
        <f>IF(N137="snížená",J137,0)</f>
        <v>0</v>
      </c>
      <c r="BG137" s="152">
        <f>IF(N137="zákl. přenesená",J137,0)</f>
        <v>0</v>
      </c>
      <c r="BH137" s="152">
        <f>IF(N137="sníž. přenesená",J137,0)</f>
        <v>0</v>
      </c>
      <c r="BI137" s="152">
        <f>IF(N137="nulová",J137,0)</f>
        <v>0</v>
      </c>
      <c r="BJ137" s="17" t="s">
        <v>87</v>
      </c>
      <c r="BK137" s="152">
        <f>ROUND(I137*H137,2)</f>
        <v>0</v>
      </c>
      <c r="BL137" s="17" t="s">
        <v>5657</v>
      </c>
      <c r="BM137" s="151" t="s">
        <v>5700</v>
      </c>
    </row>
    <row r="138" spans="2:65" s="1" customFormat="1" ht="37.9" customHeight="1">
      <c r="B138" s="32"/>
      <c r="C138" s="139" t="s">
        <v>497</v>
      </c>
      <c r="D138" s="139" t="s">
        <v>375</v>
      </c>
      <c r="E138" s="140" t="s">
        <v>5701</v>
      </c>
      <c r="F138" s="141" t="s">
        <v>5702</v>
      </c>
      <c r="G138" s="142" t="s">
        <v>1230</v>
      </c>
      <c r="H138" s="143">
        <v>1</v>
      </c>
      <c r="I138" s="144"/>
      <c r="J138" s="145">
        <f>ROUND(I138*H138,2)</f>
        <v>0</v>
      </c>
      <c r="K138" s="146"/>
      <c r="L138" s="32"/>
      <c r="M138" s="147" t="s">
        <v>1</v>
      </c>
      <c r="N138" s="148" t="s">
        <v>45</v>
      </c>
      <c r="P138" s="149">
        <f>O138*H138</f>
        <v>0</v>
      </c>
      <c r="Q138" s="149">
        <v>0</v>
      </c>
      <c r="R138" s="149">
        <f>Q138*H138</f>
        <v>0</v>
      </c>
      <c r="S138" s="149">
        <v>0</v>
      </c>
      <c r="T138" s="150">
        <f>S138*H138</f>
        <v>0</v>
      </c>
      <c r="AR138" s="151" t="s">
        <v>5657</v>
      </c>
      <c r="AT138" s="151" t="s">
        <v>375</v>
      </c>
      <c r="AU138" s="151" t="s">
        <v>90</v>
      </c>
      <c r="AY138" s="17" t="s">
        <v>373</v>
      </c>
      <c r="BE138" s="152">
        <f>IF(N138="základní",J138,0)</f>
        <v>0</v>
      </c>
      <c r="BF138" s="152">
        <f>IF(N138="snížená",J138,0)</f>
        <v>0</v>
      </c>
      <c r="BG138" s="152">
        <f>IF(N138="zákl. přenesená",J138,0)</f>
        <v>0</v>
      </c>
      <c r="BH138" s="152">
        <f>IF(N138="sníž. přenesená",J138,0)</f>
        <v>0</v>
      </c>
      <c r="BI138" s="152">
        <f>IF(N138="nulová",J138,0)</f>
        <v>0</v>
      </c>
      <c r="BJ138" s="17" t="s">
        <v>87</v>
      </c>
      <c r="BK138" s="152">
        <f>ROUND(I138*H138,2)</f>
        <v>0</v>
      </c>
      <c r="BL138" s="17" t="s">
        <v>5657</v>
      </c>
      <c r="BM138" s="151" t="s">
        <v>5703</v>
      </c>
    </row>
    <row r="139" spans="2:65" s="1" customFormat="1" ht="24.2" customHeight="1">
      <c r="B139" s="32"/>
      <c r="C139" s="139" t="s">
        <v>513</v>
      </c>
      <c r="D139" s="139" t="s">
        <v>375</v>
      </c>
      <c r="E139" s="140" t="s">
        <v>5704</v>
      </c>
      <c r="F139" s="141" t="s">
        <v>5705</v>
      </c>
      <c r="G139" s="142" t="s">
        <v>1230</v>
      </c>
      <c r="H139" s="143">
        <v>1</v>
      </c>
      <c r="I139" s="144"/>
      <c r="J139" s="145">
        <f>ROUND(I139*H139,2)</f>
        <v>0</v>
      </c>
      <c r="K139" s="146"/>
      <c r="L139" s="32"/>
      <c r="M139" s="207" t="s">
        <v>1</v>
      </c>
      <c r="N139" s="208" t="s">
        <v>45</v>
      </c>
      <c r="O139" s="209"/>
      <c r="P139" s="210">
        <f>O139*H139</f>
        <v>0</v>
      </c>
      <c r="Q139" s="210">
        <v>0</v>
      </c>
      <c r="R139" s="210">
        <f>Q139*H139</f>
        <v>0</v>
      </c>
      <c r="S139" s="210">
        <v>0</v>
      </c>
      <c r="T139" s="211">
        <f>S139*H139</f>
        <v>0</v>
      </c>
      <c r="AR139" s="151" t="s">
        <v>5657</v>
      </c>
      <c r="AT139" s="151" t="s">
        <v>375</v>
      </c>
      <c r="AU139" s="151" t="s">
        <v>90</v>
      </c>
      <c r="AY139" s="17" t="s">
        <v>373</v>
      </c>
      <c r="BE139" s="152">
        <f>IF(N139="základní",J139,0)</f>
        <v>0</v>
      </c>
      <c r="BF139" s="152">
        <f>IF(N139="snížená",J139,0)</f>
        <v>0</v>
      </c>
      <c r="BG139" s="152">
        <f>IF(N139="zákl. přenesená",J139,0)</f>
        <v>0</v>
      </c>
      <c r="BH139" s="152">
        <f>IF(N139="sníž. přenesená",J139,0)</f>
        <v>0</v>
      </c>
      <c r="BI139" s="152">
        <f>IF(N139="nulová",J139,0)</f>
        <v>0</v>
      </c>
      <c r="BJ139" s="17" t="s">
        <v>87</v>
      </c>
      <c r="BK139" s="152">
        <f>ROUND(I139*H139,2)</f>
        <v>0</v>
      </c>
      <c r="BL139" s="17" t="s">
        <v>5657</v>
      </c>
      <c r="BM139" s="151" t="s">
        <v>5706</v>
      </c>
    </row>
    <row r="140" spans="2:65" s="1" customFormat="1" ht="6.95" customHeight="1">
      <c r="B140" s="44"/>
      <c r="C140" s="45"/>
      <c r="D140" s="45"/>
      <c r="E140" s="45"/>
      <c r="F140" s="45"/>
      <c r="G140" s="45"/>
      <c r="H140" s="45"/>
      <c r="I140" s="45"/>
      <c r="J140" s="45"/>
      <c r="K140" s="45"/>
      <c r="L140" s="32"/>
    </row>
  </sheetData>
  <sheetProtection algorithmName="SHA-512" hashValue="Z35thSDBTX8RMWUYSoomuOi3wytpSzkkjH3/TNwaixOnLGvKhUovNHb6N+oUStEhUS3GI6fIsWdylIoQbAFNFg==" saltValue="zuB2nuFoEt6JehzHw4LSaEec964kPRvuv3HOZsGAVpnFDVElRV+sfm8b+gcsGRI2a6NCfXuC9frBxTj4gcLw3Q==" spinCount="100000" sheet="1" objects="1" scenarios="1" formatColumns="0" formatRows="0" autoFilter="0"/>
  <autoFilter ref="C118:K139" xr:uid="{00000000-0009-0000-0000-00000D000000}"/>
  <mergeCells count="9">
    <mergeCell ref="E87:H87"/>
    <mergeCell ref="E109:H109"/>
    <mergeCell ref="E111:H111"/>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H1582"/>
  <sheetViews>
    <sheetView showGridLines="0" workbookViewId="0"/>
  </sheetViews>
  <sheetFormatPr defaultRowHeight="15"/>
  <cols>
    <col min="1" max="1" width="8.33203125" customWidth="1"/>
    <col min="2" max="2" width="1.6640625" customWidth="1"/>
    <col min="3" max="3" width="25" customWidth="1"/>
    <col min="4" max="4" width="130.83203125" customWidth="1"/>
    <col min="5" max="5" width="13.33203125" customWidth="1"/>
    <col min="6" max="6" width="20" customWidth="1"/>
    <col min="7" max="7" width="1.6640625" customWidth="1"/>
    <col min="8" max="8" width="8.33203125" customWidth="1"/>
  </cols>
  <sheetData>
    <row r="1" spans="2:8" ht="11.25" customHeight="1"/>
    <row r="2" spans="2:8" ht="36.950000000000003" customHeight="1"/>
    <row r="3" spans="2:8" ht="6.95" customHeight="1">
      <c r="B3" s="18"/>
      <c r="C3" s="19"/>
      <c r="D3" s="19"/>
      <c r="E3" s="19"/>
      <c r="F3" s="19"/>
      <c r="G3" s="19"/>
      <c r="H3" s="20"/>
    </row>
    <row r="4" spans="2:8" ht="24.95" customHeight="1">
      <c r="B4" s="20"/>
      <c r="C4" s="21" t="s">
        <v>5707</v>
      </c>
      <c r="H4" s="20"/>
    </row>
    <row r="5" spans="2:8" ht="12" customHeight="1">
      <c r="B5" s="20"/>
      <c r="C5" s="24" t="s">
        <v>13</v>
      </c>
      <c r="D5" s="238" t="s">
        <v>14</v>
      </c>
      <c r="E5" s="234"/>
      <c r="F5" s="234"/>
      <c r="H5" s="20"/>
    </row>
    <row r="6" spans="2:8" ht="36.950000000000003" customHeight="1">
      <c r="B6" s="20"/>
      <c r="C6" s="26" t="s">
        <v>16</v>
      </c>
      <c r="D6" s="235" t="s">
        <v>17</v>
      </c>
      <c r="E6" s="234"/>
      <c r="F6" s="234"/>
      <c r="H6" s="20"/>
    </row>
    <row r="7" spans="2:8" ht="16.5" customHeight="1">
      <c r="B7" s="20"/>
      <c r="C7" s="27" t="s">
        <v>22</v>
      </c>
      <c r="D7" s="52" t="str">
        <f>'Rekapitulace stavby'!AN8</f>
        <v>23. 9. 2024</v>
      </c>
      <c r="H7" s="20"/>
    </row>
    <row r="8" spans="2:8" s="1" customFormat="1" ht="10.9" customHeight="1">
      <c r="B8" s="32"/>
      <c r="H8" s="32"/>
    </row>
    <row r="9" spans="2:8" s="10" customFormat="1" ht="29.25" customHeight="1">
      <c r="B9" s="118"/>
      <c r="C9" s="119" t="s">
        <v>61</v>
      </c>
      <c r="D9" s="120" t="s">
        <v>62</v>
      </c>
      <c r="E9" s="120" t="s">
        <v>360</v>
      </c>
      <c r="F9" s="121" t="s">
        <v>5708</v>
      </c>
      <c r="H9" s="118"/>
    </row>
    <row r="10" spans="2:8" s="1" customFormat="1" ht="26.45" customHeight="1">
      <c r="B10" s="32"/>
      <c r="C10" s="214" t="s">
        <v>5709</v>
      </c>
      <c r="D10" s="214" t="s">
        <v>93</v>
      </c>
      <c r="H10" s="32"/>
    </row>
    <row r="11" spans="2:8" s="1" customFormat="1" ht="16.899999999999999" customHeight="1">
      <c r="B11" s="32"/>
      <c r="C11" s="215" t="s">
        <v>1602</v>
      </c>
      <c r="D11" s="216" t="s">
        <v>1</v>
      </c>
      <c r="E11" s="217" t="s">
        <v>1</v>
      </c>
      <c r="F11" s="218">
        <v>20.07</v>
      </c>
      <c r="H11" s="32"/>
    </row>
    <row r="12" spans="2:8" s="1" customFormat="1" ht="16.899999999999999" customHeight="1">
      <c r="B12" s="32"/>
      <c r="C12" s="219" t="s">
        <v>1</v>
      </c>
      <c r="D12" s="219" t="s">
        <v>1599</v>
      </c>
      <c r="E12" s="17" t="s">
        <v>1</v>
      </c>
      <c r="F12" s="220">
        <v>0</v>
      </c>
      <c r="H12" s="32"/>
    </row>
    <row r="13" spans="2:8" s="1" customFormat="1" ht="16.899999999999999" customHeight="1">
      <c r="B13" s="32"/>
      <c r="C13" s="219" t="s">
        <v>1</v>
      </c>
      <c r="D13" s="219" t="s">
        <v>1600</v>
      </c>
      <c r="E13" s="17" t="s">
        <v>1</v>
      </c>
      <c r="F13" s="220">
        <v>0</v>
      </c>
      <c r="H13" s="32"/>
    </row>
    <row r="14" spans="2:8" s="1" customFormat="1" ht="16.899999999999999" customHeight="1">
      <c r="B14" s="32"/>
      <c r="C14" s="219" t="s">
        <v>1</v>
      </c>
      <c r="D14" s="219" t="s">
        <v>1601</v>
      </c>
      <c r="E14" s="17" t="s">
        <v>1</v>
      </c>
      <c r="F14" s="220">
        <v>20.07</v>
      </c>
      <c r="H14" s="32"/>
    </row>
    <row r="15" spans="2:8" s="1" customFormat="1" ht="16.899999999999999" customHeight="1">
      <c r="B15" s="32"/>
      <c r="C15" s="219" t="s">
        <v>1602</v>
      </c>
      <c r="D15" s="219" t="s">
        <v>406</v>
      </c>
      <c r="E15" s="17" t="s">
        <v>1</v>
      </c>
      <c r="F15" s="220">
        <v>20.07</v>
      </c>
      <c r="H15" s="32"/>
    </row>
    <row r="16" spans="2:8" s="1" customFormat="1" ht="16.899999999999999" customHeight="1">
      <c r="B16" s="32"/>
      <c r="C16" s="215" t="s">
        <v>1605</v>
      </c>
      <c r="D16" s="216" t="s">
        <v>1</v>
      </c>
      <c r="E16" s="217" t="s">
        <v>1</v>
      </c>
      <c r="F16" s="218">
        <v>24.45</v>
      </c>
      <c r="H16" s="32"/>
    </row>
    <row r="17" spans="2:8" s="1" customFormat="1" ht="16.899999999999999" customHeight="1">
      <c r="B17" s="32"/>
      <c r="C17" s="219" t="s">
        <v>1</v>
      </c>
      <c r="D17" s="219" t="s">
        <v>1603</v>
      </c>
      <c r="E17" s="17" t="s">
        <v>1</v>
      </c>
      <c r="F17" s="220">
        <v>0</v>
      </c>
      <c r="H17" s="32"/>
    </row>
    <row r="18" spans="2:8" s="1" customFormat="1" ht="16.899999999999999" customHeight="1">
      <c r="B18" s="32"/>
      <c r="C18" s="219" t="s">
        <v>1</v>
      </c>
      <c r="D18" s="219" t="s">
        <v>1604</v>
      </c>
      <c r="E18" s="17" t="s">
        <v>1</v>
      </c>
      <c r="F18" s="220">
        <v>24.45</v>
      </c>
      <c r="H18" s="32"/>
    </row>
    <row r="19" spans="2:8" s="1" customFormat="1" ht="16.899999999999999" customHeight="1">
      <c r="B19" s="32"/>
      <c r="C19" s="219" t="s">
        <v>1605</v>
      </c>
      <c r="D19" s="219" t="s">
        <v>406</v>
      </c>
      <c r="E19" s="17" t="s">
        <v>1</v>
      </c>
      <c r="F19" s="220">
        <v>24.45</v>
      </c>
      <c r="H19" s="32"/>
    </row>
    <row r="20" spans="2:8" s="1" customFormat="1" ht="16.899999999999999" customHeight="1">
      <c r="B20" s="32"/>
      <c r="C20" s="215" t="s">
        <v>139</v>
      </c>
      <c r="D20" s="216" t="s">
        <v>1</v>
      </c>
      <c r="E20" s="217" t="s">
        <v>1</v>
      </c>
      <c r="F20" s="218">
        <v>63.5</v>
      </c>
      <c r="H20" s="32"/>
    </row>
    <row r="21" spans="2:8" s="1" customFormat="1" ht="16.899999999999999" customHeight="1">
      <c r="B21" s="32"/>
      <c r="C21" s="219" t="s">
        <v>1</v>
      </c>
      <c r="D21" s="219" t="s">
        <v>1828</v>
      </c>
      <c r="E21" s="17" t="s">
        <v>1</v>
      </c>
      <c r="F21" s="220">
        <v>0</v>
      </c>
      <c r="H21" s="32"/>
    </row>
    <row r="22" spans="2:8" s="1" customFormat="1" ht="16.899999999999999" customHeight="1">
      <c r="B22" s="32"/>
      <c r="C22" s="219" t="s">
        <v>1</v>
      </c>
      <c r="D22" s="219" t="s">
        <v>1829</v>
      </c>
      <c r="E22" s="17" t="s">
        <v>1</v>
      </c>
      <c r="F22" s="220">
        <v>0</v>
      </c>
      <c r="H22" s="32"/>
    </row>
    <row r="23" spans="2:8" s="1" customFormat="1" ht="16.899999999999999" customHeight="1">
      <c r="B23" s="32"/>
      <c r="C23" s="219" t="s">
        <v>1</v>
      </c>
      <c r="D23" s="219" t="s">
        <v>1830</v>
      </c>
      <c r="E23" s="17" t="s">
        <v>1</v>
      </c>
      <c r="F23" s="220">
        <v>63.5</v>
      </c>
      <c r="H23" s="32"/>
    </row>
    <row r="24" spans="2:8" s="1" customFormat="1" ht="16.899999999999999" customHeight="1">
      <c r="B24" s="32"/>
      <c r="C24" s="219" t="s">
        <v>139</v>
      </c>
      <c r="D24" s="219" t="s">
        <v>406</v>
      </c>
      <c r="E24" s="17" t="s">
        <v>1</v>
      </c>
      <c r="F24" s="220">
        <v>63.5</v>
      </c>
      <c r="H24" s="32"/>
    </row>
    <row r="25" spans="2:8" s="1" customFormat="1" ht="16.899999999999999" customHeight="1">
      <c r="B25" s="32"/>
      <c r="C25" s="221" t="s">
        <v>5710</v>
      </c>
      <c r="H25" s="32"/>
    </row>
    <row r="26" spans="2:8" s="1" customFormat="1" ht="16.899999999999999" customHeight="1">
      <c r="B26" s="32"/>
      <c r="C26" s="219" t="s">
        <v>2274</v>
      </c>
      <c r="D26" s="219" t="s">
        <v>5711</v>
      </c>
      <c r="E26" s="17" t="s">
        <v>465</v>
      </c>
      <c r="F26" s="220">
        <v>66.674999999999997</v>
      </c>
      <c r="H26" s="32"/>
    </row>
    <row r="27" spans="2:8" s="1" customFormat="1" ht="16.899999999999999" customHeight="1">
      <c r="B27" s="32"/>
      <c r="C27" s="219" t="s">
        <v>1820</v>
      </c>
      <c r="D27" s="219" t="s">
        <v>5712</v>
      </c>
      <c r="E27" s="17" t="s">
        <v>172</v>
      </c>
      <c r="F27" s="220">
        <v>557.55999999999995</v>
      </c>
      <c r="H27" s="32"/>
    </row>
    <row r="28" spans="2:8" s="1" customFormat="1" ht="16.899999999999999" customHeight="1">
      <c r="B28" s="32"/>
      <c r="C28" s="219" t="s">
        <v>1843</v>
      </c>
      <c r="D28" s="219" t="s">
        <v>5713</v>
      </c>
      <c r="E28" s="17" t="s">
        <v>172</v>
      </c>
      <c r="F28" s="220">
        <v>573.41</v>
      </c>
      <c r="H28" s="32"/>
    </row>
    <row r="29" spans="2:8" s="1" customFormat="1" ht="16.899999999999999" customHeight="1">
      <c r="B29" s="32"/>
      <c r="C29" s="219" t="s">
        <v>1997</v>
      </c>
      <c r="D29" s="219" t="s">
        <v>5714</v>
      </c>
      <c r="E29" s="17" t="s">
        <v>172</v>
      </c>
      <c r="F29" s="220">
        <v>108.51</v>
      </c>
      <c r="H29" s="32"/>
    </row>
    <row r="30" spans="2:8" s="1" customFormat="1" ht="16.899999999999999" customHeight="1">
      <c r="B30" s="32"/>
      <c r="C30" s="219" t="s">
        <v>2054</v>
      </c>
      <c r="D30" s="219" t="s">
        <v>5715</v>
      </c>
      <c r="E30" s="17" t="s">
        <v>465</v>
      </c>
      <c r="F30" s="220">
        <v>180.85</v>
      </c>
      <c r="H30" s="32"/>
    </row>
    <row r="31" spans="2:8" s="1" customFormat="1" ht="16.899999999999999" customHeight="1">
      <c r="B31" s="32"/>
      <c r="C31" s="219" t="s">
        <v>2160</v>
      </c>
      <c r="D31" s="219" t="s">
        <v>5716</v>
      </c>
      <c r="E31" s="17" t="s">
        <v>172</v>
      </c>
      <c r="F31" s="220">
        <v>84.572999999999993</v>
      </c>
      <c r="H31" s="32"/>
    </row>
    <row r="32" spans="2:8" s="1" customFormat="1" ht="16.899999999999999" customHeight="1">
      <c r="B32" s="32"/>
      <c r="C32" s="219" t="s">
        <v>2058</v>
      </c>
      <c r="D32" s="219" t="s">
        <v>2059</v>
      </c>
      <c r="E32" s="17" t="s">
        <v>395</v>
      </c>
      <c r="F32" s="220">
        <v>5.58</v>
      </c>
      <c r="H32" s="32"/>
    </row>
    <row r="33" spans="2:8" s="1" customFormat="1" ht="16.899999999999999" customHeight="1">
      <c r="B33" s="32"/>
      <c r="C33" s="215" t="s">
        <v>148</v>
      </c>
      <c r="D33" s="216" t="s">
        <v>1</v>
      </c>
      <c r="E33" s="217" t="s">
        <v>1</v>
      </c>
      <c r="F33" s="218">
        <v>82</v>
      </c>
      <c r="H33" s="32"/>
    </row>
    <row r="34" spans="2:8" s="1" customFormat="1" ht="16.899999999999999" customHeight="1">
      <c r="B34" s="32"/>
      <c r="C34" s="219" t="s">
        <v>1</v>
      </c>
      <c r="D34" s="219" t="s">
        <v>1828</v>
      </c>
      <c r="E34" s="17" t="s">
        <v>1</v>
      </c>
      <c r="F34" s="220">
        <v>0</v>
      </c>
      <c r="H34" s="32"/>
    </row>
    <row r="35" spans="2:8" s="1" customFormat="1" ht="16.899999999999999" customHeight="1">
      <c r="B35" s="32"/>
      <c r="C35" s="219" t="s">
        <v>1</v>
      </c>
      <c r="D35" s="219" t="s">
        <v>1832</v>
      </c>
      <c r="E35" s="17" t="s">
        <v>1</v>
      </c>
      <c r="F35" s="220">
        <v>0</v>
      </c>
      <c r="H35" s="32"/>
    </row>
    <row r="36" spans="2:8" s="1" customFormat="1" ht="16.899999999999999" customHeight="1">
      <c r="B36" s="32"/>
      <c r="C36" s="219" t="s">
        <v>1</v>
      </c>
      <c r="D36" s="219" t="s">
        <v>1833</v>
      </c>
      <c r="E36" s="17" t="s">
        <v>1</v>
      </c>
      <c r="F36" s="220">
        <v>82</v>
      </c>
      <c r="H36" s="32"/>
    </row>
    <row r="37" spans="2:8" s="1" customFormat="1" ht="16.899999999999999" customHeight="1">
      <c r="B37" s="32"/>
      <c r="C37" s="219" t="s">
        <v>148</v>
      </c>
      <c r="D37" s="219" t="s">
        <v>406</v>
      </c>
      <c r="E37" s="17" t="s">
        <v>1</v>
      </c>
      <c r="F37" s="220">
        <v>82</v>
      </c>
      <c r="H37" s="32"/>
    </row>
    <row r="38" spans="2:8" s="1" customFormat="1" ht="16.899999999999999" customHeight="1">
      <c r="B38" s="32"/>
      <c r="C38" s="221" t="s">
        <v>5710</v>
      </c>
      <c r="H38" s="32"/>
    </row>
    <row r="39" spans="2:8" s="1" customFormat="1" ht="16.899999999999999" customHeight="1">
      <c r="B39" s="32"/>
      <c r="C39" s="219" t="s">
        <v>2279</v>
      </c>
      <c r="D39" s="219" t="s">
        <v>5717</v>
      </c>
      <c r="E39" s="17" t="s">
        <v>172</v>
      </c>
      <c r="F39" s="220">
        <v>102.89400000000001</v>
      </c>
      <c r="H39" s="32"/>
    </row>
    <row r="40" spans="2:8" s="1" customFormat="1" ht="16.899999999999999" customHeight="1">
      <c r="B40" s="32"/>
      <c r="C40" s="219" t="s">
        <v>1820</v>
      </c>
      <c r="D40" s="219" t="s">
        <v>5712</v>
      </c>
      <c r="E40" s="17" t="s">
        <v>172</v>
      </c>
      <c r="F40" s="220">
        <v>557.55999999999995</v>
      </c>
      <c r="H40" s="32"/>
    </row>
    <row r="41" spans="2:8" s="1" customFormat="1" ht="16.899999999999999" customHeight="1">
      <c r="B41" s="32"/>
      <c r="C41" s="219" t="s">
        <v>1843</v>
      </c>
      <c r="D41" s="219" t="s">
        <v>5713</v>
      </c>
      <c r="E41" s="17" t="s">
        <v>172</v>
      </c>
      <c r="F41" s="220">
        <v>573.41</v>
      </c>
      <c r="H41" s="32"/>
    </row>
    <row r="42" spans="2:8" s="1" customFormat="1" ht="16.899999999999999" customHeight="1">
      <c r="B42" s="32"/>
      <c r="C42" s="219" t="s">
        <v>1997</v>
      </c>
      <c r="D42" s="219" t="s">
        <v>5714</v>
      </c>
      <c r="E42" s="17" t="s">
        <v>172</v>
      </c>
      <c r="F42" s="220">
        <v>108.51</v>
      </c>
      <c r="H42" s="32"/>
    </row>
    <row r="43" spans="2:8" s="1" customFormat="1" ht="16.899999999999999" customHeight="1">
      <c r="B43" s="32"/>
      <c r="C43" s="219" t="s">
        <v>2054</v>
      </c>
      <c r="D43" s="219" t="s">
        <v>5715</v>
      </c>
      <c r="E43" s="17" t="s">
        <v>465</v>
      </c>
      <c r="F43" s="220">
        <v>180.85</v>
      </c>
      <c r="H43" s="32"/>
    </row>
    <row r="44" spans="2:8" s="1" customFormat="1" ht="16.899999999999999" customHeight="1">
      <c r="B44" s="32"/>
      <c r="C44" s="219" t="s">
        <v>2160</v>
      </c>
      <c r="D44" s="219" t="s">
        <v>5716</v>
      </c>
      <c r="E44" s="17" t="s">
        <v>172</v>
      </c>
      <c r="F44" s="220">
        <v>84.572999999999993</v>
      </c>
      <c r="H44" s="32"/>
    </row>
    <row r="45" spans="2:8" s="1" customFormat="1" ht="16.899999999999999" customHeight="1">
      <c r="B45" s="32"/>
      <c r="C45" s="219" t="s">
        <v>2058</v>
      </c>
      <c r="D45" s="219" t="s">
        <v>2059</v>
      </c>
      <c r="E45" s="17" t="s">
        <v>395</v>
      </c>
      <c r="F45" s="220">
        <v>5.58</v>
      </c>
      <c r="H45" s="32"/>
    </row>
    <row r="46" spans="2:8" s="1" customFormat="1" ht="16.899999999999999" customHeight="1">
      <c r="B46" s="32"/>
      <c r="C46" s="215" t="s">
        <v>150</v>
      </c>
      <c r="D46" s="216" t="s">
        <v>1</v>
      </c>
      <c r="E46" s="217" t="s">
        <v>1</v>
      </c>
      <c r="F46" s="218">
        <v>35.35</v>
      </c>
      <c r="H46" s="32"/>
    </row>
    <row r="47" spans="2:8" s="1" customFormat="1" ht="16.899999999999999" customHeight="1">
      <c r="B47" s="32"/>
      <c r="C47" s="219" t="s">
        <v>1</v>
      </c>
      <c r="D47" s="219" t="s">
        <v>1835</v>
      </c>
      <c r="E47" s="17" t="s">
        <v>1</v>
      </c>
      <c r="F47" s="220">
        <v>0</v>
      </c>
      <c r="H47" s="32"/>
    </row>
    <row r="48" spans="2:8" s="1" customFormat="1" ht="16.899999999999999" customHeight="1">
      <c r="B48" s="32"/>
      <c r="C48" s="219" t="s">
        <v>1</v>
      </c>
      <c r="D48" s="219" t="s">
        <v>1836</v>
      </c>
      <c r="E48" s="17" t="s">
        <v>1</v>
      </c>
      <c r="F48" s="220">
        <v>35.35</v>
      </c>
      <c r="H48" s="32"/>
    </row>
    <row r="49" spans="2:8" s="1" customFormat="1" ht="16.899999999999999" customHeight="1">
      <c r="B49" s="32"/>
      <c r="C49" s="219" t="s">
        <v>150</v>
      </c>
      <c r="D49" s="219" t="s">
        <v>406</v>
      </c>
      <c r="E49" s="17" t="s">
        <v>1</v>
      </c>
      <c r="F49" s="220">
        <v>35.35</v>
      </c>
      <c r="H49" s="32"/>
    </row>
    <row r="50" spans="2:8" s="1" customFormat="1" ht="16.899999999999999" customHeight="1">
      <c r="B50" s="32"/>
      <c r="C50" s="221" t="s">
        <v>5710</v>
      </c>
      <c r="H50" s="32"/>
    </row>
    <row r="51" spans="2:8" s="1" customFormat="1" ht="16.899999999999999" customHeight="1">
      <c r="B51" s="32"/>
      <c r="C51" s="219" t="s">
        <v>2279</v>
      </c>
      <c r="D51" s="219" t="s">
        <v>5717</v>
      </c>
      <c r="E51" s="17" t="s">
        <v>172</v>
      </c>
      <c r="F51" s="220">
        <v>102.89400000000001</v>
      </c>
      <c r="H51" s="32"/>
    </row>
    <row r="52" spans="2:8" s="1" customFormat="1" ht="16.899999999999999" customHeight="1">
      <c r="B52" s="32"/>
      <c r="C52" s="219" t="s">
        <v>1820</v>
      </c>
      <c r="D52" s="219" t="s">
        <v>5712</v>
      </c>
      <c r="E52" s="17" t="s">
        <v>172</v>
      </c>
      <c r="F52" s="220">
        <v>557.55999999999995</v>
      </c>
      <c r="H52" s="32"/>
    </row>
    <row r="53" spans="2:8" s="1" customFormat="1" ht="16.899999999999999" customHeight="1">
      <c r="B53" s="32"/>
      <c r="C53" s="219" t="s">
        <v>1843</v>
      </c>
      <c r="D53" s="219" t="s">
        <v>5713</v>
      </c>
      <c r="E53" s="17" t="s">
        <v>172</v>
      </c>
      <c r="F53" s="220">
        <v>573.41</v>
      </c>
      <c r="H53" s="32"/>
    </row>
    <row r="54" spans="2:8" s="1" customFormat="1" ht="16.899999999999999" customHeight="1">
      <c r="B54" s="32"/>
      <c r="C54" s="219" t="s">
        <v>1997</v>
      </c>
      <c r="D54" s="219" t="s">
        <v>5714</v>
      </c>
      <c r="E54" s="17" t="s">
        <v>172</v>
      </c>
      <c r="F54" s="220">
        <v>108.51</v>
      </c>
      <c r="H54" s="32"/>
    </row>
    <row r="55" spans="2:8" s="1" customFormat="1" ht="16.899999999999999" customHeight="1">
      <c r="B55" s="32"/>
      <c r="C55" s="219" t="s">
        <v>2054</v>
      </c>
      <c r="D55" s="219" t="s">
        <v>5715</v>
      </c>
      <c r="E55" s="17" t="s">
        <v>465</v>
      </c>
      <c r="F55" s="220">
        <v>180.85</v>
      </c>
      <c r="H55" s="32"/>
    </row>
    <row r="56" spans="2:8" s="1" customFormat="1" ht="16.899999999999999" customHeight="1">
      <c r="B56" s="32"/>
      <c r="C56" s="219" t="s">
        <v>2160</v>
      </c>
      <c r="D56" s="219" t="s">
        <v>5716</v>
      </c>
      <c r="E56" s="17" t="s">
        <v>172</v>
      </c>
      <c r="F56" s="220">
        <v>84.572999999999993</v>
      </c>
      <c r="H56" s="32"/>
    </row>
    <row r="57" spans="2:8" s="1" customFormat="1" ht="16.899999999999999" customHeight="1">
      <c r="B57" s="32"/>
      <c r="C57" s="219" t="s">
        <v>2058</v>
      </c>
      <c r="D57" s="219" t="s">
        <v>2059</v>
      </c>
      <c r="E57" s="17" t="s">
        <v>395</v>
      </c>
      <c r="F57" s="220">
        <v>5.58</v>
      </c>
      <c r="H57" s="32"/>
    </row>
    <row r="58" spans="2:8" s="1" customFormat="1" ht="16.899999999999999" customHeight="1">
      <c r="B58" s="32"/>
      <c r="C58" s="215" t="s">
        <v>1608</v>
      </c>
      <c r="D58" s="216" t="s">
        <v>1</v>
      </c>
      <c r="E58" s="217" t="s">
        <v>1</v>
      </c>
      <c r="F58" s="218">
        <v>9.5</v>
      </c>
      <c r="H58" s="32"/>
    </row>
    <row r="59" spans="2:8" s="1" customFormat="1" ht="16.899999999999999" customHeight="1">
      <c r="B59" s="32"/>
      <c r="C59" s="219" t="s">
        <v>1</v>
      </c>
      <c r="D59" s="219" t="s">
        <v>1606</v>
      </c>
      <c r="E59" s="17" t="s">
        <v>1</v>
      </c>
      <c r="F59" s="220">
        <v>0</v>
      </c>
      <c r="H59" s="32"/>
    </row>
    <row r="60" spans="2:8" s="1" customFormat="1" ht="16.899999999999999" customHeight="1">
      <c r="B60" s="32"/>
      <c r="C60" s="219" t="s">
        <v>1</v>
      </c>
      <c r="D60" s="219" t="s">
        <v>1607</v>
      </c>
      <c r="E60" s="17" t="s">
        <v>1</v>
      </c>
      <c r="F60" s="220">
        <v>9.5</v>
      </c>
      <c r="H60" s="32"/>
    </row>
    <row r="61" spans="2:8" s="1" customFormat="1" ht="16.899999999999999" customHeight="1">
      <c r="B61" s="32"/>
      <c r="C61" s="219" t="s">
        <v>1608</v>
      </c>
      <c r="D61" s="219" t="s">
        <v>406</v>
      </c>
      <c r="E61" s="17" t="s">
        <v>1</v>
      </c>
      <c r="F61" s="220">
        <v>9.5</v>
      </c>
      <c r="H61" s="32"/>
    </row>
    <row r="62" spans="2:8" s="1" customFormat="1" ht="16.899999999999999" customHeight="1">
      <c r="B62" s="32"/>
      <c r="C62" s="215" t="s">
        <v>1611</v>
      </c>
      <c r="D62" s="216" t="s">
        <v>1</v>
      </c>
      <c r="E62" s="217" t="s">
        <v>1</v>
      </c>
      <c r="F62" s="218">
        <v>19.27</v>
      </c>
      <c r="H62" s="32"/>
    </row>
    <row r="63" spans="2:8" s="1" customFormat="1" ht="16.899999999999999" customHeight="1">
      <c r="B63" s="32"/>
      <c r="C63" s="219" t="s">
        <v>1</v>
      </c>
      <c r="D63" s="219" t="s">
        <v>1609</v>
      </c>
      <c r="E63" s="17" t="s">
        <v>1</v>
      </c>
      <c r="F63" s="220">
        <v>0</v>
      </c>
      <c r="H63" s="32"/>
    </row>
    <row r="64" spans="2:8" s="1" customFormat="1" ht="16.899999999999999" customHeight="1">
      <c r="B64" s="32"/>
      <c r="C64" s="219" t="s">
        <v>1</v>
      </c>
      <c r="D64" s="219" t="s">
        <v>1610</v>
      </c>
      <c r="E64" s="17" t="s">
        <v>1</v>
      </c>
      <c r="F64" s="220">
        <v>19.27</v>
      </c>
      <c r="H64" s="32"/>
    </row>
    <row r="65" spans="2:8" s="1" customFormat="1" ht="16.899999999999999" customHeight="1">
      <c r="B65" s="32"/>
      <c r="C65" s="219" t="s">
        <v>1611</v>
      </c>
      <c r="D65" s="219" t="s">
        <v>406</v>
      </c>
      <c r="E65" s="17" t="s">
        <v>1</v>
      </c>
      <c r="F65" s="220">
        <v>19.27</v>
      </c>
      <c r="H65" s="32"/>
    </row>
    <row r="66" spans="2:8" s="1" customFormat="1" ht="16.899999999999999" customHeight="1">
      <c r="B66" s="32"/>
      <c r="C66" s="215" t="s">
        <v>141</v>
      </c>
      <c r="D66" s="216" t="s">
        <v>1</v>
      </c>
      <c r="E66" s="217" t="s">
        <v>1</v>
      </c>
      <c r="F66" s="218">
        <v>58.533999999999999</v>
      </c>
      <c r="H66" s="32"/>
    </row>
    <row r="67" spans="2:8" s="1" customFormat="1" ht="16.899999999999999" customHeight="1">
      <c r="B67" s="32"/>
      <c r="C67" s="219" t="s">
        <v>1</v>
      </c>
      <c r="D67" s="219" t="s">
        <v>382</v>
      </c>
      <c r="E67" s="17" t="s">
        <v>1</v>
      </c>
      <c r="F67" s="220">
        <v>0</v>
      </c>
      <c r="H67" s="32"/>
    </row>
    <row r="68" spans="2:8" s="1" customFormat="1" ht="16.899999999999999" customHeight="1">
      <c r="B68" s="32"/>
      <c r="C68" s="219" t="s">
        <v>1</v>
      </c>
      <c r="D68" s="219" t="s">
        <v>1335</v>
      </c>
      <c r="E68" s="17" t="s">
        <v>1</v>
      </c>
      <c r="F68" s="220">
        <v>0</v>
      </c>
      <c r="H68" s="32"/>
    </row>
    <row r="69" spans="2:8" s="1" customFormat="1" ht="16.899999999999999" customHeight="1">
      <c r="B69" s="32"/>
      <c r="C69" s="219" t="s">
        <v>1</v>
      </c>
      <c r="D69" s="219" t="s">
        <v>1336</v>
      </c>
      <c r="E69" s="17" t="s">
        <v>1</v>
      </c>
      <c r="F69" s="220">
        <v>17.876999999999999</v>
      </c>
      <c r="H69" s="32"/>
    </row>
    <row r="70" spans="2:8" s="1" customFormat="1" ht="16.899999999999999" customHeight="1">
      <c r="B70" s="32"/>
      <c r="C70" s="219" t="s">
        <v>1</v>
      </c>
      <c r="D70" s="219" t="s">
        <v>1337</v>
      </c>
      <c r="E70" s="17" t="s">
        <v>1</v>
      </c>
      <c r="F70" s="220">
        <v>0</v>
      </c>
      <c r="H70" s="32"/>
    </row>
    <row r="71" spans="2:8" s="1" customFormat="1" ht="16.899999999999999" customHeight="1">
      <c r="B71" s="32"/>
      <c r="C71" s="219" t="s">
        <v>1</v>
      </c>
      <c r="D71" s="219" t="s">
        <v>1338</v>
      </c>
      <c r="E71" s="17" t="s">
        <v>1</v>
      </c>
      <c r="F71" s="220">
        <v>22.285</v>
      </c>
      <c r="H71" s="32"/>
    </row>
    <row r="72" spans="2:8" s="1" customFormat="1" ht="16.899999999999999" customHeight="1">
      <c r="B72" s="32"/>
      <c r="C72" s="219" t="s">
        <v>1</v>
      </c>
      <c r="D72" s="219" t="s">
        <v>1339</v>
      </c>
      <c r="E72" s="17" t="s">
        <v>1</v>
      </c>
      <c r="F72" s="220">
        <v>0</v>
      </c>
      <c r="H72" s="32"/>
    </row>
    <row r="73" spans="2:8" s="1" customFormat="1" ht="16.899999999999999" customHeight="1">
      <c r="B73" s="32"/>
      <c r="C73" s="219" t="s">
        <v>1</v>
      </c>
      <c r="D73" s="219" t="s">
        <v>1340</v>
      </c>
      <c r="E73" s="17" t="s">
        <v>1</v>
      </c>
      <c r="F73" s="220">
        <v>0.60799999999999998</v>
      </c>
      <c r="H73" s="32"/>
    </row>
    <row r="74" spans="2:8" s="1" customFormat="1" ht="16.899999999999999" customHeight="1">
      <c r="B74" s="32"/>
      <c r="C74" s="219" t="s">
        <v>1</v>
      </c>
      <c r="D74" s="219" t="s">
        <v>1341</v>
      </c>
      <c r="E74" s="17" t="s">
        <v>1</v>
      </c>
      <c r="F74" s="220">
        <v>0</v>
      </c>
      <c r="H74" s="32"/>
    </row>
    <row r="75" spans="2:8" s="1" customFormat="1" ht="16.899999999999999" customHeight="1">
      <c r="B75" s="32"/>
      <c r="C75" s="219" t="s">
        <v>1</v>
      </c>
      <c r="D75" s="219" t="s">
        <v>1342</v>
      </c>
      <c r="E75" s="17" t="s">
        <v>1</v>
      </c>
      <c r="F75" s="220">
        <v>17.763999999999999</v>
      </c>
      <c r="H75" s="32"/>
    </row>
    <row r="76" spans="2:8" s="1" customFormat="1" ht="16.899999999999999" customHeight="1">
      <c r="B76" s="32"/>
      <c r="C76" s="219" t="s">
        <v>141</v>
      </c>
      <c r="D76" s="219" t="s">
        <v>406</v>
      </c>
      <c r="E76" s="17" t="s">
        <v>1</v>
      </c>
      <c r="F76" s="220">
        <v>58.533999999999999</v>
      </c>
      <c r="H76" s="32"/>
    </row>
    <row r="77" spans="2:8" s="1" customFormat="1" ht="16.899999999999999" customHeight="1">
      <c r="B77" s="32"/>
      <c r="C77" s="221" t="s">
        <v>5710</v>
      </c>
      <c r="H77" s="32"/>
    </row>
    <row r="78" spans="2:8" s="1" customFormat="1" ht="16.899999999999999" customHeight="1">
      <c r="B78" s="32"/>
      <c r="C78" s="219" t="s">
        <v>1332</v>
      </c>
      <c r="D78" s="219" t="s">
        <v>5718</v>
      </c>
      <c r="E78" s="17" t="s">
        <v>395</v>
      </c>
      <c r="F78" s="220">
        <v>58.533999999999999</v>
      </c>
      <c r="H78" s="32"/>
    </row>
    <row r="79" spans="2:8" s="1" customFormat="1" ht="16.899999999999999" customHeight="1">
      <c r="B79" s="32"/>
      <c r="C79" s="219" t="s">
        <v>1375</v>
      </c>
      <c r="D79" s="219" t="s">
        <v>5719</v>
      </c>
      <c r="E79" s="17" t="s">
        <v>395</v>
      </c>
      <c r="F79" s="220">
        <v>58.533999999999999</v>
      </c>
      <c r="H79" s="32"/>
    </row>
    <row r="80" spans="2:8" s="1" customFormat="1" ht="16.899999999999999" customHeight="1">
      <c r="B80" s="32"/>
      <c r="C80" s="215" t="s">
        <v>144</v>
      </c>
      <c r="D80" s="216" t="s">
        <v>1</v>
      </c>
      <c r="E80" s="217" t="s">
        <v>1</v>
      </c>
      <c r="F80" s="218">
        <v>585.33500000000004</v>
      </c>
      <c r="H80" s="32"/>
    </row>
    <row r="81" spans="2:8" s="1" customFormat="1" ht="16.899999999999999" customHeight="1">
      <c r="B81" s="32"/>
      <c r="C81" s="219" t="s">
        <v>1</v>
      </c>
      <c r="D81" s="219" t="s">
        <v>1460</v>
      </c>
      <c r="E81" s="17" t="s">
        <v>1</v>
      </c>
      <c r="F81" s="220">
        <v>0</v>
      </c>
      <c r="H81" s="32"/>
    </row>
    <row r="82" spans="2:8" s="1" customFormat="1" ht="16.899999999999999" customHeight="1">
      <c r="B82" s="32"/>
      <c r="C82" s="219" t="s">
        <v>1</v>
      </c>
      <c r="D82" s="219" t="s">
        <v>382</v>
      </c>
      <c r="E82" s="17" t="s">
        <v>1</v>
      </c>
      <c r="F82" s="220">
        <v>0</v>
      </c>
      <c r="H82" s="32"/>
    </row>
    <row r="83" spans="2:8" s="1" customFormat="1" ht="16.899999999999999" customHeight="1">
      <c r="B83" s="32"/>
      <c r="C83" s="219" t="s">
        <v>1</v>
      </c>
      <c r="D83" s="219" t="s">
        <v>1335</v>
      </c>
      <c r="E83" s="17" t="s">
        <v>1</v>
      </c>
      <c r="F83" s="220">
        <v>0</v>
      </c>
      <c r="H83" s="32"/>
    </row>
    <row r="84" spans="2:8" s="1" customFormat="1" ht="16.899999999999999" customHeight="1">
      <c r="B84" s="32"/>
      <c r="C84" s="219" t="s">
        <v>1</v>
      </c>
      <c r="D84" s="219" t="s">
        <v>1461</v>
      </c>
      <c r="E84" s="17" t="s">
        <v>1</v>
      </c>
      <c r="F84" s="220">
        <v>178.76499999999999</v>
      </c>
      <c r="H84" s="32"/>
    </row>
    <row r="85" spans="2:8" s="1" customFormat="1" ht="16.899999999999999" customHeight="1">
      <c r="B85" s="32"/>
      <c r="C85" s="219" t="s">
        <v>1</v>
      </c>
      <c r="D85" s="219" t="s">
        <v>1337</v>
      </c>
      <c r="E85" s="17" t="s">
        <v>1</v>
      </c>
      <c r="F85" s="220">
        <v>0</v>
      </c>
      <c r="H85" s="32"/>
    </row>
    <row r="86" spans="2:8" s="1" customFormat="1" ht="16.899999999999999" customHeight="1">
      <c r="B86" s="32"/>
      <c r="C86" s="219" t="s">
        <v>1</v>
      </c>
      <c r="D86" s="219" t="s">
        <v>1462</v>
      </c>
      <c r="E86" s="17" t="s">
        <v>1</v>
      </c>
      <c r="F86" s="220">
        <v>222.85</v>
      </c>
      <c r="H86" s="32"/>
    </row>
    <row r="87" spans="2:8" s="1" customFormat="1" ht="16.899999999999999" customHeight="1">
      <c r="B87" s="32"/>
      <c r="C87" s="219" t="s">
        <v>1</v>
      </c>
      <c r="D87" s="219" t="s">
        <v>1339</v>
      </c>
      <c r="E87" s="17" t="s">
        <v>1</v>
      </c>
      <c r="F87" s="220">
        <v>0</v>
      </c>
      <c r="H87" s="32"/>
    </row>
    <row r="88" spans="2:8" s="1" customFormat="1" ht="16.899999999999999" customHeight="1">
      <c r="B88" s="32"/>
      <c r="C88" s="219" t="s">
        <v>1</v>
      </c>
      <c r="D88" s="219" t="s">
        <v>1463</v>
      </c>
      <c r="E88" s="17" t="s">
        <v>1</v>
      </c>
      <c r="F88" s="220">
        <v>6.08</v>
      </c>
      <c r="H88" s="32"/>
    </row>
    <row r="89" spans="2:8" s="1" customFormat="1" ht="16.899999999999999" customHeight="1">
      <c r="B89" s="32"/>
      <c r="C89" s="219" t="s">
        <v>1</v>
      </c>
      <c r="D89" s="219" t="s">
        <v>1341</v>
      </c>
      <c r="E89" s="17" t="s">
        <v>1</v>
      </c>
      <c r="F89" s="220">
        <v>0</v>
      </c>
      <c r="H89" s="32"/>
    </row>
    <row r="90" spans="2:8" s="1" customFormat="1" ht="16.899999999999999" customHeight="1">
      <c r="B90" s="32"/>
      <c r="C90" s="219" t="s">
        <v>1</v>
      </c>
      <c r="D90" s="219" t="s">
        <v>1464</v>
      </c>
      <c r="E90" s="17" t="s">
        <v>1</v>
      </c>
      <c r="F90" s="220">
        <v>177.64</v>
      </c>
      <c r="H90" s="32"/>
    </row>
    <row r="91" spans="2:8" s="1" customFormat="1" ht="16.899999999999999" customHeight="1">
      <c r="B91" s="32"/>
      <c r="C91" s="219" t="s">
        <v>144</v>
      </c>
      <c r="D91" s="219" t="s">
        <v>406</v>
      </c>
      <c r="E91" s="17" t="s">
        <v>1</v>
      </c>
      <c r="F91" s="220">
        <v>585.33500000000004</v>
      </c>
      <c r="H91" s="32"/>
    </row>
    <row r="92" spans="2:8" s="1" customFormat="1" ht="16.899999999999999" customHeight="1">
      <c r="B92" s="32"/>
      <c r="C92" s="221" t="s">
        <v>5710</v>
      </c>
      <c r="H92" s="32"/>
    </row>
    <row r="93" spans="2:8" s="1" customFormat="1" ht="16.899999999999999" customHeight="1">
      <c r="B93" s="32"/>
      <c r="C93" s="219" t="s">
        <v>1466</v>
      </c>
      <c r="D93" s="219" t="s">
        <v>5720</v>
      </c>
      <c r="E93" s="17" t="s">
        <v>465</v>
      </c>
      <c r="F93" s="220">
        <v>585.33500000000004</v>
      </c>
      <c r="H93" s="32"/>
    </row>
    <row r="94" spans="2:8" s="1" customFormat="1" ht="16.899999999999999" customHeight="1">
      <c r="B94" s="32"/>
      <c r="C94" s="219" t="s">
        <v>1456</v>
      </c>
      <c r="D94" s="219" t="s">
        <v>5721</v>
      </c>
      <c r="E94" s="17" t="s">
        <v>465</v>
      </c>
      <c r="F94" s="220">
        <v>585.33500000000004</v>
      </c>
      <c r="H94" s="32"/>
    </row>
    <row r="95" spans="2:8" s="1" customFormat="1" ht="16.899999999999999" customHeight="1">
      <c r="B95" s="32"/>
      <c r="C95" s="215" t="s">
        <v>146</v>
      </c>
      <c r="D95" s="216" t="s">
        <v>1</v>
      </c>
      <c r="E95" s="217" t="s">
        <v>1</v>
      </c>
      <c r="F95" s="218">
        <v>2.75</v>
      </c>
      <c r="H95" s="32"/>
    </row>
    <row r="96" spans="2:8" s="1" customFormat="1" ht="16.899999999999999" customHeight="1">
      <c r="B96" s="32"/>
      <c r="C96" s="219" t="s">
        <v>1</v>
      </c>
      <c r="D96" s="219" t="s">
        <v>1312</v>
      </c>
      <c r="E96" s="17" t="s">
        <v>1</v>
      </c>
      <c r="F96" s="220">
        <v>0</v>
      </c>
      <c r="H96" s="32"/>
    </row>
    <row r="97" spans="2:8" s="1" customFormat="1" ht="16.899999999999999" customHeight="1">
      <c r="B97" s="32"/>
      <c r="C97" s="219" t="s">
        <v>1</v>
      </c>
      <c r="D97" s="219" t="s">
        <v>2739</v>
      </c>
      <c r="E97" s="17" t="s">
        <v>1</v>
      </c>
      <c r="F97" s="220">
        <v>2.75</v>
      </c>
      <c r="H97" s="32"/>
    </row>
    <row r="98" spans="2:8" s="1" customFormat="1" ht="16.899999999999999" customHeight="1">
      <c r="B98" s="32"/>
      <c r="C98" s="219" t="s">
        <v>146</v>
      </c>
      <c r="D98" s="219" t="s">
        <v>406</v>
      </c>
      <c r="E98" s="17" t="s">
        <v>1</v>
      </c>
      <c r="F98" s="220">
        <v>2.75</v>
      </c>
      <c r="H98" s="32"/>
    </row>
    <row r="99" spans="2:8" s="1" customFormat="1" ht="16.899999999999999" customHeight="1">
      <c r="B99" s="32"/>
      <c r="C99" s="221" t="s">
        <v>5710</v>
      </c>
      <c r="H99" s="32"/>
    </row>
    <row r="100" spans="2:8" s="1" customFormat="1" ht="16.899999999999999" customHeight="1">
      <c r="B100" s="32"/>
      <c r="C100" s="219" t="s">
        <v>2736</v>
      </c>
      <c r="D100" s="219" t="s">
        <v>2737</v>
      </c>
      <c r="E100" s="17" t="s">
        <v>914</v>
      </c>
      <c r="F100" s="220">
        <v>1</v>
      </c>
      <c r="H100" s="32"/>
    </row>
    <row r="101" spans="2:8" s="1" customFormat="1" ht="16.899999999999999" customHeight="1">
      <c r="B101" s="32"/>
      <c r="C101" s="219" t="s">
        <v>2742</v>
      </c>
      <c r="D101" s="219" t="s">
        <v>2743</v>
      </c>
      <c r="E101" s="17" t="s">
        <v>172</v>
      </c>
      <c r="F101" s="220">
        <v>2.75</v>
      </c>
      <c r="H101" s="32"/>
    </row>
    <row r="102" spans="2:8" s="1" customFormat="1" ht="16.899999999999999" customHeight="1">
      <c r="B102" s="32"/>
      <c r="C102" s="215" t="s">
        <v>267</v>
      </c>
      <c r="D102" s="216" t="s">
        <v>1</v>
      </c>
      <c r="E102" s="217" t="s">
        <v>1</v>
      </c>
      <c r="F102" s="218">
        <v>445.4</v>
      </c>
      <c r="H102" s="32"/>
    </row>
    <row r="103" spans="2:8" s="1" customFormat="1" ht="16.899999999999999" customHeight="1">
      <c r="B103" s="32"/>
      <c r="C103" s="219" t="s">
        <v>1</v>
      </c>
      <c r="D103" s="219" t="s">
        <v>405</v>
      </c>
      <c r="E103" s="17" t="s">
        <v>1</v>
      </c>
      <c r="F103" s="220">
        <v>0</v>
      </c>
      <c r="H103" s="32"/>
    </row>
    <row r="104" spans="2:8" s="1" customFormat="1" ht="16.899999999999999" customHeight="1">
      <c r="B104" s="32"/>
      <c r="C104" s="219" t="s">
        <v>1</v>
      </c>
      <c r="D104" s="219" t="s">
        <v>398</v>
      </c>
      <c r="E104" s="17" t="s">
        <v>1</v>
      </c>
      <c r="F104" s="220">
        <v>0</v>
      </c>
      <c r="H104" s="32"/>
    </row>
    <row r="105" spans="2:8" s="1" customFormat="1" ht="16.899999999999999" customHeight="1">
      <c r="B105" s="32"/>
      <c r="C105" s="219" t="s">
        <v>1</v>
      </c>
      <c r="D105" s="219" t="s">
        <v>234</v>
      </c>
      <c r="E105" s="17" t="s">
        <v>1</v>
      </c>
      <c r="F105" s="220">
        <v>445.4</v>
      </c>
      <c r="H105" s="32"/>
    </row>
    <row r="106" spans="2:8" s="1" customFormat="1" ht="16.899999999999999" customHeight="1">
      <c r="B106" s="32"/>
      <c r="C106" s="219" t="s">
        <v>267</v>
      </c>
      <c r="D106" s="219" t="s">
        <v>406</v>
      </c>
      <c r="E106" s="17" t="s">
        <v>1</v>
      </c>
      <c r="F106" s="220">
        <v>445.4</v>
      </c>
      <c r="H106" s="32"/>
    </row>
    <row r="107" spans="2:8" s="1" customFormat="1" ht="16.899999999999999" customHeight="1">
      <c r="B107" s="32"/>
      <c r="C107" s="221" t="s">
        <v>5710</v>
      </c>
      <c r="H107" s="32"/>
    </row>
    <row r="108" spans="2:8" s="1" customFormat="1" ht="16.899999999999999" customHeight="1">
      <c r="B108" s="32"/>
      <c r="C108" s="219" t="s">
        <v>1596</v>
      </c>
      <c r="D108" s="219" t="s">
        <v>5722</v>
      </c>
      <c r="E108" s="17" t="s">
        <v>172</v>
      </c>
      <c r="F108" s="220">
        <v>1179.3499999999999</v>
      </c>
      <c r="H108" s="32"/>
    </row>
    <row r="109" spans="2:8" s="1" customFormat="1" ht="16.899999999999999" customHeight="1">
      <c r="B109" s="32"/>
      <c r="C109" s="219" t="s">
        <v>393</v>
      </c>
      <c r="D109" s="219" t="s">
        <v>5723</v>
      </c>
      <c r="E109" s="17" t="s">
        <v>395</v>
      </c>
      <c r="F109" s="220">
        <v>608.49400000000003</v>
      </c>
      <c r="H109" s="32"/>
    </row>
    <row r="110" spans="2:8" s="1" customFormat="1" ht="16.899999999999999" customHeight="1">
      <c r="B110" s="32"/>
      <c r="C110" s="219" t="s">
        <v>498</v>
      </c>
      <c r="D110" s="219" t="s">
        <v>5724</v>
      </c>
      <c r="E110" s="17" t="s">
        <v>395</v>
      </c>
      <c r="F110" s="220">
        <v>100.01900000000001</v>
      </c>
      <c r="H110" s="32"/>
    </row>
    <row r="111" spans="2:8" s="1" customFormat="1" ht="16.899999999999999" customHeight="1">
      <c r="B111" s="32"/>
      <c r="C111" s="219" t="s">
        <v>668</v>
      </c>
      <c r="D111" s="219" t="s">
        <v>5725</v>
      </c>
      <c r="E111" s="17" t="s">
        <v>395</v>
      </c>
      <c r="F111" s="220">
        <v>129.77199999999999</v>
      </c>
      <c r="H111" s="32"/>
    </row>
    <row r="112" spans="2:8" s="1" customFormat="1" ht="16.899999999999999" customHeight="1">
      <c r="B112" s="32"/>
      <c r="C112" s="219" t="s">
        <v>695</v>
      </c>
      <c r="D112" s="219" t="s">
        <v>5726</v>
      </c>
      <c r="E112" s="17" t="s">
        <v>647</v>
      </c>
      <c r="F112" s="220">
        <v>1.6870000000000001</v>
      </c>
      <c r="H112" s="32"/>
    </row>
    <row r="113" spans="2:8" s="1" customFormat="1" ht="16.899999999999999" customHeight="1">
      <c r="B113" s="32"/>
      <c r="C113" s="219" t="s">
        <v>1730</v>
      </c>
      <c r="D113" s="219" t="s">
        <v>5727</v>
      </c>
      <c r="E113" s="17" t="s">
        <v>172</v>
      </c>
      <c r="F113" s="220">
        <v>481.94</v>
      </c>
      <c r="H113" s="32"/>
    </row>
    <row r="114" spans="2:8" s="1" customFormat="1" ht="16.899999999999999" customHeight="1">
      <c r="B114" s="32"/>
      <c r="C114" s="215" t="s">
        <v>176</v>
      </c>
      <c r="D114" s="216" t="s">
        <v>1</v>
      </c>
      <c r="E114" s="217" t="s">
        <v>1</v>
      </c>
      <c r="F114" s="218">
        <v>120.74299999999999</v>
      </c>
      <c r="H114" s="32"/>
    </row>
    <row r="115" spans="2:8" s="1" customFormat="1" ht="16.899999999999999" customHeight="1">
      <c r="B115" s="32"/>
      <c r="C115" s="219" t="s">
        <v>1</v>
      </c>
      <c r="D115" s="219" t="s">
        <v>434</v>
      </c>
      <c r="E115" s="17" t="s">
        <v>1</v>
      </c>
      <c r="F115" s="220">
        <v>0</v>
      </c>
      <c r="H115" s="32"/>
    </row>
    <row r="116" spans="2:8" s="1" customFormat="1" ht="16.899999999999999" customHeight="1">
      <c r="B116" s="32"/>
      <c r="C116" s="219" t="s">
        <v>1</v>
      </c>
      <c r="D116" s="219" t="s">
        <v>455</v>
      </c>
      <c r="E116" s="17" t="s">
        <v>1</v>
      </c>
      <c r="F116" s="220">
        <v>119.74299999999999</v>
      </c>
      <c r="H116" s="32"/>
    </row>
    <row r="117" spans="2:8" s="1" customFormat="1" ht="16.899999999999999" customHeight="1">
      <c r="B117" s="32"/>
      <c r="C117" s="219" t="s">
        <v>1</v>
      </c>
      <c r="D117" s="219" t="s">
        <v>456</v>
      </c>
      <c r="E117" s="17" t="s">
        <v>1</v>
      </c>
      <c r="F117" s="220">
        <v>0</v>
      </c>
      <c r="H117" s="32"/>
    </row>
    <row r="118" spans="2:8" s="1" customFormat="1" ht="16.899999999999999" customHeight="1">
      <c r="B118" s="32"/>
      <c r="C118" s="219" t="s">
        <v>1</v>
      </c>
      <c r="D118" s="219" t="s">
        <v>457</v>
      </c>
      <c r="E118" s="17" t="s">
        <v>1</v>
      </c>
      <c r="F118" s="220">
        <v>1</v>
      </c>
      <c r="H118" s="32"/>
    </row>
    <row r="119" spans="2:8" s="1" customFormat="1" ht="16.899999999999999" customHeight="1">
      <c r="B119" s="32"/>
      <c r="C119" s="219" t="s">
        <v>176</v>
      </c>
      <c r="D119" s="219" t="s">
        <v>406</v>
      </c>
      <c r="E119" s="17" t="s">
        <v>1</v>
      </c>
      <c r="F119" s="220">
        <v>120.74299999999999</v>
      </c>
      <c r="H119" s="32"/>
    </row>
    <row r="120" spans="2:8" s="1" customFormat="1" ht="16.899999999999999" customHeight="1">
      <c r="B120" s="32"/>
      <c r="C120" s="221" t="s">
        <v>5710</v>
      </c>
      <c r="H120" s="32"/>
    </row>
    <row r="121" spans="2:8" s="1" customFormat="1" ht="16.899999999999999" customHeight="1">
      <c r="B121" s="32"/>
      <c r="C121" s="219" t="s">
        <v>463</v>
      </c>
      <c r="D121" s="219" t="s">
        <v>5728</v>
      </c>
      <c r="E121" s="17" t="s">
        <v>465</v>
      </c>
      <c r="F121" s="220">
        <v>120.74299999999999</v>
      </c>
      <c r="H121" s="32"/>
    </row>
    <row r="122" spans="2:8" s="1" customFormat="1" ht="16.899999999999999" customHeight="1">
      <c r="B122" s="32"/>
      <c r="C122" s="219" t="s">
        <v>450</v>
      </c>
      <c r="D122" s="219" t="s">
        <v>451</v>
      </c>
      <c r="E122" s="17" t="s">
        <v>395</v>
      </c>
      <c r="F122" s="220">
        <v>0.72399999999999998</v>
      </c>
      <c r="H122" s="32"/>
    </row>
    <row r="123" spans="2:8" s="1" customFormat="1" ht="16.899999999999999" customHeight="1">
      <c r="B123" s="32"/>
      <c r="C123" s="219" t="s">
        <v>459</v>
      </c>
      <c r="D123" s="219" t="s">
        <v>460</v>
      </c>
      <c r="E123" s="17" t="s">
        <v>395</v>
      </c>
      <c r="F123" s="220">
        <v>36.222999999999999</v>
      </c>
      <c r="H123" s="32"/>
    </row>
    <row r="124" spans="2:8" s="1" customFormat="1" ht="16.899999999999999" customHeight="1">
      <c r="B124" s="32"/>
      <c r="C124" s="219" t="s">
        <v>470</v>
      </c>
      <c r="D124" s="219" t="s">
        <v>471</v>
      </c>
      <c r="E124" s="17" t="s">
        <v>465</v>
      </c>
      <c r="F124" s="220">
        <v>120.74299999999999</v>
      </c>
      <c r="H124" s="32"/>
    </row>
    <row r="125" spans="2:8" s="1" customFormat="1" ht="16.899999999999999" customHeight="1">
      <c r="B125" s="32"/>
      <c r="C125" s="219" t="s">
        <v>474</v>
      </c>
      <c r="D125" s="219" t="s">
        <v>5729</v>
      </c>
      <c r="E125" s="17" t="s">
        <v>172</v>
      </c>
      <c r="F125" s="220">
        <v>181.11500000000001</v>
      </c>
      <c r="H125" s="32"/>
    </row>
    <row r="126" spans="2:8" s="1" customFormat="1" ht="16.899999999999999" customHeight="1">
      <c r="B126" s="32"/>
      <c r="C126" s="219" t="s">
        <v>480</v>
      </c>
      <c r="D126" s="219" t="s">
        <v>481</v>
      </c>
      <c r="E126" s="17" t="s">
        <v>172</v>
      </c>
      <c r="F126" s="220">
        <v>214.53100000000001</v>
      </c>
      <c r="H126" s="32"/>
    </row>
    <row r="127" spans="2:8" s="1" customFormat="1" ht="16.899999999999999" customHeight="1">
      <c r="B127" s="32"/>
      <c r="C127" s="215" t="s">
        <v>153</v>
      </c>
      <c r="D127" s="216" t="s">
        <v>1</v>
      </c>
      <c r="E127" s="217" t="s">
        <v>1</v>
      </c>
      <c r="F127" s="218">
        <v>119.806</v>
      </c>
      <c r="H127" s="32"/>
    </row>
    <row r="128" spans="2:8" s="1" customFormat="1" ht="16.899999999999999" customHeight="1">
      <c r="B128" s="32"/>
      <c r="C128" s="219" t="s">
        <v>1</v>
      </c>
      <c r="D128" s="219" t="s">
        <v>1272</v>
      </c>
      <c r="E128" s="17" t="s">
        <v>1</v>
      </c>
      <c r="F128" s="220">
        <v>0</v>
      </c>
      <c r="H128" s="32"/>
    </row>
    <row r="129" spans="2:8" s="1" customFormat="1" ht="16.899999999999999" customHeight="1">
      <c r="B129" s="32"/>
      <c r="C129" s="219" t="s">
        <v>1</v>
      </c>
      <c r="D129" s="219" t="s">
        <v>1273</v>
      </c>
      <c r="E129" s="17" t="s">
        <v>1</v>
      </c>
      <c r="F129" s="220">
        <v>0</v>
      </c>
      <c r="H129" s="32"/>
    </row>
    <row r="130" spans="2:8" s="1" customFormat="1" ht="16.899999999999999" customHeight="1">
      <c r="B130" s="32"/>
      <c r="C130" s="219" t="s">
        <v>1</v>
      </c>
      <c r="D130" s="219" t="s">
        <v>156</v>
      </c>
      <c r="E130" s="17" t="s">
        <v>1</v>
      </c>
      <c r="F130" s="220">
        <v>112</v>
      </c>
      <c r="H130" s="32"/>
    </row>
    <row r="131" spans="2:8" s="1" customFormat="1" ht="16.899999999999999" customHeight="1">
      <c r="B131" s="32"/>
      <c r="C131" s="219" t="s">
        <v>1</v>
      </c>
      <c r="D131" s="219" t="s">
        <v>1274</v>
      </c>
      <c r="E131" s="17" t="s">
        <v>1</v>
      </c>
      <c r="F131" s="220">
        <v>7.806</v>
      </c>
      <c r="H131" s="32"/>
    </row>
    <row r="132" spans="2:8" s="1" customFormat="1" ht="16.899999999999999" customHeight="1">
      <c r="B132" s="32"/>
      <c r="C132" s="219" t="s">
        <v>153</v>
      </c>
      <c r="D132" s="219" t="s">
        <v>406</v>
      </c>
      <c r="E132" s="17" t="s">
        <v>1</v>
      </c>
      <c r="F132" s="220">
        <v>119.806</v>
      </c>
      <c r="H132" s="32"/>
    </row>
    <row r="133" spans="2:8" s="1" customFormat="1" ht="16.899999999999999" customHeight="1">
      <c r="B133" s="32"/>
      <c r="C133" s="221" t="s">
        <v>5710</v>
      </c>
      <c r="H133" s="32"/>
    </row>
    <row r="134" spans="2:8" s="1" customFormat="1" ht="16.899999999999999" customHeight="1">
      <c r="B134" s="32"/>
      <c r="C134" s="219" t="s">
        <v>1292</v>
      </c>
      <c r="D134" s="219" t="s">
        <v>5730</v>
      </c>
      <c r="E134" s="17" t="s">
        <v>172</v>
      </c>
      <c r="F134" s="220">
        <v>119.806</v>
      </c>
      <c r="H134" s="32"/>
    </row>
    <row r="135" spans="2:8" s="1" customFormat="1" ht="16.899999999999999" customHeight="1">
      <c r="B135" s="32"/>
      <c r="C135" s="219" t="s">
        <v>1268</v>
      </c>
      <c r="D135" s="219" t="s">
        <v>5731</v>
      </c>
      <c r="E135" s="17" t="s">
        <v>172</v>
      </c>
      <c r="F135" s="220">
        <v>119.806</v>
      </c>
      <c r="H135" s="32"/>
    </row>
    <row r="136" spans="2:8" s="1" customFormat="1" ht="16.899999999999999" customHeight="1">
      <c r="B136" s="32"/>
      <c r="C136" s="215" t="s">
        <v>321</v>
      </c>
      <c r="D136" s="216" t="s">
        <v>1</v>
      </c>
      <c r="E136" s="217" t="s">
        <v>1</v>
      </c>
      <c r="F136" s="218">
        <v>728</v>
      </c>
      <c r="H136" s="32"/>
    </row>
    <row r="137" spans="2:8" s="1" customFormat="1" ht="16.899999999999999" customHeight="1">
      <c r="B137" s="32"/>
      <c r="C137" s="219" t="s">
        <v>1</v>
      </c>
      <c r="D137" s="219" t="s">
        <v>2084</v>
      </c>
      <c r="E137" s="17" t="s">
        <v>1</v>
      </c>
      <c r="F137" s="220">
        <v>0</v>
      </c>
      <c r="H137" s="32"/>
    </row>
    <row r="138" spans="2:8" s="1" customFormat="1" ht="16.899999999999999" customHeight="1">
      <c r="B138" s="32"/>
      <c r="C138" s="219" t="s">
        <v>1</v>
      </c>
      <c r="D138" s="219" t="s">
        <v>2668</v>
      </c>
      <c r="E138" s="17" t="s">
        <v>1</v>
      </c>
      <c r="F138" s="220">
        <v>0</v>
      </c>
      <c r="H138" s="32"/>
    </row>
    <row r="139" spans="2:8" s="1" customFormat="1" ht="16.899999999999999" customHeight="1">
      <c r="B139" s="32"/>
      <c r="C139" s="219" t="s">
        <v>1</v>
      </c>
      <c r="D139" s="219" t="s">
        <v>2669</v>
      </c>
      <c r="E139" s="17" t="s">
        <v>1</v>
      </c>
      <c r="F139" s="220">
        <v>507</v>
      </c>
      <c r="H139" s="32"/>
    </row>
    <row r="140" spans="2:8" s="1" customFormat="1" ht="16.899999999999999" customHeight="1">
      <c r="B140" s="32"/>
      <c r="C140" s="219" t="s">
        <v>1</v>
      </c>
      <c r="D140" s="219" t="s">
        <v>2670</v>
      </c>
      <c r="E140" s="17" t="s">
        <v>1</v>
      </c>
      <c r="F140" s="220">
        <v>120</v>
      </c>
      <c r="H140" s="32"/>
    </row>
    <row r="141" spans="2:8" s="1" customFormat="1" ht="16.899999999999999" customHeight="1">
      <c r="B141" s="32"/>
      <c r="C141" s="219" t="s">
        <v>1</v>
      </c>
      <c r="D141" s="219" t="s">
        <v>2671</v>
      </c>
      <c r="E141" s="17" t="s">
        <v>1</v>
      </c>
      <c r="F141" s="220">
        <v>101</v>
      </c>
      <c r="H141" s="32"/>
    </row>
    <row r="142" spans="2:8" s="1" customFormat="1" ht="16.899999999999999" customHeight="1">
      <c r="B142" s="32"/>
      <c r="C142" s="219" t="s">
        <v>321</v>
      </c>
      <c r="D142" s="219" t="s">
        <v>406</v>
      </c>
      <c r="E142" s="17" t="s">
        <v>1</v>
      </c>
      <c r="F142" s="220">
        <v>728</v>
      </c>
      <c r="H142" s="32"/>
    </row>
    <row r="143" spans="2:8" s="1" customFormat="1" ht="16.899999999999999" customHeight="1">
      <c r="B143" s="32"/>
      <c r="C143" s="221" t="s">
        <v>5710</v>
      </c>
      <c r="H143" s="32"/>
    </row>
    <row r="144" spans="2:8" s="1" customFormat="1" ht="16.899999999999999" customHeight="1">
      <c r="B144" s="32"/>
      <c r="C144" s="219" t="s">
        <v>2665</v>
      </c>
      <c r="D144" s="219" t="s">
        <v>5732</v>
      </c>
      <c r="E144" s="17" t="s">
        <v>172</v>
      </c>
      <c r="F144" s="220">
        <v>728</v>
      </c>
      <c r="H144" s="32"/>
    </row>
    <row r="145" spans="2:8" s="1" customFormat="1" ht="22.5">
      <c r="B145" s="32"/>
      <c r="C145" s="219" t="s">
        <v>2673</v>
      </c>
      <c r="D145" s="219" t="s">
        <v>2674</v>
      </c>
      <c r="E145" s="17" t="s">
        <v>172</v>
      </c>
      <c r="F145" s="220">
        <v>786.24</v>
      </c>
      <c r="H145" s="32"/>
    </row>
    <row r="146" spans="2:8" s="1" customFormat="1" ht="16.899999999999999" customHeight="1">
      <c r="B146" s="32"/>
      <c r="C146" s="215" t="s">
        <v>156</v>
      </c>
      <c r="D146" s="216" t="s">
        <v>1</v>
      </c>
      <c r="E146" s="217" t="s">
        <v>1</v>
      </c>
      <c r="F146" s="218">
        <v>112</v>
      </c>
      <c r="H146" s="32"/>
    </row>
    <row r="147" spans="2:8" s="1" customFormat="1" ht="16.899999999999999" customHeight="1">
      <c r="B147" s="32"/>
      <c r="C147" s="219" t="s">
        <v>1</v>
      </c>
      <c r="D147" s="219" t="s">
        <v>1279</v>
      </c>
      <c r="E147" s="17" t="s">
        <v>1</v>
      </c>
      <c r="F147" s="220">
        <v>0</v>
      </c>
      <c r="H147" s="32"/>
    </row>
    <row r="148" spans="2:8" s="1" customFormat="1" ht="16.899999999999999" customHeight="1">
      <c r="B148" s="32"/>
      <c r="C148" s="219" t="s">
        <v>1</v>
      </c>
      <c r="D148" s="219" t="s">
        <v>398</v>
      </c>
      <c r="E148" s="17" t="s">
        <v>1</v>
      </c>
      <c r="F148" s="220">
        <v>0</v>
      </c>
      <c r="H148" s="32"/>
    </row>
    <row r="149" spans="2:8" s="1" customFormat="1" ht="16.899999999999999" customHeight="1">
      <c r="B149" s="32"/>
      <c r="C149" s="219" t="s">
        <v>1</v>
      </c>
      <c r="D149" s="219" t="s">
        <v>1280</v>
      </c>
      <c r="E149" s="17" t="s">
        <v>1</v>
      </c>
      <c r="F149" s="220">
        <v>112</v>
      </c>
      <c r="H149" s="32"/>
    </row>
    <row r="150" spans="2:8" s="1" customFormat="1" ht="16.899999999999999" customHeight="1">
      <c r="B150" s="32"/>
      <c r="C150" s="219" t="s">
        <v>156</v>
      </c>
      <c r="D150" s="219" t="s">
        <v>406</v>
      </c>
      <c r="E150" s="17" t="s">
        <v>1</v>
      </c>
      <c r="F150" s="220">
        <v>112</v>
      </c>
      <c r="H150" s="32"/>
    </row>
    <row r="151" spans="2:8" s="1" customFormat="1" ht="16.899999999999999" customHeight="1">
      <c r="B151" s="32"/>
      <c r="C151" s="221" t="s">
        <v>5710</v>
      </c>
      <c r="H151" s="32"/>
    </row>
    <row r="152" spans="2:8" s="1" customFormat="1" ht="16.899999999999999" customHeight="1">
      <c r="B152" s="32"/>
      <c r="C152" s="219" t="s">
        <v>1276</v>
      </c>
      <c r="D152" s="219" t="s">
        <v>5733</v>
      </c>
      <c r="E152" s="17" t="s">
        <v>172</v>
      </c>
      <c r="F152" s="220">
        <v>112</v>
      </c>
      <c r="H152" s="32"/>
    </row>
    <row r="153" spans="2:8" s="1" customFormat="1" ht="16.899999999999999" customHeight="1">
      <c r="B153" s="32"/>
      <c r="C153" s="219" t="s">
        <v>1288</v>
      </c>
      <c r="D153" s="219" t="s">
        <v>5734</v>
      </c>
      <c r="E153" s="17" t="s">
        <v>172</v>
      </c>
      <c r="F153" s="220">
        <v>112</v>
      </c>
      <c r="H153" s="32"/>
    </row>
    <row r="154" spans="2:8" s="1" customFormat="1" ht="16.899999999999999" customHeight="1">
      <c r="B154" s="32"/>
      <c r="C154" s="219" t="s">
        <v>1292</v>
      </c>
      <c r="D154" s="219" t="s">
        <v>5730</v>
      </c>
      <c r="E154" s="17" t="s">
        <v>172</v>
      </c>
      <c r="F154" s="220">
        <v>119.806</v>
      </c>
      <c r="H154" s="32"/>
    </row>
    <row r="155" spans="2:8" s="1" customFormat="1" ht="16.899999999999999" customHeight="1">
      <c r="B155" s="32"/>
      <c r="C155" s="219" t="s">
        <v>1282</v>
      </c>
      <c r="D155" s="219" t="s">
        <v>1283</v>
      </c>
      <c r="E155" s="17" t="s">
        <v>172</v>
      </c>
      <c r="F155" s="220">
        <v>117.6</v>
      </c>
      <c r="H155" s="32"/>
    </row>
    <row r="156" spans="2:8" s="1" customFormat="1" ht="16.899999999999999" customHeight="1">
      <c r="B156" s="32"/>
      <c r="C156" s="215" t="s">
        <v>178</v>
      </c>
      <c r="D156" s="216" t="s">
        <v>1</v>
      </c>
      <c r="E156" s="217" t="s">
        <v>1</v>
      </c>
      <c r="F156" s="218">
        <v>26.02</v>
      </c>
      <c r="H156" s="32"/>
    </row>
    <row r="157" spans="2:8" s="1" customFormat="1" ht="16.899999999999999" customHeight="1">
      <c r="B157" s="32"/>
      <c r="C157" s="219" t="s">
        <v>1</v>
      </c>
      <c r="D157" s="219" t="s">
        <v>1299</v>
      </c>
      <c r="E157" s="17" t="s">
        <v>1</v>
      </c>
      <c r="F157" s="220">
        <v>0</v>
      </c>
      <c r="H157" s="32"/>
    </row>
    <row r="158" spans="2:8" s="1" customFormat="1" ht="16.899999999999999" customHeight="1">
      <c r="B158" s="32"/>
      <c r="C158" s="219" t="s">
        <v>1</v>
      </c>
      <c r="D158" s="219" t="s">
        <v>1279</v>
      </c>
      <c r="E158" s="17" t="s">
        <v>1</v>
      </c>
      <c r="F158" s="220">
        <v>0</v>
      </c>
      <c r="H158" s="32"/>
    </row>
    <row r="159" spans="2:8" s="1" customFormat="1" ht="16.899999999999999" customHeight="1">
      <c r="B159" s="32"/>
      <c r="C159" s="219" t="s">
        <v>1</v>
      </c>
      <c r="D159" s="219" t="s">
        <v>1300</v>
      </c>
      <c r="E159" s="17" t="s">
        <v>1</v>
      </c>
      <c r="F159" s="220">
        <v>26.02</v>
      </c>
      <c r="H159" s="32"/>
    </row>
    <row r="160" spans="2:8" s="1" customFormat="1" ht="16.899999999999999" customHeight="1">
      <c r="B160" s="32"/>
      <c r="C160" s="219" t="s">
        <v>178</v>
      </c>
      <c r="D160" s="219" t="s">
        <v>406</v>
      </c>
      <c r="E160" s="17" t="s">
        <v>1</v>
      </c>
      <c r="F160" s="220">
        <v>26.02</v>
      </c>
      <c r="H160" s="32"/>
    </row>
    <row r="161" spans="2:8" s="1" customFormat="1" ht="16.899999999999999" customHeight="1">
      <c r="B161" s="32"/>
      <c r="C161" s="221" t="s">
        <v>5710</v>
      </c>
      <c r="H161" s="32"/>
    </row>
    <row r="162" spans="2:8" s="1" customFormat="1" ht="16.899999999999999" customHeight="1">
      <c r="B162" s="32"/>
      <c r="C162" s="219" t="s">
        <v>1296</v>
      </c>
      <c r="D162" s="219" t="s">
        <v>5735</v>
      </c>
      <c r="E162" s="17" t="s">
        <v>465</v>
      </c>
      <c r="F162" s="220">
        <v>26.02</v>
      </c>
      <c r="H162" s="32"/>
    </row>
    <row r="163" spans="2:8" s="1" customFormat="1" ht="16.899999999999999" customHeight="1">
      <c r="B163" s="32"/>
      <c r="C163" s="219" t="s">
        <v>1302</v>
      </c>
      <c r="D163" s="219" t="s">
        <v>1303</v>
      </c>
      <c r="E163" s="17" t="s">
        <v>465</v>
      </c>
      <c r="F163" s="220">
        <v>27.321000000000002</v>
      </c>
      <c r="H163" s="32"/>
    </row>
    <row r="164" spans="2:8" s="1" customFormat="1" ht="16.899999999999999" customHeight="1">
      <c r="B164" s="32"/>
      <c r="C164" s="215" t="s">
        <v>180</v>
      </c>
      <c r="D164" s="216" t="s">
        <v>1</v>
      </c>
      <c r="E164" s="217" t="s">
        <v>1</v>
      </c>
      <c r="F164" s="218">
        <v>481.94</v>
      </c>
      <c r="H164" s="32"/>
    </row>
    <row r="165" spans="2:8" s="1" customFormat="1" ht="16.899999999999999" customHeight="1">
      <c r="B165" s="32"/>
      <c r="C165" s="219" t="s">
        <v>1</v>
      </c>
      <c r="D165" s="219" t="s">
        <v>382</v>
      </c>
      <c r="E165" s="17" t="s">
        <v>1</v>
      </c>
      <c r="F165" s="220">
        <v>0</v>
      </c>
      <c r="H165" s="32"/>
    </row>
    <row r="166" spans="2:8" s="1" customFormat="1" ht="16.899999999999999" customHeight="1">
      <c r="B166" s="32"/>
      <c r="C166" s="219" t="s">
        <v>1</v>
      </c>
      <c r="D166" s="219" t="s">
        <v>1335</v>
      </c>
      <c r="E166" s="17" t="s">
        <v>1</v>
      </c>
      <c r="F166" s="220">
        <v>0</v>
      </c>
      <c r="H166" s="32"/>
    </row>
    <row r="167" spans="2:8" s="1" customFormat="1" ht="16.899999999999999" customHeight="1">
      <c r="B167" s="32"/>
      <c r="C167" s="219" t="s">
        <v>1</v>
      </c>
      <c r="D167" s="219" t="s">
        <v>1733</v>
      </c>
      <c r="E167" s="17" t="s">
        <v>1</v>
      </c>
      <c r="F167" s="220">
        <v>0</v>
      </c>
      <c r="H167" s="32"/>
    </row>
    <row r="168" spans="2:8" s="1" customFormat="1" ht="16.899999999999999" customHeight="1">
      <c r="B168" s="32"/>
      <c r="C168" s="219" t="s">
        <v>1</v>
      </c>
      <c r="D168" s="219" t="s">
        <v>267</v>
      </c>
      <c r="E168" s="17" t="s">
        <v>1</v>
      </c>
      <c r="F168" s="220">
        <v>445.4</v>
      </c>
      <c r="H168" s="32"/>
    </row>
    <row r="169" spans="2:8" s="1" customFormat="1" ht="16.899999999999999" customHeight="1">
      <c r="B169" s="32"/>
      <c r="C169" s="219" t="s">
        <v>1</v>
      </c>
      <c r="D169" s="219" t="s">
        <v>1734</v>
      </c>
      <c r="E169" s="17" t="s">
        <v>1</v>
      </c>
      <c r="F169" s="220">
        <v>0</v>
      </c>
      <c r="H169" s="32"/>
    </row>
    <row r="170" spans="2:8" s="1" customFormat="1" ht="16.899999999999999" customHeight="1">
      <c r="B170" s="32"/>
      <c r="C170" s="219" t="s">
        <v>1</v>
      </c>
      <c r="D170" s="219" t="s">
        <v>1735</v>
      </c>
      <c r="E170" s="17" t="s">
        <v>1</v>
      </c>
      <c r="F170" s="220">
        <v>41.45</v>
      </c>
      <c r="H170" s="32"/>
    </row>
    <row r="171" spans="2:8" s="1" customFormat="1" ht="16.899999999999999" customHeight="1">
      <c r="B171" s="32"/>
      <c r="C171" s="219" t="s">
        <v>1</v>
      </c>
      <c r="D171" s="219" t="s">
        <v>1736</v>
      </c>
      <c r="E171" s="17" t="s">
        <v>1</v>
      </c>
      <c r="F171" s="220">
        <v>0</v>
      </c>
      <c r="H171" s="32"/>
    </row>
    <row r="172" spans="2:8" s="1" customFormat="1" ht="16.899999999999999" customHeight="1">
      <c r="B172" s="32"/>
      <c r="C172" s="219" t="s">
        <v>1</v>
      </c>
      <c r="D172" s="219" t="s">
        <v>1737</v>
      </c>
      <c r="E172" s="17" t="s">
        <v>1</v>
      </c>
      <c r="F172" s="220">
        <v>-4.91</v>
      </c>
      <c r="H172" s="32"/>
    </row>
    <row r="173" spans="2:8" s="1" customFormat="1" ht="16.899999999999999" customHeight="1">
      <c r="B173" s="32"/>
      <c r="C173" s="219" t="s">
        <v>180</v>
      </c>
      <c r="D173" s="219" t="s">
        <v>386</v>
      </c>
      <c r="E173" s="17" t="s">
        <v>1</v>
      </c>
      <c r="F173" s="220">
        <v>481.94</v>
      </c>
      <c r="H173" s="32"/>
    </row>
    <row r="174" spans="2:8" s="1" customFormat="1" ht="16.899999999999999" customHeight="1">
      <c r="B174" s="32"/>
      <c r="C174" s="221" t="s">
        <v>5710</v>
      </c>
      <c r="H174" s="32"/>
    </row>
    <row r="175" spans="2:8" s="1" customFormat="1" ht="16.899999999999999" customHeight="1">
      <c r="B175" s="32"/>
      <c r="C175" s="219" t="s">
        <v>1730</v>
      </c>
      <c r="D175" s="219" t="s">
        <v>5727</v>
      </c>
      <c r="E175" s="17" t="s">
        <v>172</v>
      </c>
      <c r="F175" s="220">
        <v>481.94</v>
      </c>
      <c r="H175" s="32"/>
    </row>
    <row r="176" spans="2:8" s="1" customFormat="1" ht="16.899999999999999" customHeight="1">
      <c r="B176" s="32"/>
      <c r="C176" s="219" t="s">
        <v>1759</v>
      </c>
      <c r="D176" s="219" t="s">
        <v>5736</v>
      </c>
      <c r="E176" s="17" t="s">
        <v>172</v>
      </c>
      <c r="F176" s="220">
        <v>481.94</v>
      </c>
      <c r="H176" s="32"/>
    </row>
    <row r="177" spans="2:8" s="1" customFormat="1" ht="16.899999999999999" customHeight="1">
      <c r="B177" s="32"/>
      <c r="C177" s="219" t="s">
        <v>1739</v>
      </c>
      <c r="D177" s="219" t="s">
        <v>1740</v>
      </c>
      <c r="E177" s="17" t="s">
        <v>647</v>
      </c>
      <c r="F177" s="220">
        <v>0.14499999999999999</v>
      </c>
      <c r="H177" s="32"/>
    </row>
    <row r="178" spans="2:8" s="1" customFormat="1" ht="16.899999999999999" customHeight="1">
      <c r="B178" s="32"/>
      <c r="C178" s="219" t="s">
        <v>1763</v>
      </c>
      <c r="D178" s="219" t="s">
        <v>1764</v>
      </c>
      <c r="E178" s="17" t="s">
        <v>172</v>
      </c>
      <c r="F178" s="220">
        <v>561.70100000000002</v>
      </c>
      <c r="H178" s="32"/>
    </row>
    <row r="179" spans="2:8" s="1" customFormat="1" ht="16.899999999999999" customHeight="1">
      <c r="B179" s="32"/>
      <c r="C179" s="215" t="s">
        <v>182</v>
      </c>
      <c r="D179" s="216" t="s">
        <v>1</v>
      </c>
      <c r="E179" s="217" t="s">
        <v>1</v>
      </c>
      <c r="F179" s="218">
        <v>216.316</v>
      </c>
      <c r="H179" s="32"/>
    </row>
    <row r="180" spans="2:8" s="1" customFormat="1" ht="16.899999999999999" customHeight="1">
      <c r="B180" s="32"/>
      <c r="C180" s="219" t="s">
        <v>1</v>
      </c>
      <c r="D180" s="219" t="s">
        <v>434</v>
      </c>
      <c r="E180" s="17" t="s">
        <v>1</v>
      </c>
      <c r="F180" s="220">
        <v>0</v>
      </c>
      <c r="H180" s="32"/>
    </row>
    <row r="181" spans="2:8" s="1" customFormat="1" ht="16.899999999999999" customHeight="1">
      <c r="B181" s="32"/>
      <c r="C181" s="219" t="s">
        <v>1</v>
      </c>
      <c r="D181" s="219" t="s">
        <v>1750</v>
      </c>
      <c r="E181" s="17" t="s">
        <v>1</v>
      </c>
      <c r="F181" s="220">
        <v>0</v>
      </c>
      <c r="H181" s="32"/>
    </row>
    <row r="182" spans="2:8" s="1" customFormat="1" ht="16.899999999999999" customHeight="1">
      <c r="B182" s="32"/>
      <c r="C182" s="219" t="s">
        <v>1</v>
      </c>
      <c r="D182" s="219" t="s">
        <v>1751</v>
      </c>
      <c r="E182" s="17" t="s">
        <v>1</v>
      </c>
      <c r="F182" s="220">
        <v>0</v>
      </c>
      <c r="H182" s="32"/>
    </row>
    <row r="183" spans="2:8" s="1" customFormat="1" ht="16.899999999999999" customHeight="1">
      <c r="B183" s="32"/>
      <c r="C183" s="219" t="s">
        <v>1</v>
      </c>
      <c r="D183" s="219" t="s">
        <v>679</v>
      </c>
      <c r="E183" s="17" t="s">
        <v>1</v>
      </c>
      <c r="F183" s="220">
        <v>36.844000000000001</v>
      </c>
      <c r="H183" s="32"/>
    </row>
    <row r="184" spans="2:8" s="1" customFormat="1" ht="16.899999999999999" customHeight="1">
      <c r="B184" s="32"/>
      <c r="C184" s="219" t="s">
        <v>1</v>
      </c>
      <c r="D184" s="219" t="s">
        <v>1752</v>
      </c>
      <c r="E184" s="17" t="s">
        <v>1</v>
      </c>
      <c r="F184" s="220">
        <v>0</v>
      </c>
      <c r="H184" s="32"/>
    </row>
    <row r="185" spans="2:8" s="1" customFormat="1" ht="16.899999999999999" customHeight="1">
      <c r="B185" s="32"/>
      <c r="C185" s="219" t="s">
        <v>1</v>
      </c>
      <c r="D185" s="219" t="s">
        <v>1753</v>
      </c>
      <c r="E185" s="17" t="s">
        <v>1</v>
      </c>
      <c r="F185" s="220">
        <v>179.47200000000001</v>
      </c>
      <c r="H185" s="32"/>
    </row>
    <row r="186" spans="2:8" s="1" customFormat="1" ht="16.899999999999999" customHeight="1">
      <c r="B186" s="32"/>
      <c r="C186" s="219" t="s">
        <v>182</v>
      </c>
      <c r="D186" s="219" t="s">
        <v>386</v>
      </c>
      <c r="E186" s="17" t="s">
        <v>1</v>
      </c>
      <c r="F186" s="220">
        <v>216.316</v>
      </c>
      <c r="H186" s="32"/>
    </row>
    <row r="187" spans="2:8" s="1" customFormat="1" ht="16.899999999999999" customHeight="1">
      <c r="B187" s="32"/>
      <c r="C187" s="221" t="s">
        <v>5710</v>
      </c>
      <c r="H187" s="32"/>
    </row>
    <row r="188" spans="2:8" s="1" customFormat="1" ht="16.899999999999999" customHeight="1">
      <c r="B188" s="32"/>
      <c r="C188" s="219" t="s">
        <v>1747</v>
      </c>
      <c r="D188" s="219" t="s">
        <v>5737</v>
      </c>
      <c r="E188" s="17" t="s">
        <v>172</v>
      </c>
      <c r="F188" s="220">
        <v>216.316</v>
      </c>
      <c r="H188" s="32"/>
    </row>
    <row r="189" spans="2:8" s="1" customFormat="1" ht="16.899999999999999" customHeight="1">
      <c r="B189" s="32"/>
      <c r="C189" s="219" t="s">
        <v>1768</v>
      </c>
      <c r="D189" s="219" t="s">
        <v>5738</v>
      </c>
      <c r="E189" s="17" t="s">
        <v>172</v>
      </c>
      <c r="F189" s="220">
        <v>216.316</v>
      </c>
      <c r="H189" s="32"/>
    </row>
    <row r="190" spans="2:8" s="1" customFormat="1" ht="16.899999999999999" customHeight="1">
      <c r="B190" s="32"/>
      <c r="C190" s="219" t="s">
        <v>1739</v>
      </c>
      <c r="D190" s="219" t="s">
        <v>1740</v>
      </c>
      <c r="E190" s="17" t="s">
        <v>647</v>
      </c>
      <c r="F190" s="220">
        <v>7.3999999999999996E-2</v>
      </c>
      <c r="H190" s="32"/>
    </row>
    <row r="191" spans="2:8" s="1" customFormat="1" ht="16.899999999999999" customHeight="1">
      <c r="B191" s="32"/>
      <c r="C191" s="219" t="s">
        <v>1763</v>
      </c>
      <c r="D191" s="219" t="s">
        <v>1764</v>
      </c>
      <c r="E191" s="17" t="s">
        <v>172</v>
      </c>
      <c r="F191" s="220">
        <v>264.12200000000001</v>
      </c>
      <c r="H191" s="32"/>
    </row>
    <row r="192" spans="2:8" s="1" customFormat="1" ht="16.899999999999999" customHeight="1">
      <c r="B192" s="32"/>
      <c r="C192" s="215" t="s">
        <v>184</v>
      </c>
      <c r="D192" s="216" t="s">
        <v>1</v>
      </c>
      <c r="E192" s="217" t="s">
        <v>1</v>
      </c>
      <c r="F192" s="218">
        <v>557.55999999999995</v>
      </c>
      <c r="H192" s="32"/>
    </row>
    <row r="193" spans="2:8" s="1" customFormat="1" ht="16.899999999999999" customHeight="1">
      <c r="B193" s="32"/>
      <c r="C193" s="219" t="s">
        <v>1</v>
      </c>
      <c r="D193" s="219" t="s">
        <v>1811</v>
      </c>
      <c r="E193" s="17" t="s">
        <v>1</v>
      </c>
      <c r="F193" s="220">
        <v>0</v>
      </c>
      <c r="H193" s="32"/>
    </row>
    <row r="194" spans="2:8" s="1" customFormat="1" ht="16.899999999999999" customHeight="1">
      <c r="B194" s="32"/>
      <c r="C194" s="219" t="s">
        <v>1</v>
      </c>
      <c r="D194" s="219" t="s">
        <v>315</v>
      </c>
      <c r="E194" s="17" t="s">
        <v>1</v>
      </c>
      <c r="F194" s="220">
        <v>313.44</v>
      </c>
      <c r="H194" s="32"/>
    </row>
    <row r="195" spans="2:8" s="1" customFormat="1" ht="16.899999999999999" customHeight="1">
      <c r="B195" s="32"/>
      <c r="C195" s="219" t="s">
        <v>1</v>
      </c>
      <c r="D195" s="219" t="s">
        <v>220</v>
      </c>
      <c r="E195" s="17" t="s">
        <v>1</v>
      </c>
      <c r="F195" s="220">
        <v>58.77</v>
      </c>
      <c r="H195" s="32"/>
    </row>
    <row r="196" spans="2:8" s="1" customFormat="1" ht="16.899999999999999" customHeight="1">
      <c r="B196" s="32"/>
      <c r="C196" s="219" t="s">
        <v>1</v>
      </c>
      <c r="D196" s="219" t="s">
        <v>174</v>
      </c>
      <c r="E196" s="17" t="s">
        <v>1</v>
      </c>
      <c r="F196" s="220">
        <v>40.67</v>
      </c>
      <c r="H196" s="32"/>
    </row>
    <row r="197" spans="2:8" s="1" customFormat="1" ht="16.899999999999999" customHeight="1">
      <c r="B197" s="32"/>
      <c r="C197" s="219" t="s">
        <v>1</v>
      </c>
      <c r="D197" s="219" t="s">
        <v>1812</v>
      </c>
      <c r="E197" s="17" t="s">
        <v>1</v>
      </c>
      <c r="F197" s="220">
        <v>0</v>
      </c>
      <c r="H197" s="32"/>
    </row>
    <row r="198" spans="2:8" s="1" customFormat="1" ht="16.899999999999999" customHeight="1">
      <c r="B198" s="32"/>
      <c r="C198" s="219" t="s">
        <v>1</v>
      </c>
      <c r="D198" s="219" t="s">
        <v>1813</v>
      </c>
      <c r="E198" s="17" t="s">
        <v>1</v>
      </c>
      <c r="F198" s="220">
        <v>50.8</v>
      </c>
      <c r="H198" s="32"/>
    </row>
    <row r="199" spans="2:8" s="1" customFormat="1" ht="16.899999999999999" customHeight="1">
      <c r="B199" s="32"/>
      <c r="C199" s="219" t="s">
        <v>1</v>
      </c>
      <c r="D199" s="219" t="s">
        <v>1814</v>
      </c>
      <c r="E199" s="17" t="s">
        <v>1</v>
      </c>
      <c r="F199" s="220">
        <v>65.599999999999994</v>
      </c>
      <c r="H199" s="32"/>
    </row>
    <row r="200" spans="2:8" s="1" customFormat="1" ht="16.899999999999999" customHeight="1">
      <c r="B200" s="32"/>
      <c r="C200" s="219" t="s">
        <v>1</v>
      </c>
      <c r="D200" s="219" t="s">
        <v>1815</v>
      </c>
      <c r="E200" s="17" t="s">
        <v>1</v>
      </c>
      <c r="F200" s="220">
        <v>28.28</v>
      </c>
      <c r="H200" s="32"/>
    </row>
    <row r="201" spans="2:8" s="1" customFormat="1" ht="16.899999999999999" customHeight="1">
      <c r="B201" s="32"/>
      <c r="C201" s="219" t="s">
        <v>184</v>
      </c>
      <c r="D201" s="219" t="s">
        <v>406</v>
      </c>
      <c r="E201" s="17" t="s">
        <v>1</v>
      </c>
      <c r="F201" s="220">
        <v>557.55999999999995</v>
      </c>
      <c r="H201" s="32"/>
    </row>
    <row r="202" spans="2:8" s="1" customFormat="1" ht="16.899999999999999" customHeight="1">
      <c r="B202" s="32"/>
      <c r="C202" s="221" t="s">
        <v>5710</v>
      </c>
      <c r="H202" s="32"/>
    </row>
    <row r="203" spans="2:8" s="1" customFormat="1" ht="16.899999999999999" customHeight="1">
      <c r="B203" s="32"/>
      <c r="C203" s="219" t="s">
        <v>1820</v>
      </c>
      <c r="D203" s="219" t="s">
        <v>5712</v>
      </c>
      <c r="E203" s="17" t="s">
        <v>172</v>
      </c>
      <c r="F203" s="220">
        <v>557.55999999999995</v>
      </c>
      <c r="H203" s="32"/>
    </row>
    <row r="204" spans="2:8" s="1" customFormat="1" ht="16.899999999999999" customHeight="1">
      <c r="B204" s="32"/>
      <c r="C204" s="219" t="s">
        <v>1806</v>
      </c>
      <c r="D204" s="219" t="s">
        <v>5739</v>
      </c>
      <c r="E204" s="17" t="s">
        <v>172</v>
      </c>
      <c r="F204" s="220">
        <v>557.55999999999995</v>
      </c>
      <c r="H204" s="32"/>
    </row>
    <row r="205" spans="2:8" s="1" customFormat="1" ht="16.899999999999999" customHeight="1">
      <c r="B205" s="32"/>
      <c r="C205" s="219" t="s">
        <v>1739</v>
      </c>
      <c r="D205" s="219" t="s">
        <v>1740</v>
      </c>
      <c r="E205" s="17" t="s">
        <v>647</v>
      </c>
      <c r="F205" s="220">
        <v>0.19500000000000001</v>
      </c>
      <c r="H205" s="32"/>
    </row>
    <row r="206" spans="2:8" s="1" customFormat="1" ht="22.5">
      <c r="B206" s="32"/>
      <c r="C206" s="219" t="s">
        <v>1838</v>
      </c>
      <c r="D206" s="219" t="s">
        <v>1839</v>
      </c>
      <c r="E206" s="17" t="s">
        <v>172</v>
      </c>
      <c r="F206" s="220">
        <v>649.83600000000001</v>
      </c>
      <c r="H206" s="32"/>
    </row>
    <row r="207" spans="2:8" s="1" customFormat="1" ht="16.899999999999999" customHeight="1">
      <c r="B207" s="32"/>
      <c r="C207" s="215" t="s">
        <v>186</v>
      </c>
      <c r="D207" s="216" t="s">
        <v>1</v>
      </c>
      <c r="E207" s="217" t="s">
        <v>1</v>
      </c>
      <c r="F207" s="218">
        <v>357.53</v>
      </c>
      <c r="H207" s="32"/>
    </row>
    <row r="208" spans="2:8" s="1" customFormat="1" ht="16.899999999999999" customHeight="1">
      <c r="B208" s="32"/>
      <c r="C208" s="219" t="s">
        <v>1</v>
      </c>
      <c r="D208" s="219" t="s">
        <v>382</v>
      </c>
      <c r="E208" s="17" t="s">
        <v>1</v>
      </c>
      <c r="F208" s="220">
        <v>0</v>
      </c>
      <c r="H208" s="32"/>
    </row>
    <row r="209" spans="2:8" s="1" customFormat="1" ht="16.899999999999999" customHeight="1">
      <c r="B209" s="32"/>
      <c r="C209" s="219" t="s">
        <v>1</v>
      </c>
      <c r="D209" s="219" t="s">
        <v>1981</v>
      </c>
      <c r="E209" s="17" t="s">
        <v>1</v>
      </c>
      <c r="F209" s="220">
        <v>0</v>
      </c>
      <c r="H209" s="32"/>
    </row>
    <row r="210" spans="2:8" s="1" customFormat="1" ht="16.899999999999999" customHeight="1">
      <c r="B210" s="32"/>
      <c r="C210" s="219" t="s">
        <v>1</v>
      </c>
      <c r="D210" s="219" t="s">
        <v>1335</v>
      </c>
      <c r="E210" s="17" t="s">
        <v>1</v>
      </c>
      <c r="F210" s="220">
        <v>0</v>
      </c>
      <c r="H210" s="32"/>
    </row>
    <row r="211" spans="2:8" s="1" customFormat="1" ht="16.899999999999999" customHeight="1">
      <c r="B211" s="32"/>
      <c r="C211" s="219" t="s">
        <v>1</v>
      </c>
      <c r="D211" s="219" t="s">
        <v>201</v>
      </c>
      <c r="E211" s="17" t="s">
        <v>1</v>
      </c>
      <c r="F211" s="220">
        <v>357.53</v>
      </c>
      <c r="H211" s="32"/>
    </row>
    <row r="212" spans="2:8" s="1" customFormat="1" ht="16.899999999999999" customHeight="1">
      <c r="B212" s="32"/>
      <c r="C212" s="219" t="s">
        <v>186</v>
      </c>
      <c r="D212" s="219" t="s">
        <v>406</v>
      </c>
      <c r="E212" s="17" t="s">
        <v>1</v>
      </c>
      <c r="F212" s="220">
        <v>357.53</v>
      </c>
      <c r="H212" s="32"/>
    </row>
    <row r="213" spans="2:8" s="1" customFormat="1" ht="16.899999999999999" customHeight="1">
      <c r="B213" s="32"/>
      <c r="C213" s="221" t="s">
        <v>5710</v>
      </c>
      <c r="H213" s="32"/>
    </row>
    <row r="214" spans="2:8" s="1" customFormat="1" ht="16.899999999999999" customHeight="1">
      <c r="B214" s="32"/>
      <c r="C214" s="219" t="s">
        <v>1978</v>
      </c>
      <c r="D214" s="219" t="s">
        <v>5740</v>
      </c>
      <c r="E214" s="17" t="s">
        <v>172</v>
      </c>
      <c r="F214" s="220">
        <v>369.69</v>
      </c>
      <c r="H214" s="32"/>
    </row>
    <row r="215" spans="2:8" s="1" customFormat="1" ht="16.899999999999999" customHeight="1">
      <c r="B215" s="32"/>
      <c r="C215" s="219" t="s">
        <v>1984</v>
      </c>
      <c r="D215" s="219" t="s">
        <v>1985</v>
      </c>
      <c r="E215" s="17" t="s">
        <v>172</v>
      </c>
      <c r="F215" s="220">
        <v>375.40699999999998</v>
      </c>
      <c r="H215" s="32"/>
    </row>
    <row r="216" spans="2:8" s="1" customFormat="1" ht="16.899999999999999" customHeight="1">
      <c r="B216" s="32"/>
      <c r="C216" s="215" t="s">
        <v>188</v>
      </c>
      <c r="D216" s="216" t="s">
        <v>1</v>
      </c>
      <c r="E216" s="217" t="s">
        <v>1</v>
      </c>
      <c r="F216" s="218">
        <v>12.16</v>
      </c>
      <c r="H216" s="32"/>
    </row>
    <row r="217" spans="2:8" s="1" customFormat="1" ht="16.899999999999999" customHeight="1">
      <c r="B217" s="32"/>
      <c r="C217" s="219" t="s">
        <v>1</v>
      </c>
      <c r="D217" s="219" t="s">
        <v>1982</v>
      </c>
      <c r="E217" s="17" t="s">
        <v>1</v>
      </c>
      <c r="F217" s="220">
        <v>0</v>
      </c>
      <c r="H217" s="32"/>
    </row>
    <row r="218" spans="2:8" s="1" customFormat="1" ht="16.899999999999999" customHeight="1">
      <c r="B218" s="32"/>
      <c r="C218" s="219" t="s">
        <v>1</v>
      </c>
      <c r="D218" s="219" t="s">
        <v>1339</v>
      </c>
      <c r="E218" s="17" t="s">
        <v>1</v>
      </c>
      <c r="F218" s="220">
        <v>0</v>
      </c>
      <c r="H218" s="32"/>
    </row>
    <row r="219" spans="2:8" s="1" customFormat="1" ht="16.899999999999999" customHeight="1">
      <c r="B219" s="32"/>
      <c r="C219" s="219" t="s">
        <v>1</v>
      </c>
      <c r="D219" s="219" t="s">
        <v>204</v>
      </c>
      <c r="E219" s="17" t="s">
        <v>1</v>
      </c>
      <c r="F219" s="220">
        <v>12.16</v>
      </c>
      <c r="H219" s="32"/>
    </row>
    <row r="220" spans="2:8" s="1" customFormat="1" ht="16.899999999999999" customHeight="1">
      <c r="B220" s="32"/>
      <c r="C220" s="219" t="s">
        <v>188</v>
      </c>
      <c r="D220" s="219" t="s">
        <v>406</v>
      </c>
      <c r="E220" s="17" t="s">
        <v>1</v>
      </c>
      <c r="F220" s="220">
        <v>12.16</v>
      </c>
      <c r="H220" s="32"/>
    </row>
    <row r="221" spans="2:8" s="1" customFormat="1" ht="16.899999999999999" customHeight="1">
      <c r="B221" s="32"/>
      <c r="C221" s="221" t="s">
        <v>5710</v>
      </c>
      <c r="H221" s="32"/>
    </row>
    <row r="222" spans="2:8" s="1" customFormat="1" ht="16.899999999999999" customHeight="1">
      <c r="B222" s="32"/>
      <c r="C222" s="219" t="s">
        <v>1978</v>
      </c>
      <c r="D222" s="219" t="s">
        <v>5740</v>
      </c>
      <c r="E222" s="17" t="s">
        <v>172</v>
      </c>
      <c r="F222" s="220">
        <v>369.69</v>
      </c>
      <c r="H222" s="32"/>
    </row>
    <row r="223" spans="2:8" s="1" customFormat="1" ht="16.899999999999999" customHeight="1">
      <c r="B223" s="32"/>
      <c r="C223" s="219" t="s">
        <v>1990</v>
      </c>
      <c r="D223" s="219" t="s">
        <v>1991</v>
      </c>
      <c r="E223" s="17" t="s">
        <v>395</v>
      </c>
      <c r="F223" s="220">
        <v>0.63800000000000001</v>
      </c>
      <c r="H223" s="32"/>
    </row>
    <row r="224" spans="2:8" s="1" customFormat="1" ht="16.899999999999999" customHeight="1">
      <c r="B224" s="32"/>
      <c r="C224" s="215" t="s">
        <v>5741</v>
      </c>
      <c r="D224" s="216" t="s">
        <v>1</v>
      </c>
      <c r="E224" s="217" t="s">
        <v>1</v>
      </c>
      <c r="F224" s="218">
        <v>0</v>
      </c>
      <c r="H224" s="32"/>
    </row>
    <row r="225" spans="2:8" s="1" customFormat="1" ht="16.899999999999999" customHeight="1">
      <c r="B225" s="32"/>
      <c r="C225" s="215" t="s">
        <v>5742</v>
      </c>
      <c r="D225" s="216" t="s">
        <v>1</v>
      </c>
      <c r="E225" s="217" t="s">
        <v>1</v>
      </c>
      <c r="F225" s="218">
        <v>0</v>
      </c>
      <c r="H225" s="32"/>
    </row>
    <row r="226" spans="2:8" s="1" customFormat="1" ht="16.899999999999999" customHeight="1">
      <c r="B226" s="32"/>
      <c r="C226" s="215" t="s">
        <v>5743</v>
      </c>
      <c r="D226" s="216" t="s">
        <v>1</v>
      </c>
      <c r="E226" s="217" t="s">
        <v>1</v>
      </c>
      <c r="F226" s="218">
        <v>0</v>
      </c>
      <c r="H226" s="32"/>
    </row>
    <row r="227" spans="2:8" s="1" customFormat="1" ht="16.899999999999999" customHeight="1">
      <c r="B227" s="32"/>
      <c r="C227" s="215" t="s">
        <v>190</v>
      </c>
      <c r="D227" s="216" t="s">
        <v>1</v>
      </c>
      <c r="E227" s="217" t="s">
        <v>1</v>
      </c>
      <c r="F227" s="218">
        <v>108.51</v>
      </c>
      <c r="H227" s="32"/>
    </row>
    <row r="228" spans="2:8" s="1" customFormat="1" ht="16.899999999999999" customHeight="1">
      <c r="B228" s="32"/>
      <c r="C228" s="219" t="s">
        <v>1</v>
      </c>
      <c r="D228" s="219" t="s">
        <v>1811</v>
      </c>
      <c r="E228" s="17" t="s">
        <v>1</v>
      </c>
      <c r="F228" s="220">
        <v>0</v>
      </c>
      <c r="H228" s="32"/>
    </row>
    <row r="229" spans="2:8" s="1" customFormat="1" ht="16.899999999999999" customHeight="1">
      <c r="B229" s="32"/>
      <c r="C229" s="219" t="s">
        <v>1</v>
      </c>
      <c r="D229" s="219" t="s">
        <v>779</v>
      </c>
      <c r="E229" s="17" t="s">
        <v>1</v>
      </c>
      <c r="F229" s="220">
        <v>0</v>
      </c>
      <c r="H229" s="32"/>
    </row>
    <row r="230" spans="2:8" s="1" customFormat="1" ht="16.899999999999999" customHeight="1">
      <c r="B230" s="32"/>
      <c r="C230" s="219" t="s">
        <v>1</v>
      </c>
      <c r="D230" s="219" t="s">
        <v>2000</v>
      </c>
      <c r="E230" s="17" t="s">
        <v>1</v>
      </c>
      <c r="F230" s="220">
        <v>38.1</v>
      </c>
      <c r="H230" s="32"/>
    </row>
    <row r="231" spans="2:8" s="1" customFormat="1" ht="16.899999999999999" customHeight="1">
      <c r="B231" s="32"/>
      <c r="C231" s="219" t="s">
        <v>1</v>
      </c>
      <c r="D231" s="219" t="s">
        <v>2001</v>
      </c>
      <c r="E231" s="17" t="s">
        <v>1</v>
      </c>
      <c r="F231" s="220">
        <v>49.2</v>
      </c>
      <c r="H231" s="32"/>
    </row>
    <row r="232" spans="2:8" s="1" customFormat="1" ht="16.899999999999999" customHeight="1">
      <c r="B232" s="32"/>
      <c r="C232" s="219" t="s">
        <v>1</v>
      </c>
      <c r="D232" s="219" t="s">
        <v>2002</v>
      </c>
      <c r="E232" s="17" t="s">
        <v>1</v>
      </c>
      <c r="F232" s="220">
        <v>21.21</v>
      </c>
      <c r="H232" s="32"/>
    </row>
    <row r="233" spans="2:8" s="1" customFormat="1" ht="16.899999999999999" customHeight="1">
      <c r="B233" s="32"/>
      <c r="C233" s="219" t="s">
        <v>190</v>
      </c>
      <c r="D233" s="219" t="s">
        <v>406</v>
      </c>
      <c r="E233" s="17" t="s">
        <v>1</v>
      </c>
      <c r="F233" s="220">
        <v>108.51</v>
      </c>
      <c r="H233" s="32"/>
    </row>
    <row r="234" spans="2:8" s="1" customFormat="1" ht="16.899999999999999" customHeight="1">
      <c r="B234" s="32"/>
      <c r="C234" s="221" t="s">
        <v>5710</v>
      </c>
      <c r="H234" s="32"/>
    </row>
    <row r="235" spans="2:8" s="1" customFormat="1" ht="16.899999999999999" customHeight="1">
      <c r="B235" s="32"/>
      <c r="C235" s="219" t="s">
        <v>1997</v>
      </c>
      <c r="D235" s="219" t="s">
        <v>5714</v>
      </c>
      <c r="E235" s="17" t="s">
        <v>172</v>
      </c>
      <c r="F235" s="220">
        <v>108.51</v>
      </c>
      <c r="H235" s="32"/>
    </row>
    <row r="236" spans="2:8" s="1" customFormat="1" ht="16.899999999999999" customHeight="1">
      <c r="B236" s="32"/>
      <c r="C236" s="219" t="s">
        <v>2004</v>
      </c>
      <c r="D236" s="219" t="s">
        <v>2005</v>
      </c>
      <c r="E236" s="17" t="s">
        <v>172</v>
      </c>
      <c r="F236" s="220">
        <v>113.93600000000001</v>
      </c>
      <c r="H236" s="32"/>
    </row>
    <row r="237" spans="2:8" s="1" customFormat="1" ht="16.899999999999999" customHeight="1">
      <c r="B237" s="32"/>
      <c r="C237" s="215" t="s">
        <v>5744</v>
      </c>
      <c r="D237" s="216" t="s">
        <v>1</v>
      </c>
      <c r="E237" s="217" t="s">
        <v>1</v>
      </c>
      <c r="F237" s="218">
        <v>0</v>
      </c>
      <c r="H237" s="32"/>
    </row>
    <row r="238" spans="2:8" s="1" customFormat="1" ht="16.899999999999999" customHeight="1">
      <c r="B238" s="32"/>
      <c r="C238" s="215" t="s">
        <v>193</v>
      </c>
      <c r="D238" s="216" t="s">
        <v>1</v>
      </c>
      <c r="E238" s="217" t="s">
        <v>1</v>
      </c>
      <c r="F238" s="218">
        <v>573.41</v>
      </c>
      <c r="H238" s="32"/>
    </row>
    <row r="239" spans="2:8" s="1" customFormat="1" ht="16.899999999999999" customHeight="1">
      <c r="B239" s="32"/>
      <c r="C239" s="219" t="s">
        <v>1</v>
      </c>
      <c r="D239" s="219" t="s">
        <v>1811</v>
      </c>
      <c r="E239" s="17" t="s">
        <v>1</v>
      </c>
      <c r="F239" s="220">
        <v>0</v>
      </c>
      <c r="H239" s="32"/>
    </row>
    <row r="240" spans="2:8" s="1" customFormat="1" ht="16.899999999999999" customHeight="1">
      <c r="B240" s="32"/>
      <c r="C240" s="219" t="s">
        <v>1</v>
      </c>
      <c r="D240" s="219" t="s">
        <v>315</v>
      </c>
      <c r="E240" s="17" t="s">
        <v>1</v>
      </c>
      <c r="F240" s="220">
        <v>313.44</v>
      </c>
      <c r="H240" s="32"/>
    </row>
    <row r="241" spans="2:8" s="1" customFormat="1" ht="16.899999999999999" customHeight="1">
      <c r="B241" s="32"/>
      <c r="C241" s="219" t="s">
        <v>1</v>
      </c>
      <c r="D241" s="219" t="s">
        <v>220</v>
      </c>
      <c r="E241" s="17" t="s">
        <v>1</v>
      </c>
      <c r="F241" s="220">
        <v>58.77</v>
      </c>
      <c r="H241" s="32"/>
    </row>
    <row r="242" spans="2:8" s="1" customFormat="1" ht="16.899999999999999" customHeight="1">
      <c r="B242" s="32"/>
      <c r="C242" s="219" t="s">
        <v>1</v>
      </c>
      <c r="D242" s="219" t="s">
        <v>174</v>
      </c>
      <c r="E242" s="17" t="s">
        <v>1</v>
      </c>
      <c r="F242" s="220">
        <v>40.67</v>
      </c>
      <c r="H242" s="32"/>
    </row>
    <row r="243" spans="2:8" s="1" customFormat="1" ht="16.899999999999999" customHeight="1">
      <c r="B243" s="32"/>
      <c r="C243" s="219" t="s">
        <v>1</v>
      </c>
      <c r="D243" s="219" t="s">
        <v>1846</v>
      </c>
      <c r="E243" s="17" t="s">
        <v>1</v>
      </c>
      <c r="F243" s="220">
        <v>0</v>
      </c>
      <c r="H243" s="32"/>
    </row>
    <row r="244" spans="2:8" s="1" customFormat="1" ht="16.899999999999999" customHeight="1">
      <c r="B244" s="32"/>
      <c r="C244" s="219" t="s">
        <v>1</v>
      </c>
      <c r="D244" s="219" t="s">
        <v>1847</v>
      </c>
      <c r="E244" s="17" t="s">
        <v>1</v>
      </c>
      <c r="F244" s="220">
        <v>19.05</v>
      </c>
      <c r="H244" s="32"/>
    </row>
    <row r="245" spans="2:8" s="1" customFormat="1" ht="16.899999999999999" customHeight="1">
      <c r="B245" s="32"/>
      <c r="C245" s="219" t="s">
        <v>1</v>
      </c>
      <c r="D245" s="219" t="s">
        <v>1848</v>
      </c>
      <c r="E245" s="17" t="s">
        <v>1</v>
      </c>
      <c r="F245" s="220">
        <v>24.6</v>
      </c>
      <c r="H245" s="32"/>
    </row>
    <row r="246" spans="2:8" s="1" customFormat="1" ht="16.899999999999999" customHeight="1">
      <c r="B246" s="32"/>
      <c r="C246" s="219" t="s">
        <v>1</v>
      </c>
      <c r="D246" s="219" t="s">
        <v>1849</v>
      </c>
      <c r="E246" s="17" t="s">
        <v>1</v>
      </c>
      <c r="F246" s="220">
        <v>10.605</v>
      </c>
      <c r="H246" s="32"/>
    </row>
    <row r="247" spans="2:8" s="1" customFormat="1" ht="16.899999999999999" customHeight="1">
      <c r="B247" s="32"/>
      <c r="C247" s="219" t="s">
        <v>1</v>
      </c>
      <c r="D247" s="219" t="s">
        <v>1850</v>
      </c>
      <c r="E247" s="17" t="s">
        <v>1</v>
      </c>
      <c r="F247" s="220">
        <v>0</v>
      </c>
      <c r="H247" s="32"/>
    </row>
    <row r="248" spans="2:8" s="1" customFormat="1" ht="16.899999999999999" customHeight="1">
      <c r="B248" s="32"/>
      <c r="C248" s="219" t="s">
        <v>1</v>
      </c>
      <c r="D248" s="219" t="s">
        <v>1851</v>
      </c>
      <c r="E248" s="17" t="s">
        <v>1</v>
      </c>
      <c r="F248" s="220">
        <v>31.75</v>
      </c>
      <c r="H248" s="32"/>
    </row>
    <row r="249" spans="2:8" s="1" customFormat="1" ht="16.899999999999999" customHeight="1">
      <c r="B249" s="32"/>
      <c r="C249" s="219" t="s">
        <v>1</v>
      </c>
      <c r="D249" s="219" t="s">
        <v>1852</v>
      </c>
      <c r="E249" s="17" t="s">
        <v>1</v>
      </c>
      <c r="F249" s="220">
        <v>50.84</v>
      </c>
      <c r="H249" s="32"/>
    </row>
    <row r="250" spans="2:8" s="1" customFormat="1" ht="16.899999999999999" customHeight="1">
      <c r="B250" s="32"/>
      <c r="C250" s="219" t="s">
        <v>1</v>
      </c>
      <c r="D250" s="219" t="s">
        <v>1853</v>
      </c>
      <c r="E250" s="17" t="s">
        <v>1</v>
      </c>
      <c r="F250" s="220">
        <v>23.684999999999999</v>
      </c>
      <c r="H250" s="32"/>
    </row>
    <row r="251" spans="2:8" s="1" customFormat="1" ht="16.899999999999999" customHeight="1">
      <c r="B251" s="32"/>
      <c r="C251" s="219" t="s">
        <v>193</v>
      </c>
      <c r="D251" s="219" t="s">
        <v>406</v>
      </c>
      <c r="E251" s="17" t="s">
        <v>1</v>
      </c>
      <c r="F251" s="220">
        <v>573.41</v>
      </c>
      <c r="H251" s="32"/>
    </row>
    <row r="252" spans="2:8" s="1" customFormat="1" ht="16.899999999999999" customHeight="1">
      <c r="B252" s="32"/>
      <c r="C252" s="221" t="s">
        <v>5710</v>
      </c>
      <c r="H252" s="32"/>
    </row>
    <row r="253" spans="2:8" s="1" customFormat="1" ht="16.899999999999999" customHeight="1">
      <c r="B253" s="32"/>
      <c r="C253" s="219" t="s">
        <v>1843</v>
      </c>
      <c r="D253" s="219" t="s">
        <v>5713</v>
      </c>
      <c r="E253" s="17" t="s">
        <v>172</v>
      </c>
      <c r="F253" s="220">
        <v>573.41</v>
      </c>
      <c r="H253" s="32"/>
    </row>
    <row r="254" spans="2:8" s="1" customFormat="1" ht="16.899999999999999" customHeight="1">
      <c r="B254" s="32"/>
      <c r="C254" s="219" t="s">
        <v>1855</v>
      </c>
      <c r="D254" s="219" t="s">
        <v>1856</v>
      </c>
      <c r="E254" s="17" t="s">
        <v>172</v>
      </c>
      <c r="F254" s="220">
        <v>630.75099999999998</v>
      </c>
      <c r="H254" s="32"/>
    </row>
    <row r="255" spans="2:8" s="1" customFormat="1" ht="16.899999999999999" customHeight="1">
      <c r="B255" s="32"/>
      <c r="C255" s="215" t="s">
        <v>5745</v>
      </c>
      <c r="D255" s="216" t="s">
        <v>1</v>
      </c>
      <c r="E255" s="217" t="s">
        <v>1</v>
      </c>
      <c r="F255" s="218">
        <v>293.22000000000003</v>
      </c>
      <c r="H255" s="32"/>
    </row>
    <row r="256" spans="2:8" s="1" customFormat="1" ht="16.899999999999999" customHeight="1">
      <c r="B256" s="32"/>
      <c r="C256" s="215" t="s">
        <v>195</v>
      </c>
      <c r="D256" s="216" t="s">
        <v>1</v>
      </c>
      <c r="E256" s="217" t="s">
        <v>1</v>
      </c>
      <c r="F256" s="218">
        <v>998.43399999999997</v>
      </c>
      <c r="H256" s="32"/>
    </row>
    <row r="257" spans="2:8" s="1" customFormat="1" ht="16.899999999999999" customHeight="1">
      <c r="B257" s="32"/>
      <c r="C257" s="219" t="s">
        <v>1</v>
      </c>
      <c r="D257" s="219" t="s">
        <v>1505</v>
      </c>
      <c r="E257" s="17" t="s">
        <v>1</v>
      </c>
      <c r="F257" s="220">
        <v>635.67399999999998</v>
      </c>
      <c r="H257" s="32"/>
    </row>
    <row r="258" spans="2:8" s="1" customFormat="1" ht="16.899999999999999" customHeight="1">
      <c r="B258" s="32"/>
      <c r="C258" s="219" t="s">
        <v>1</v>
      </c>
      <c r="D258" s="219" t="s">
        <v>1506</v>
      </c>
      <c r="E258" s="17" t="s">
        <v>1</v>
      </c>
      <c r="F258" s="220">
        <v>362.76</v>
      </c>
      <c r="H258" s="32"/>
    </row>
    <row r="259" spans="2:8" s="1" customFormat="1" ht="16.899999999999999" customHeight="1">
      <c r="B259" s="32"/>
      <c r="C259" s="219" t="s">
        <v>195</v>
      </c>
      <c r="D259" s="219" t="s">
        <v>386</v>
      </c>
      <c r="E259" s="17" t="s">
        <v>1</v>
      </c>
      <c r="F259" s="220">
        <v>998.43399999999997</v>
      </c>
      <c r="H259" s="32"/>
    </row>
    <row r="260" spans="2:8" s="1" customFormat="1" ht="16.899999999999999" customHeight="1">
      <c r="B260" s="32"/>
      <c r="C260" s="221" t="s">
        <v>5710</v>
      </c>
      <c r="H260" s="32"/>
    </row>
    <row r="261" spans="2:8" s="1" customFormat="1" ht="16.899999999999999" customHeight="1">
      <c r="B261" s="32"/>
      <c r="C261" s="219" t="s">
        <v>1502</v>
      </c>
      <c r="D261" s="219" t="s">
        <v>5746</v>
      </c>
      <c r="E261" s="17" t="s">
        <v>172</v>
      </c>
      <c r="F261" s="220">
        <v>998.43399999999997</v>
      </c>
      <c r="H261" s="32"/>
    </row>
    <row r="262" spans="2:8" s="1" customFormat="1" ht="16.899999999999999" customHeight="1">
      <c r="B262" s="32"/>
      <c r="C262" s="219" t="s">
        <v>1508</v>
      </c>
      <c r="D262" s="219" t="s">
        <v>5747</v>
      </c>
      <c r="E262" s="17" t="s">
        <v>172</v>
      </c>
      <c r="F262" s="220">
        <v>239624.16</v>
      </c>
      <c r="H262" s="32"/>
    </row>
    <row r="263" spans="2:8" s="1" customFormat="1" ht="16.899999999999999" customHeight="1">
      <c r="B263" s="32"/>
      <c r="C263" s="219" t="s">
        <v>1515</v>
      </c>
      <c r="D263" s="219" t="s">
        <v>5748</v>
      </c>
      <c r="E263" s="17" t="s">
        <v>172</v>
      </c>
      <c r="F263" s="220">
        <v>998.43399999999997</v>
      </c>
      <c r="H263" s="32"/>
    </row>
    <row r="264" spans="2:8" s="1" customFormat="1" ht="16.899999999999999" customHeight="1">
      <c r="B264" s="32"/>
      <c r="C264" s="219" t="s">
        <v>1554</v>
      </c>
      <c r="D264" s="219" t="s">
        <v>5749</v>
      </c>
      <c r="E264" s="17" t="s">
        <v>172</v>
      </c>
      <c r="F264" s="220">
        <v>998.43399999999997</v>
      </c>
      <c r="H264" s="32"/>
    </row>
    <row r="265" spans="2:8" s="1" customFormat="1" ht="16.899999999999999" customHeight="1">
      <c r="B265" s="32"/>
      <c r="C265" s="219" t="s">
        <v>1558</v>
      </c>
      <c r="D265" s="219" t="s">
        <v>5750</v>
      </c>
      <c r="E265" s="17" t="s">
        <v>172</v>
      </c>
      <c r="F265" s="220">
        <v>239624.16</v>
      </c>
      <c r="H265" s="32"/>
    </row>
    <row r="266" spans="2:8" s="1" customFormat="1" ht="16.899999999999999" customHeight="1">
      <c r="B266" s="32"/>
      <c r="C266" s="219" t="s">
        <v>1563</v>
      </c>
      <c r="D266" s="219" t="s">
        <v>5751</v>
      </c>
      <c r="E266" s="17" t="s">
        <v>172</v>
      </c>
      <c r="F266" s="220">
        <v>998.43399999999997</v>
      </c>
      <c r="H266" s="32"/>
    </row>
    <row r="267" spans="2:8" s="1" customFormat="1" ht="16.899999999999999" customHeight="1">
      <c r="B267" s="32"/>
      <c r="C267" s="219" t="s">
        <v>1550</v>
      </c>
      <c r="D267" s="219" t="s">
        <v>5752</v>
      </c>
      <c r="E267" s="17" t="s">
        <v>172</v>
      </c>
      <c r="F267" s="220">
        <v>998.43399999999997</v>
      </c>
      <c r="H267" s="32"/>
    </row>
    <row r="268" spans="2:8" s="1" customFormat="1" ht="16.899999999999999" customHeight="1">
      <c r="B268" s="32"/>
      <c r="C268" s="215" t="s">
        <v>197</v>
      </c>
      <c r="D268" s="216" t="s">
        <v>1</v>
      </c>
      <c r="E268" s="217" t="s">
        <v>1</v>
      </c>
      <c r="F268" s="218">
        <v>1211.752</v>
      </c>
      <c r="H268" s="32"/>
    </row>
    <row r="269" spans="2:8" s="1" customFormat="1" ht="16.899999999999999" customHeight="1">
      <c r="B269" s="32"/>
      <c r="C269" s="219" t="s">
        <v>1</v>
      </c>
      <c r="D269" s="219" t="s">
        <v>2913</v>
      </c>
      <c r="E269" s="17" t="s">
        <v>1</v>
      </c>
      <c r="F269" s="220">
        <v>0</v>
      </c>
      <c r="H269" s="32"/>
    </row>
    <row r="270" spans="2:8" s="1" customFormat="1" ht="16.899999999999999" customHeight="1">
      <c r="B270" s="32"/>
      <c r="C270" s="219" t="s">
        <v>1</v>
      </c>
      <c r="D270" s="219" t="s">
        <v>2914</v>
      </c>
      <c r="E270" s="17" t="s">
        <v>1</v>
      </c>
      <c r="F270" s="220">
        <v>0</v>
      </c>
      <c r="H270" s="32"/>
    </row>
    <row r="271" spans="2:8" s="1" customFormat="1" ht="16.899999999999999" customHeight="1">
      <c r="B271" s="32"/>
      <c r="C271" s="219" t="s">
        <v>1</v>
      </c>
      <c r="D271" s="219" t="s">
        <v>80</v>
      </c>
      <c r="E271" s="17" t="s">
        <v>1</v>
      </c>
      <c r="F271" s="220">
        <v>0</v>
      </c>
      <c r="H271" s="32"/>
    </row>
    <row r="272" spans="2:8" s="1" customFormat="1" ht="16.899999999999999" customHeight="1">
      <c r="B272" s="32"/>
      <c r="C272" s="219" t="s">
        <v>1</v>
      </c>
      <c r="D272" s="219" t="s">
        <v>2915</v>
      </c>
      <c r="E272" s="17" t="s">
        <v>1</v>
      </c>
      <c r="F272" s="220">
        <v>0</v>
      </c>
      <c r="H272" s="32"/>
    </row>
    <row r="273" spans="2:8" s="1" customFormat="1" ht="16.899999999999999" customHeight="1">
      <c r="B273" s="32"/>
      <c r="C273" s="219" t="s">
        <v>1</v>
      </c>
      <c r="D273" s="219" t="s">
        <v>213</v>
      </c>
      <c r="E273" s="17" t="s">
        <v>1</v>
      </c>
      <c r="F273" s="220">
        <v>88.67</v>
      </c>
      <c r="H273" s="32"/>
    </row>
    <row r="274" spans="2:8" s="1" customFormat="1" ht="16.899999999999999" customHeight="1">
      <c r="B274" s="32"/>
      <c r="C274" s="219" t="s">
        <v>1</v>
      </c>
      <c r="D274" s="219" t="s">
        <v>2916</v>
      </c>
      <c r="E274" s="17" t="s">
        <v>1</v>
      </c>
      <c r="F274" s="220">
        <v>0</v>
      </c>
      <c r="H274" s="32"/>
    </row>
    <row r="275" spans="2:8" s="1" customFormat="1" ht="16.899999999999999" customHeight="1">
      <c r="B275" s="32"/>
      <c r="C275" s="219" t="s">
        <v>1</v>
      </c>
      <c r="D275" s="219" t="s">
        <v>2914</v>
      </c>
      <c r="E275" s="17" t="s">
        <v>1</v>
      </c>
      <c r="F275" s="220">
        <v>0</v>
      </c>
      <c r="H275" s="32"/>
    </row>
    <row r="276" spans="2:8" s="1" customFormat="1" ht="16.899999999999999" customHeight="1">
      <c r="B276" s="32"/>
      <c r="C276" s="219" t="s">
        <v>1</v>
      </c>
      <c r="D276" s="219" t="s">
        <v>199</v>
      </c>
      <c r="E276" s="17" t="s">
        <v>1</v>
      </c>
      <c r="F276" s="220">
        <v>987.24</v>
      </c>
      <c r="H276" s="32"/>
    </row>
    <row r="277" spans="2:8" s="1" customFormat="1" ht="16.899999999999999" customHeight="1">
      <c r="B277" s="32"/>
      <c r="C277" s="219" t="s">
        <v>1</v>
      </c>
      <c r="D277" s="219" t="s">
        <v>2915</v>
      </c>
      <c r="E277" s="17" t="s">
        <v>1</v>
      </c>
      <c r="F277" s="220">
        <v>0</v>
      </c>
      <c r="H277" s="32"/>
    </row>
    <row r="278" spans="2:8" s="1" customFormat="1" ht="16.899999999999999" customHeight="1">
      <c r="B278" s="32"/>
      <c r="C278" s="219" t="s">
        <v>1</v>
      </c>
      <c r="D278" s="219" t="s">
        <v>319</v>
      </c>
      <c r="E278" s="17" t="s">
        <v>1</v>
      </c>
      <c r="F278" s="220">
        <v>135.84200000000001</v>
      </c>
      <c r="H278" s="32"/>
    </row>
    <row r="279" spans="2:8" s="1" customFormat="1" ht="16.899999999999999" customHeight="1">
      <c r="B279" s="32"/>
      <c r="C279" s="219" t="s">
        <v>197</v>
      </c>
      <c r="D279" s="219" t="s">
        <v>386</v>
      </c>
      <c r="E279" s="17" t="s">
        <v>1</v>
      </c>
      <c r="F279" s="220">
        <v>1211.752</v>
      </c>
      <c r="H279" s="32"/>
    </row>
    <row r="280" spans="2:8" s="1" customFormat="1" ht="16.899999999999999" customHeight="1">
      <c r="B280" s="32"/>
      <c r="C280" s="221" t="s">
        <v>5710</v>
      </c>
      <c r="H280" s="32"/>
    </row>
    <row r="281" spans="2:8" s="1" customFormat="1" ht="16.899999999999999" customHeight="1">
      <c r="B281" s="32"/>
      <c r="C281" s="219" t="s">
        <v>2954</v>
      </c>
      <c r="D281" s="219" t="s">
        <v>5753</v>
      </c>
      <c r="E281" s="17" t="s">
        <v>172</v>
      </c>
      <c r="F281" s="220">
        <v>1211.752</v>
      </c>
      <c r="H281" s="32"/>
    </row>
    <row r="282" spans="2:8" s="1" customFormat="1" ht="16.899999999999999" customHeight="1">
      <c r="B282" s="32"/>
      <c r="C282" s="219" t="s">
        <v>2905</v>
      </c>
      <c r="D282" s="219" t="s">
        <v>5754</v>
      </c>
      <c r="E282" s="17" t="s">
        <v>172</v>
      </c>
      <c r="F282" s="220">
        <v>736.38499999999999</v>
      </c>
      <c r="H282" s="32"/>
    </row>
    <row r="283" spans="2:8" s="1" customFormat="1" ht="16.899999999999999" customHeight="1">
      <c r="B283" s="32"/>
      <c r="C283" s="219" t="s">
        <v>2947</v>
      </c>
      <c r="D283" s="219" t="s">
        <v>5755</v>
      </c>
      <c r="E283" s="17" t="s">
        <v>172</v>
      </c>
      <c r="F283" s="220">
        <v>1384.0989999999999</v>
      </c>
      <c r="H283" s="32"/>
    </row>
    <row r="284" spans="2:8" s="1" customFormat="1" ht="16.899999999999999" customHeight="1">
      <c r="B284" s="32"/>
      <c r="C284" s="219" t="s">
        <v>2940</v>
      </c>
      <c r="D284" s="219" t="s">
        <v>2941</v>
      </c>
      <c r="E284" s="17" t="s">
        <v>465</v>
      </c>
      <c r="F284" s="220">
        <v>368.19200000000001</v>
      </c>
      <c r="H284" s="32"/>
    </row>
    <row r="285" spans="2:8" s="1" customFormat="1" ht="16.899999999999999" customHeight="1">
      <c r="B285" s="32"/>
      <c r="C285" s="219" t="s">
        <v>2936</v>
      </c>
      <c r="D285" s="219" t="s">
        <v>2937</v>
      </c>
      <c r="E285" s="17" t="s">
        <v>172</v>
      </c>
      <c r="F285" s="220">
        <v>736.38499999999999</v>
      </c>
      <c r="H285" s="32"/>
    </row>
    <row r="286" spans="2:8" s="1" customFormat="1" ht="16.899999999999999" customHeight="1">
      <c r="B286" s="32"/>
      <c r="C286" s="215" t="s">
        <v>2957</v>
      </c>
      <c r="D286" s="216" t="s">
        <v>1</v>
      </c>
      <c r="E286" s="217" t="s">
        <v>1</v>
      </c>
      <c r="F286" s="218">
        <v>1211.752</v>
      </c>
      <c r="H286" s="32"/>
    </row>
    <row r="287" spans="2:8" s="1" customFormat="1" ht="16.899999999999999" customHeight="1">
      <c r="B287" s="32"/>
      <c r="C287" s="219" t="s">
        <v>1</v>
      </c>
      <c r="D287" s="219" t="s">
        <v>2913</v>
      </c>
      <c r="E287" s="17" t="s">
        <v>1</v>
      </c>
      <c r="F287" s="220">
        <v>0</v>
      </c>
      <c r="H287" s="32"/>
    </row>
    <row r="288" spans="2:8" s="1" customFormat="1" ht="16.899999999999999" customHeight="1">
      <c r="B288" s="32"/>
      <c r="C288" s="219" t="s">
        <v>1</v>
      </c>
      <c r="D288" s="219" t="s">
        <v>2914</v>
      </c>
      <c r="E288" s="17" t="s">
        <v>1</v>
      </c>
      <c r="F288" s="220">
        <v>0</v>
      </c>
      <c r="H288" s="32"/>
    </row>
    <row r="289" spans="2:8" s="1" customFormat="1" ht="16.899999999999999" customHeight="1">
      <c r="B289" s="32"/>
      <c r="C289" s="219" t="s">
        <v>1</v>
      </c>
      <c r="D289" s="219" t="s">
        <v>80</v>
      </c>
      <c r="E289" s="17" t="s">
        <v>1</v>
      </c>
      <c r="F289" s="220">
        <v>0</v>
      </c>
      <c r="H289" s="32"/>
    </row>
    <row r="290" spans="2:8" s="1" customFormat="1" ht="16.899999999999999" customHeight="1">
      <c r="B290" s="32"/>
      <c r="C290" s="219" t="s">
        <v>1</v>
      </c>
      <c r="D290" s="219" t="s">
        <v>2915</v>
      </c>
      <c r="E290" s="17" t="s">
        <v>1</v>
      </c>
      <c r="F290" s="220">
        <v>0</v>
      </c>
      <c r="H290" s="32"/>
    </row>
    <row r="291" spans="2:8" s="1" customFormat="1" ht="16.899999999999999" customHeight="1">
      <c r="B291" s="32"/>
      <c r="C291" s="219" t="s">
        <v>1</v>
      </c>
      <c r="D291" s="219" t="s">
        <v>213</v>
      </c>
      <c r="E291" s="17" t="s">
        <v>1</v>
      </c>
      <c r="F291" s="220">
        <v>88.67</v>
      </c>
      <c r="H291" s="32"/>
    </row>
    <row r="292" spans="2:8" s="1" customFormat="1" ht="16.899999999999999" customHeight="1">
      <c r="B292" s="32"/>
      <c r="C292" s="219" t="s">
        <v>1</v>
      </c>
      <c r="D292" s="219" t="s">
        <v>2916</v>
      </c>
      <c r="E292" s="17" t="s">
        <v>1</v>
      </c>
      <c r="F292" s="220">
        <v>0</v>
      </c>
      <c r="H292" s="32"/>
    </row>
    <row r="293" spans="2:8" s="1" customFormat="1" ht="16.899999999999999" customHeight="1">
      <c r="B293" s="32"/>
      <c r="C293" s="219" t="s">
        <v>1</v>
      </c>
      <c r="D293" s="219" t="s">
        <v>2914</v>
      </c>
      <c r="E293" s="17" t="s">
        <v>1</v>
      </c>
      <c r="F293" s="220">
        <v>0</v>
      </c>
      <c r="H293" s="32"/>
    </row>
    <row r="294" spans="2:8" s="1" customFormat="1" ht="16.899999999999999" customHeight="1">
      <c r="B294" s="32"/>
      <c r="C294" s="219" t="s">
        <v>1</v>
      </c>
      <c r="D294" s="219" t="s">
        <v>199</v>
      </c>
      <c r="E294" s="17" t="s">
        <v>1</v>
      </c>
      <c r="F294" s="220">
        <v>987.24</v>
      </c>
      <c r="H294" s="32"/>
    </row>
    <row r="295" spans="2:8" s="1" customFormat="1" ht="16.899999999999999" customHeight="1">
      <c r="B295" s="32"/>
      <c r="C295" s="219" t="s">
        <v>1</v>
      </c>
      <c r="D295" s="219" t="s">
        <v>2915</v>
      </c>
      <c r="E295" s="17" t="s">
        <v>1</v>
      </c>
      <c r="F295" s="220">
        <v>0</v>
      </c>
      <c r="H295" s="32"/>
    </row>
    <row r="296" spans="2:8" s="1" customFormat="1" ht="16.899999999999999" customHeight="1">
      <c r="B296" s="32"/>
      <c r="C296" s="219" t="s">
        <v>1</v>
      </c>
      <c r="D296" s="219" t="s">
        <v>319</v>
      </c>
      <c r="E296" s="17" t="s">
        <v>1</v>
      </c>
      <c r="F296" s="220">
        <v>135.84200000000001</v>
      </c>
      <c r="H296" s="32"/>
    </row>
    <row r="297" spans="2:8" s="1" customFormat="1" ht="16.899999999999999" customHeight="1">
      <c r="B297" s="32"/>
      <c r="C297" s="219" t="s">
        <v>2957</v>
      </c>
      <c r="D297" s="219" t="s">
        <v>406</v>
      </c>
      <c r="E297" s="17" t="s">
        <v>1</v>
      </c>
      <c r="F297" s="220">
        <v>1211.752</v>
      </c>
      <c r="H297" s="32"/>
    </row>
    <row r="298" spans="2:8" s="1" customFormat="1" ht="16.899999999999999" customHeight="1">
      <c r="B298" s="32"/>
      <c r="C298" s="215" t="s">
        <v>172</v>
      </c>
      <c r="D298" s="216" t="s">
        <v>1</v>
      </c>
      <c r="E298" s="217" t="s">
        <v>1</v>
      </c>
      <c r="F298" s="218">
        <v>261.017</v>
      </c>
      <c r="H298" s="32"/>
    </row>
    <row r="299" spans="2:8" s="1" customFormat="1" ht="16.899999999999999" customHeight="1">
      <c r="B299" s="32"/>
      <c r="C299" s="219" t="s">
        <v>1</v>
      </c>
      <c r="D299" s="219" t="s">
        <v>916</v>
      </c>
      <c r="E299" s="17" t="s">
        <v>1</v>
      </c>
      <c r="F299" s="220">
        <v>0</v>
      </c>
      <c r="H299" s="32"/>
    </row>
    <row r="300" spans="2:8" s="1" customFormat="1" ht="16.899999999999999" customHeight="1">
      <c r="B300" s="32"/>
      <c r="C300" s="219" t="s">
        <v>1</v>
      </c>
      <c r="D300" s="219" t="s">
        <v>2918</v>
      </c>
      <c r="E300" s="17" t="s">
        <v>1</v>
      </c>
      <c r="F300" s="220">
        <v>0</v>
      </c>
      <c r="H300" s="32"/>
    </row>
    <row r="301" spans="2:8" s="1" customFormat="1" ht="16.899999999999999" customHeight="1">
      <c r="B301" s="32"/>
      <c r="C301" s="219" t="s">
        <v>1</v>
      </c>
      <c r="D301" s="219" t="s">
        <v>2919</v>
      </c>
      <c r="E301" s="17" t="s">
        <v>1</v>
      </c>
      <c r="F301" s="220">
        <v>46.875</v>
      </c>
      <c r="H301" s="32"/>
    </row>
    <row r="302" spans="2:8" s="1" customFormat="1" ht="16.899999999999999" customHeight="1">
      <c r="B302" s="32"/>
      <c r="C302" s="219" t="s">
        <v>1</v>
      </c>
      <c r="D302" s="219" t="s">
        <v>765</v>
      </c>
      <c r="E302" s="17" t="s">
        <v>1</v>
      </c>
      <c r="F302" s="220">
        <v>-1.6160000000000001</v>
      </c>
      <c r="H302" s="32"/>
    </row>
    <row r="303" spans="2:8" s="1" customFormat="1" ht="16.899999999999999" customHeight="1">
      <c r="B303" s="32"/>
      <c r="C303" s="219" t="s">
        <v>1</v>
      </c>
      <c r="D303" s="219" t="s">
        <v>734</v>
      </c>
      <c r="E303" s="17" t="s">
        <v>1</v>
      </c>
      <c r="F303" s="220">
        <v>-1.8180000000000001</v>
      </c>
      <c r="H303" s="32"/>
    </row>
    <row r="304" spans="2:8" s="1" customFormat="1" ht="16.899999999999999" customHeight="1">
      <c r="B304" s="32"/>
      <c r="C304" s="219" t="s">
        <v>1</v>
      </c>
      <c r="D304" s="219" t="s">
        <v>2920</v>
      </c>
      <c r="E304" s="17" t="s">
        <v>1</v>
      </c>
      <c r="F304" s="220">
        <v>0</v>
      </c>
      <c r="H304" s="32"/>
    </row>
    <row r="305" spans="2:8" s="1" customFormat="1" ht="16.899999999999999" customHeight="1">
      <c r="B305" s="32"/>
      <c r="C305" s="219" t="s">
        <v>1</v>
      </c>
      <c r="D305" s="219" t="s">
        <v>2921</v>
      </c>
      <c r="E305" s="17" t="s">
        <v>1</v>
      </c>
      <c r="F305" s="220">
        <v>9.4320000000000004</v>
      </c>
      <c r="H305" s="32"/>
    </row>
    <row r="306" spans="2:8" s="1" customFormat="1" ht="16.899999999999999" customHeight="1">
      <c r="B306" s="32"/>
      <c r="C306" s="219" t="s">
        <v>1</v>
      </c>
      <c r="D306" s="219" t="s">
        <v>765</v>
      </c>
      <c r="E306" s="17" t="s">
        <v>1</v>
      </c>
      <c r="F306" s="220">
        <v>-1.6160000000000001</v>
      </c>
      <c r="H306" s="32"/>
    </row>
    <row r="307" spans="2:8" s="1" customFormat="1" ht="16.899999999999999" customHeight="1">
      <c r="B307" s="32"/>
      <c r="C307" s="219" t="s">
        <v>1</v>
      </c>
      <c r="D307" s="219" t="s">
        <v>2922</v>
      </c>
      <c r="E307" s="17" t="s">
        <v>1</v>
      </c>
      <c r="F307" s="220">
        <v>0</v>
      </c>
      <c r="H307" s="32"/>
    </row>
    <row r="308" spans="2:8" s="1" customFormat="1" ht="16.899999999999999" customHeight="1">
      <c r="B308" s="32"/>
      <c r="C308" s="219" t="s">
        <v>1</v>
      </c>
      <c r="D308" s="219" t="s">
        <v>2923</v>
      </c>
      <c r="E308" s="17" t="s">
        <v>1</v>
      </c>
      <c r="F308" s="220">
        <v>43.115000000000002</v>
      </c>
      <c r="H308" s="32"/>
    </row>
    <row r="309" spans="2:8" s="1" customFormat="1" ht="16.899999999999999" customHeight="1">
      <c r="B309" s="32"/>
      <c r="C309" s="219" t="s">
        <v>1</v>
      </c>
      <c r="D309" s="219" t="s">
        <v>926</v>
      </c>
      <c r="E309" s="17" t="s">
        <v>1</v>
      </c>
      <c r="F309" s="220">
        <v>-3.2320000000000002</v>
      </c>
      <c r="H309" s="32"/>
    </row>
    <row r="310" spans="2:8" s="1" customFormat="1" ht="16.899999999999999" customHeight="1">
      <c r="B310" s="32"/>
      <c r="C310" s="219" t="s">
        <v>1</v>
      </c>
      <c r="D310" s="219" t="s">
        <v>918</v>
      </c>
      <c r="E310" s="17" t="s">
        <v>1</v>
      </c>
      <c r="F310" s="220">
        <v>0</v>
      </c>
      <c r="H310" s="32"/>
    </row>
    <row r="311" spans="2:8" s="1" customFormat="1" ht="16.899999999999999" customHeight="1">
      <c r="B311" s="32"/>
      <c r="C311" s="219" t="s">
        <v>1</v>
      </c>
      <c r="D311" s="219" t="s">
        <v>2924</v>
      </c>
      <c r="E311" s="17" t="s">
        <v>1</v>
      </c>
      <c r="F311" s="220">
        <v>0</v>
      </c>
      <c r="H311" s="32"/>
    </row>
    <row r="312" spans="2:8" s="1" customFormat="1" ht="16.899999999999999" customHeight="1">
      <c r="B312" s="32"/>
      <c r="C312" s="219" t="s">
        <v>1</v>
      </c>
      <c r="D312" s="219" t="s">
        <v>2925</v>
      </c>
      <c r="E312" s="17" t="s">
        <v>1</v>
      </c>
      <c r="F312" s="220">
        <v>15.8</v>
      </c>
      <c r="H312" s="32"/>
    </row>
    <row r="313" spans="2:8" s="1" customFormat="1" ht="16.899999999999999" customHeight="1">
      <c r="B313" s="32"/>
      <c r="C313" s="219" t="s">
        <v>1</v>
      </c>
      <c r="D313" s="219" t="s">
        <v>2926</v>
      </c>
      <c r="E313" s="17" t="s">
        <v>1</v>
      </c>
      <c r="F313" s="220">
        <v>0</v>
      </c>
      <c r="H313" s="32"/>
    </row>
    <row r="314" spans="2:8" s="1" customFormat="1" ht="16.899999999999999" customHeight="1">
      <c r="B314" s="32"/>
      <c r="C314" s="219" t="s">
        <v>1</v>
      </c>
      <c r="D314" s="219" t="s">
        <v>2927</v>
      </c>
      <c r="E314" s="17" t="s">
        <v>1</v>
      </c>
      <c r="F314" s="220">
        <v>35.225000000000001</v>
      </c>
      <c r="H314" s="32"/>
    </row>
    <row r="315" spans="2:8" s="1" customFormat="1" ht="16.899999999999999" customHeight="1">
      <c r="B315" s="32"/>
      <c r="C315" s="219" t="s">
        <v>1</v>
      </c>
      <c r="D315" s="219" t="s">
        <v>765</v>
      </c>
      <c r="E315" s="17" t="s">
        <v>1</v>
      </c>
      <c r="F315" s="220">
        <v>-1.6160000000000001</v>
      </c>
      <c r="H315" s="32"/>
    </row>
    <row r="316" spans="2:8" s="1" customFormat="1" ht="16.899999999999999" customHeight="1">
      <c r="B316" s="32"/>
      <c r="C316" s="219" t="s">
        <v>1</v>
      </c>
      <c r="D316" s="219" t="s">
        <v>2928</v>
      </c>
      <c r="E316" s="17" t="s">
        <v>1</v>
      </c>
      <c r="F316" s="220">
        <v>0</v>
      </c>
      <c r="H316" s="32"/>
    </row>
    <row r="317" spans="2:8" s="1" customFormat="1" ht="16.899999999999999" customHeight="1">
      <c r="B317" s="32"/>
      <c r="C317" s="219" t="s">
        <v>1</v>
      </c>
      <c r="D317" s="219" t="s">
        <v>2929</v>
      </c>
      <c r="E317" s="17" t="s">
        <v>1</v>
      </c>
      <c r="F317" s="220">
        <v>13.1</v>
      </c>
      <c r="H317" s="32"/>
    </row>
    <row r="318" spans="2:8" s="1" customFormat="1" ht="16.899999999999999" customHeight="1">
      <c r="B318" s="32"/>
      <c r="C318" s="219" t="s">
        <v>1</v>
      </c>
      <c r="D318" s="219" t="s">
        <v>765</v>
      </c>
      <c r="E318" s="17" t="s">
        <v>1</v>
      </c>
      <c r="F318" s="220">
        <v>-1.6160000000000001</v>
      </c>
      <c r="H318" s="32"/>
    </row>
    <row r="319" spans="2:8" s="1" customFormat="1" ht="16.899999999999999" customHeight="1">
      <c r="B319" s="32"/>
      <c r="C319" s="219" t="s">
        <v>1</v>
      </c>
      <c r="D319" s="219" t="s">
        <v>2930</v>
      </c>
      <c r="E319" s="17" t="s">
        <v>1</v>
      </c>
      <c r="F319" s="220">
        <v>0</v>
      </c>
      <c r="H319" s="32"/>
    </row>
    <row r="320" spans="2:8" s="1" customFormat="1" ht="16.899999999999999" customHeight="1">
      <c r="B320" s="32"/>
      <c r="C320" s="219" t="s">
        <v>1</v>
      </c>
      <c r="D320" s="219" t="s">
        <v>2923</v>
      </c>
      <c r="E320" s="17" t="s">
        <v>1</v>
      </c>
      <c r="F320" s="220">
        <v>43.115000000000002</v>
      </c>
      <c r="H320" s="32"/>
    </row>
    <row r="321" spans="2:8" s="1" customFormat="1" ht="16.899999999999999" customHeight="1">
      <c r="B321" s="32"/>
      <c r="C321" s="219" t="s">
        <v>1</v>
      </c>
      <c r="D321" s="219" t="s">
        <v>926</v>
      </c>
      <c r="E321" s="17" t="s">
        <v>1</v>
      </c>
      <c r="F321" s="220">
        <v>-3.2320000000000002</v>
      </c>
      <c r="H321" s="32"/>
    </row>
    <row r="322" spans="2:8" s="1" customFormat="1" ht="16.899999999999999" customHeight="1">
      <c r="B322" s="32"/>
      <c r="C322" s="219" t="s">
        <v>1</v>
      </c>
      <c r="D322" s="219" t="s">
        <v>919</v>
      </c>
      <c r="E322" s="17" t="s">
        <v>1</v>
      </c>
      <c r="F322" s="220">
        <v>0</v>
      </c>
      <c r="H322" s="32"/>
    </row>
    <row r="323" spans="2:8" s="1" customFormat="1" ht="16.899999999999999" customHeight="1">
      <c r="B323" s="32"/>
      <c r="C323" s="219" t="s">
        <v>1</v>
      </c>
      <c r="D323" s="219" t="s">
        <v>2931</v>
      </c>
      <c r="E323" s="17" t="s">
        <v>1</v>
      </c>
      <c r="F323" s="220">
        <v>0</v>
      </c>
      <c r="H323" s="32"/>
    </row>
    <row r="324" spans="2:8" s="1" customFormat="1" ht="16.899999999999999" customHeight="1">
      <c r="B324" s="32"/>
      <c r="C324" s="219" t="s">
        <v>1</v>
      </c>
      <c r="D324" s="219" t="s">
        <v>2932</v>
      </c>
      <c r="E324" s="17" t="s">
        <v>1</v>
      </c>
      <c r="F324" s="220">
        <v>19.350000000000001</v>
      </c>
      <c r="H324" s="32"/>
    </row>
    <row r="325" spans="2:8" s="1" customFormat="1" ht="16.899999999999999" customHeight="1">
      <c r="B325" s="32"/>
      <c r="C325" s="219" t="s">
        <v>1</v>
      </c>
      <c r="D325" s="219" t="s">
        <v>765</v>
      </c>
      <c r="E325" s="17" t="s">
        <v>1</v>
      </c>
      <c r="F325" s="220">
        <v>-1.6160000000000001</v>
      </c>
      <c r="H325" s="32"/>
    </row>
    <row r="326" spans="2:8" s="1" customFormat="1" ht="16.899999999999999" customHeight="1">
      <c r="B326" s="32"/>
      <c r="C326" s="219" t="s">
        <v>1</v>
      </c>
      <c r="D326" s="219" t="s">
        <v>2933</v>
      </c>
      <c r="E326" s="17" t="s">
        <v>1</v>
      </c>
      <c r="F326" s="220">
        <v>0</v>
      </c>
      <c r="H326" s="32"/>
    </row>
    <row r="327" spans="2:8" s="1" customFormat="1" ht="16.899999999999999" customHeight="1">
      <c r="B327" s="32"/>
      <c r="C327" s="219" t="s">
        <v>1</v>
      </c>
      <c r="D327" s="219" t="s">
        <v>2929</v>
      </c>
      <c r="E327" s="17" t="s">
        <v>1</v>
      </c>
      <c r="F327" s="220">
        <v>13.1</v>
      </c>
      <c r="H327" s="32"/>
    </row>
    <row r="328" spans="2:8" s="1" customFormat="1" ht="16.899999999999999" customHeight="1">
      <c r="B328" s="32"/>
      <c r="C328" s="219" t="s">
        <v>1</v>
      </c>
      <c r="D328" s="219" t="s">
        <v>765</v>
      </c>
      <c r="E328" s="17" t="s">
        <v>1</v>
      </c>
      <c r="F328" s="220">
        <v>-1.6160000000000001</v>
      </c>
      <c r="H328" s="32"/>
    </row>
    <row r="329" spans="2:8" s="1" customFormat="1" ht="16.899999999999999" customHeight="1">
      <c r="B329" s="32"/>
      <c r="C329" s="219" t="s">
        <v>1</v>
      </c>
      <c r="D329" s="219" t="s">
        <v>2934</v>
      </c>
      <c r="E329" s="17" t="s">
        <v>1</v>
      </c>
      <c r="F329" s="220">
        <v>0</v>
      </c>
      <c r="H329" s="32"/>
    </row>
    <row r="330" spans="2:8" s="1" customFormat="1" ht="16.899999999999999" customHeight="1">
      <c r="B330" s="32"/>
      <c r="C330" s="219" t="s">
        <v>1</v>
      </c>
      <c r="D330" s="219" t="s">
        <v>2923</v>
      </c>
      <c r="E330" s="17" t="s">
        <v>1</v>
      </c>
      <c r="F330" s="220">
        <v>43.115000000000002</v>
      </c>
      <c r="H330" s="32"/>
    </row>
    <row r="331" spans="2:8" s="1" customFormat="1" ht="16.899999999999999" customHeight="1">
      <c r="B331" s="32"/>
      <c r="C331" s="219" t="s">
        <v>1</v>
      </c>
      <c r="D331" s="219" t="s">
        <v>926</v>
      </c>
      <c r="E331" s="17" t="s">
        <v>1</v>
      </c>
      <c r="F331" s="220">
        <v>-3.2320000000000002</v>
      </c>
      <c r="H331" s="32"/>
    </row>
    <row r="332" spans="2:8" s="1" customFormat="1" ht="16.899999999999999" customHeight="1">
      <c r="B332" s="32"/>
      <c r="C332" s="219" t="s">
        <v>172</v>
      </c>
      <c r="D332" s="219" t="s">
        <v>386</v>
      </c>
      <c r="E332" s="17" t="s">
        <v>1</v>
      </c>
      <c r="F332" s="220">
        <v>261.017</v>
      </c>
      <c r="H332" s="32"/>
    </row>
    <row r="333" spans="2:8" s="1" customFormat="1" ht="16.899999999999999" customHeight="1">
      <c r="B333" s="32"/>
      <c r="C333" s="221" t="s">
        <v>5710</v>
      </c>
      <c r="H333" s="32"/>
    </row>
    <row r="334" spans="2:8" s="1" customFormat="1" ht="16.899999999999999" customHeight="1">
      <c r="B334" s="32"/>
      <c r="C334" s="219" t="s">
        <v>2960</v>
      </c>
      <c r="D334" s="219" t="s">
        <v>5756</v>
      </c>
      <c r="E334" s="17" t="s">
        <v>172</v>
      </c>
      <c r="F334" s="220">
        <v>261.017</v>
      </c>
      <c r="H334" s="32"/>
    </row>
    <row r="335" spans="2:8" s="1" customFormat="1" ht="16.899999999999999" customHeight="1">
      <c r="B335" s="32"/>
      <c r="C335" s="219" t="s">
        <v>2905</v>
      </c>
      <c r="D335" s="219" t="s">
        <v>5754</v>
      </c>
      <c r="E335" s="17" t="s">
        <v>172</v>
      </c>
      <c r="F335" s="220">
        <v>736.38499999999999</v>
      </c>
      <c r="H335" s="32"/>
    </row>
    <row r="336" spans="2:8" s="1" customFormat="1" ht="16.899999999999999" customHeight="1">
      <c r="B336" s="32"/>
      <c r="C336" s="219" t="s">
        <v>2947</v>
      </c>
      <c r="D336" s="219" t="s">
        <v>5755</v>
      </c>
      <c r="E336" s="17" t="s">
        <v>172</v>
      </c>
      <c r="F336" s="220">
        <v>1384.0989999999999</v>
      </c>
      <c r="H336" s="32"/>
    </row>
    <row r="337" spans="2:8" s="1" customFormat="1" ht="16.899999999999999" customHeight="1">
      <c r="B337" s="32"/>
      <c r="C337" s="219" t="s">
        <v>2940</v>
      </c>
      <c r="D337" s="219" t="s">
        <v>2941</v>
      </c>
      <c r="E337" s="17" t="s">
        <v>465</v>
      </c>
      <c r="F337" s="220">
        <v>368.19200000000001</v>
      </c>
      <c r="H337" s="32"/>
    </row>
    <row r="338" spans="2:8" s="1" customFormat="1" ht="16.899999999999999" customHeight="1">
      <c r="B338" s="32"/>
      <c r="C338" s="219" t="s">
        <v>2936</v>
      </c>
      <c r="D338" s="219" t="s">
        <v>2937</v>
      </c>
      <c r="E338" s="17" t="s">
        <v>172</v>
      </c>
      <c r="F338" s="220">
        <v>736.38499999999999</v>
      </c>
      <c r="H338" s="32"/>
    </row>
    <row r="339" spans="2:8" s="1" customFormat="1" ht="16.899999999999999" customHeight="1">
      <c r="B339" s="32"/>
      <c r="C339" s="215" t="s">
        <v>2963</v>
      </c>
      <c r="D339" s="216" t="s">
        <v>1</v>
      </c>
      <c r="E339" s="217" t="s">
        <v>1</v>
      </c>
      <c r="F339" s="218">
        <v>261.017</v>
      </c>
      <c r="H339" s="32"/>
    </row>
    <row r="340" spans="2:8" s="1" customFormat="1" ht="16.899999999999999" customHeight="1">
      <c r="B340" s="32"/>
      <c r="C340" s="219" t="s">
        <v>1</v>
      </c>
      <c r="D340" s="219" t="s">
        <v>916</v>
      </c>
      <c r="E340" s="17" t="s">
        <v>1</v>
      </c>
      <c r="F340" s="220">
        <v>0</v>
      </c>
      <c r="H340" s="32"/>
    </row>
    <row r="341" spans="2:8" s="1" customFormat="1" ht="16.899999999999999" customHeight="1">
      <c r="B341" s="32"/>
      <c r="C341" s="219" t="s">
        <v>1</v>
      </c>
      <c r="D341" s="219" t="s">
        <v>2918</v>
      </c>
      <c r="E341" s="17" t="s">
        <v>1</v>
      </c>
      <c r="F341" s="220">
        <v>0</v>
      </c>
      <c r="H341" s="32"/>
    </row>
    <row r="342" spans="2:8" s="1" customFormat="1" ht="16.899999999999999" customHeight="1">
      <c r="B342" s="32"/>
      <c r="C342" s="219" t="s">
        <v>1</v>
      </c>
      <c r="D342" s="219" t="s">
        <v>2919</v>
      </c>
      <c r="E342" s="17" t="s">
        <v>1</v>
      </c>
      <c r="F342" s="220">
        <v>46.875</v>
      </c>
      <c r="H342" s="32"/>
    </row>
    <row r="343" spans="2:8" s="1" customFormat="1" ht="16.899999999999999" customHeight="1">
      <c r="B343" s="32"/>
      <c r="C343" s="219" t="s">
        <v>1</v>
      </c>
      <c r="D343" s="219" t="s">
        <v>765</v>
      </c>
      <c r="E343" s="17" t="s">
        <v>1</v>
      </c>
      <c r="F343" s="220">
        <v>-1.6160000000000001</v>
      </c>
      <c r="H343" s="32"/>
    </row>
    <row r="344" spans="2:8" s="1" customFormat="1" ht="16.899999999999999" customHeight="1">
      <c r="B344" s="32"/>
      <c r="C344" s="219" t="s">
        <v>1</v>
      </c>
      <c r="D344" s="219" t="s">
        <v>734</v>
      </c>
      <c r="E344" s="17" t="s">
        <v>1</v>
      </c>
      <c r="F344" s="220">
        <v>-1.8180000000000001</v>
      </c>
      <c r="H344" s="32"/>
    </row>
    <row r="345" spans="2:8" s="1" customFormat="1" ht="16.899999999999999" customHeight="1">
      <c r="B345" s="32"/>
      <c r="C345" s="219" t="s">
        <v>1</v>
      </c>
      <c r="D345" s="219" t="s">
        <v>2920</v>
      </c>
      <c r="E345" s="17" t="s">
        <v>1</v>
      </c>
      <c r="F345" s="220">
        <v>0</v>
      </c>
      <c r="H345" s="32"/>
    </row>
    <row r="346" spans="2:8" s="1" customFormat="1" ht="16.899999999999999" customHeight="1">
      <c r="B346" s="32"/>
      <c r="C346" s="219" t="s">
        <v>1</v>
      </c>
      <c r="D346" s="219" t="s">
        <v>2921</v>
      </c>
      <c r="E346" s="17" t="s">
        <v>1</v>
      </c>
      <c r="F346" s="220">
        <v>9.4320000000000004</v>
      </c>
      <c r="H346" s="32"/>
    </row>
    <row r="347" spans="2:8" s="1" customFormat="1" ht="16.899999999999999" customHeight="1">
      <c r="B347" s="32"/>
      <c r="C347" s="219" t="s">
        <v>1</v>
      </c>
      <c r="D347" s="219" t="s">
        <v>765</v>
      </c>
      <c r="E347" s="17" t="s">
        <v>1</v>
      </c>
      <c r="F347" s="220">
        <v>-1.6160000000000001</v>
      </c>
      <c r="H347" s="32"/>
    </row>
    <row r="348" spans="2:8" s="1" customFormat="1" ht="16.899999999999999" customHeight="1">
      <c r="B348" s="32"/>
      <c r="C348" s="219" t="s">
        <v>1</v>
      </c>
      <c r="D348" s="219" t="s">
        <v>2922</v>
      </c>
      <c r="E348" s="17" t="s">
        <v>1</v>
      </c>
      <c r="F348" s="220">
        <v>0</v>
      </c>
      <c r="H348" s="32"/>
    </row>
    <row r="349" spans="2:8" s="1" customFormat="1" ht="16.899999999999999" customHeight="1">
      <c r="B349" s="32"/>
      <c r="C349" s="219" t="s">
        <v>1</v>
      </c>
      <c r="D349" s="219" t="s">
        <v>2923</v>
      </c>
      <c r="E349" s="17" t="s">
        <v>1</v>
      </c>
      <c r="F349" s="220">
        <v>43.115000000000002</v>
      </c>
      <c r="H349" s="32"/>
    </row>
    <row r="350" spans="2:8" s="1" customFormat="1" ht="16.899999999999999" customHeight="1">
      <c r="B350" s="32"/>
      <c r="C350" s="219" t="s">
        <v>1</v>
      </c>
      <c r="D350" s="219" t="s">
        <v>926</v>
      </c>
      <c r="E350" s="17" t="s">
        <v>1</v>
      </c>
      <c r="F350" s="220">
        <v>-3.2320000000000002</v>
      </c>
      <c r="H350" s="32"/>
    </row>
    <row r="351" spans="2:8" s="1" customFormat="1" ht="16.899999999999999" customHeight="1">
      <c r="B351" s="32"/>
      <c r="C351" s="219" t="s">
        <v>1</v>
      </c>
      <c r="D351" s="219" t="s">
        <v>918</v>
      </c>
      <c r="E351" s="17" t="s">
        <v>1</v>
      </c>
      <c r="F351" s="220">
        <v>0</v>
      </c>
      <c r="H351" s="32"/>
    </row>
    <row r="352" spans="2:8" s="1" customFormat="1" ht="16.899999999999999" customHeight="1">
      <c r="B352" s="32"/>
      <c r="C352" s="219" t="s">
        <v>1</v>
      </c>
      <c r="D352" s="219" t="s">
        <v>2924</v>
      </c>
      <c r="E352" s="17" t="s">
        <v>1</v>
      </c>
      <c r="F352" s="220">
        <v>0</v>
      </c>
      <c r="H352" s="32"/>
    </row>
    <row r="353" spans="2:8" s="1" customFormat="1" ht="16.899999999999999" customHeight="1">
      <c r="B353" s="32"/>
      <c r="C353" s="219" t="s">
        <v>1</v>
      </c>
      <c r="D353" s="219" t="s">
        <v>2925</v>
      </c>
      <c r="E353" s="17" t="s">
        <v>1</v>
      </c>
      <c r="F353" s="220">
        <v>15.8</v>
      </c>
      <c r="H353" s="32"/>
    </row>
    <row r="354" spans="2:8" s="1" customFormat="1" ht="16.899999999999999" customHeight="1">
      <c r="B354" s="32"/>
      <c r="C354" s="219" t="s">
        <v>1</v>
      </c>
      <c r="D354" s="219" t="s">
        <v>2926</v>
      </c>
      <c r="E354" s="17" t="s">
        <v>1</v>
      </c>
      <c r="F354" s="220">
        <v>0</v>
      </c>
      <c r="H354" s="32"/>
    </row>
    <row r="355" spans="2:8" s="1" customFormat="1" ht="16.899999999999999" customHeight="1">
      <c r="B355" s="32"/>
      <c r="C355" s="219" t="s">
        <v>1</v>
      </c>
      <c r="D355" s="219" t="s">
        <v>2927</v>
      </c>
      <c r="E355" s="17" t="s">
        <v>1</v>
      </c>
      <c r="F355" s="220">
        <v>35.225000000000001</v>
      </c>
      <c r="H355" s="32"/>
    </row>
    <row r="356" spans="2:8" s="1" customFormat="1" ht="16.899999999999999" customHeight="1">
      <c r="B356" s="32"/>
      <c r="C356" s="219" t="s">
        <v>1</v>
      </c>
      <c r="D356" s="219" t="s">
        <v>765</v>
      </c>
      <c r="E356" s="17" t="s">
        <v>1</v>
      </c>
      <c r="F356" s="220">
        <v>-1.6160000000000001</v>
      </c>
      <c r="H356" s="32"/>
    </row>
    <row r="357" spans="2:8" s="1" customFormat="1" ht="16.899999999999999" customHeight="1">
      <c r="B357" s="32"/>
      <c r="C357" s="219" t="s">
        <v>1</v>
      </c>
      <c r="D357" s="219" t="s">
        <v>2928</v>
      </c>
      <c r="E357" s="17" t="s">
        <v>1</v>
      </c>
      <c r="F357" s="220">
        <v>0</v>
      </c>
      <c r="H357" s="32"/>
    </row>
    <row r="358" spans="2:8" s="1" customFormat="1" ht="16.899999999999999" customHeight="1">
      <c r="B358" s="32"/>
      <c r="C358" s="219" t="s">
        <v>1</v>
      </c>
      <c r="D358" s="219" t="s">
        <v>2929</v>
      </c>
      <c r="E358" s="17" t="s">
        <v>1</v>
      </c>
      <c r="F358" s="220">
        <v>13.1</v>
      </c>
      <c r="H358" s="32"/>
    </row>
    <row r="359" spans="2:8" s="1" customFormat="1" ht="16.899999999999999" customHeight="1">
      <c r="B359" s="32"/>
      <c r="C359" s="219" t="s">
        <v>1</v>
      </c>
      <c r="D359" s="219" t="s">
        <v>765</v>
      </c>
      <c r="E359" s="17" t="s">
        <v>1</v>
      </c>
      <c r="F359" s="220">
        <v>-1.6160000000000001</v>
      </c>
      <c r="H359" s="32"/>
    </row>
    <row r="360" spans="2:8" s="1" customFormat="1" ht="16.899999999999999" customHeight="1">
      <c r="B360" s="32"/>
      <c r="C360" s="219" t="s">
        <v>1</v>
      </c>
      <c r="D360" s="219" t="s">
        <v>2930</v>
      </c>
      <c r="E360" s="17" t="s">
        <v>1</v>
      </c>
      <c r="F360" s="220">
        <v>0</v>
      </c>
      <c r="H360" s="32"/>
    </row>
    <row r="361" spans="2:8" s="1" customFormat="1" ht="16.899999999999999" customHeight="1">
      <c r="B361" s="32"/>
      <c r="C361" s="219" t="s">
        <v>1</v>
      </c>
      <c r="D361" s="219" t="s">
        <v>2923</v>
      </c>
      <c r="E361" s="17" t="s">
        <v>1</v>
      </c>
      <c r="F361" s="220">
        <v>43.115000000000002</v>
      </c>
      <c r="H361" s="32"/>
    </row>
    <row r="362" spans="2:8" s="1" customFormat="1" ht="16.899999999999999" customHeight="1">
      <c r="B362" s="32"/>
      <c r="C362" s="219" t="s">
        <v>1</v>
      </c>
      <c r="D362" s="219" t="s">
        <v>926</v>
      </c>
      <c r="E362" s="17" t="s">
        <v>1</v>
      </c>
      <c r="F362" s="220">
        <v>-3.2320000000000002</v>
      </c>
      <c r="H362" s="32"/>
    </row>
    <row r="363" spans="2:8" s="1" customFormat="1" ht="16.899999999999999" customHeight="1">
      <c r="B363" s="32"/>
      <c r="C363" s="219" t="s">
        <v>1</v>
      </c>
      <c r="D363" s="219" t="s">
        <v>919</v>
      </c>
      <c r="E363" s="17" t="s">
        <v>1</v>
      </c>
      <c r="F363" s="220">
        <v>0</v>
      </c>
      <c r="H363" s="32"/>
    </row>
    <row r="364" spans="2:8" s="1" customFormat="1" ht="16.899999999999999" customHeight="1">
      <c r="B364" s="32"/>
      <c r="C364" s="219" t="s">
        <v>1</v>
      </c>
      <c r="D364" s="219" t="s">
        <v>2931</v>
      </c>
      <c r="E364" s="17" t="s">
        <v>1</v>
      </c>
      <c r="F364" s="220">
        <v>0</v>
      </c>
      <c r="H364" s="32"/>
    </row>
    <row r="365" spans="2:8" s="1" customFormat="1" ht="16.899999999999999" customHeight="1">
      <c r="B365" s="32"/>
      <c r="C365" s="219" t="s">
        <v>1</v>
      </c>
      <c r="D365" s="219" t="s">
        <v>2932</v>
      </c>
      <c r="E365" s="17" t="s">
        <v>1</v>
      </c>
      <c r="F365" s="220">
        <v>19.350000000000001</v>
      </c>
      <c r="H365" s="32"/>
    </row>
    <row r="366" spans="2:8" s="1" customFormat="1" ht="16.899999999999999" customHeight="1">
      <c r="B366" s="32"/>
      <c r="C366" s="219" t="s">
        <v>1</v>
      </c>
      <c r="D366" s="219" t="s">
        <v>765</v>
      </c>
      <c r="E366" s="17" t="s">
        <v>1</v>
      </c>
      <c r="F366" s="220">
        <v>-1.6160000000000001</v>
      </c>
      <c r="H366" s="32"/>
    </row>
    <row r="367" spans="2:8" s="1" customFormat="1" ht="16.899999999999999" customHeight="1">
      <c r="B367" s="32"/>
      <c r="C367" s="219" t="s">
        <v>1</v>
      </c>
      <c r="D367" s="219" t="s">
        <v>2933</v>
      </c>
      <c r="E367" s="17" t="s">
        <v>1</v>
      </c>
      <c r="F367" s="220">
        <v>0</v>
      </c>
      <c r="H367" s="32"/>
    </row>
    <row r="368" spans="2:8" s="1" customFormat="1" ht="16.899999999999999" customHeight="1">
      <c r="B368" s="32"/>
      <c r="C368" s="219" t="s">
        <v>1</v>
      </c>
      <c r="D368" s="219" t="s">
        <v>2929</v>
      </c>
      <c r="E368" s="17" t="s">
        <v>1</v>
      </c>
      <c r="F368" s="220">
        <v>13.1</v>
      </c>
      <c r="H368" s="32"/>
    </row>
    <row r="369" spans="2:8" s="1" customFormat="1" ht="16.899999999999999" customHeight="1">
      <c r="B369" s="32"/>
      <c r="C369" s="219" t="s">
        <v>1</v>
      </c>
      <c r="D369" s="219" t="s">
        <v>765</v>
      </c>
      <c r="E369" s="17" t="s">
        <v>1</v>
      </c>
      <c r="F369" s="220">
        <v>-1.6160000000000001</v>
      </c>
      <c r="H369" s="32"/>
    </row>
    <row r="370" spans="2:8" s="1" customFormat="1" ht="16.899999999999999" customHeight="1">
      <c r="B370" s="32"/>
      <c r="C370" s="219" t="s">
        <v>1</v>
      </c>
      <c r="D370" s="219" t="s">
        <v>2934</v>
      </c>
      <c r="E370" s="17" t="s">
        <v>1</v>
      </c>
      <c r="F370" s="220">
        <v>0</v>
      </c>
      <c r="H370" s="32"/>
    </row>
    <row r="371" spans="2:8" s="1" customFormat="1" ht="16.899999999999999" customHeight="1">
      <c r="B371" s="32"/>
      <c r="C371" s="219" t="s">
        <v>1</v>
      </c>
      <c r="D371" s="219" t="s">
        <v>2923</v>
      </c>
      <c r="E371" s="17" t="s">
        <v>1</v>
      </c>
      <c r="F371" s="220">
        <v>43.115000000000002</v>
      </c>
      <c r="H371" s="32"/>
    </row>
    <row r="372" spans="2:8" s="1" customFormat="1" ht="16.899999999999999" customHeight="1">
      <c r="B372" s="32"/>
      <c r="C372" s="219" t="s">
        <v>1</v>
      </c>
      <c r="D372" s="219" t="s">
        <v>926</v>
      </c>
      <c r="E372" s="17" t="s">
        <v>1</v>
      </c>
      <c r="F372" s="220">
        <v>-3.2320000000000002</v>
      </c>
      <c r="H372" s="32"/>
    </row>
    <row r="373" spans="2:8" s="1" customFormat="1" ht="16.899999999999999" customHeight="1">
      <c r="B373" s="32"/>
      <c r="C373" s="219" t="s">
        <v>2963</v>
      </c>
      <c r="D373" s="219" t="s">
        <v>406</v>
      </c>
      <c r="E373" s="17" t="s">
        <v>1</v>
      </c>
      <c r="F373" s="220">
        <v>261.017</v>
      </c>
      <c r="H373" s="32"/>
    </row>
    <row r="374" spans="2:8" s="1" customFormat="1" ht="16.899999999999999" customHeight="1">
      <c r="B374" s="32"/>
      <c r="C374" s="215" t="s">
        <v>263</v>
      </c>
      <c r="D374" s="216" t="s">
        <v>1</v>
      </c>
      <c r="E374" s="217" t="s">
        <v>1</v>
      </c>
      <c r="F374" s="218">
        <v>91.88</v>
      </c>
      <c r="H374" s="32"/>
    </row>
    <row r="375" spans="2:8" s="1" customFormat="1" ht="16.899999999999999" customHeight="1">
      <c r="B375" s="32"/>
      <c r="C375" s="219" t="s">
        <v>1</v>
      </c>
      <c r="D375" s="219" t="s">
        <v>871</v>
      </c>
      <c r="E375" s="17" t="s">
        <v>1</v>
      </c>
      <c r="F375" s="220">
        <v>0</v>
      </c>
      <c r="H375" s="32"/>
    </row>
    <row r="376" spans="2:8" s="1" customFormat="1" ht="16.899999999999999" customHeight="1">
      <c r="B376" s="32"/>
      <c r="C376" s="219" t="s">
        <v>1</v>
      </c>
      <c r="D376" s="219" t="s">
        <v>872</v>
      </c>
      <c r="E376" s="17" t="s">
        <v>1</v>
      </c>
      <c r="F376" s="220">
        <v>91.88</v>
      </c>
      <c r="H376" s="32"/>
    </row>
    <row r="377" spans="2:8" s="1" customFormat="1" ht="16.899999999999999" customHeight="1">
      <c r="B377" s="32"/>
      <c r="C377" s="219" t="s">
        <v>263</v>
      </c>
      <c r="D377" s="219" t="s">
        <v>406</v>
      </c>
      <c r="E377" s="17" t="s">
        <v>1</v>
      </c>
      <c r="F377" s="220">
        <v>91.88</v>
      </c>
      <c r="H377" s="32"/>
    </row>
    <row r="378" spans="2:8" s="1" customFormat="1" ht="16.899999999999999" customHeight="1">
      <c r="B378" s="32"/>
      <c r="C378" s="221" t="s">
        <v>5710</v>
      </c>
      <c r="H378" s="32"/>
    </row>
    <row r="379" spans="2:8" s="1" customFormat="1" ht="16.899999999999999" customHeight="1">
      <c r="B379" s="32"/>
      <c r="C379" s="219" t="s">
        <v>1596</v>
      </c>
      <c r="D379" s="219" t="s">
        <v>5722</v>
      </c>
      <c r="E379" s="17" t="s">
        <v>172</v>
      </c>
      <c r="F379" s="220">
        <v>1179.3499999999999</v>
      </c>
      <c r="H379" s="32"/>
    </row>
    <row r="380" spans="2:8" s="1" customFormat="1" ht="16.899999999999999" customHeight="1">
      <c r="B380" s="32"/>
      <c r="C380" s="219" t="s">
        <v>861</v>
      </c>
      <c r="D380" s="219" t="s">
        <v>862</v>
      </c>
      <c r="E380" s="17" t="s">
        <v>395</v>
      </c>
      <c r="F380" s="220">
        <v>62.137999999999998</v>
      </c>
      <c r="H380" s="32"/>
    </row>
    <row r="381" spans="2:8" s="1" customFormat="1" ht="16.899999999999999" customHeight="1">
      <c r="B381" s="32"/>
      <c r="C381" s="219" t="s">
        <v>978</v>
      </c>
      <c r="D381" s="219" t="s">
        <v>5757</v>
      </c>
      <c r="E381" s="17" t="s">
        <v>172</v>
      </c>
      <c r="F381" s="220">
        <v>1477.8040000000001</v>
      </c>
      <c r="H381" s="32"/>
    </row>
    <row r="382" spans="2:8" s="1" customFormat="1" ht="16.899999999999999" customHeight="1">
      <c r="B382" s="32"/>
      <c r="C382" s="219" t="s">
        <v>1747</v>
      </c>
      <c r="D382" s="219" t="s">
        <v>5737</v>
      </c>
      <c r="E382" s="17" t="s">
        <v>172</v>
      </c>
      <c r="F382" s="220">
        <v>216.316</v>
      </c>
      <c r="H382" s="32"/>
    </row>
    <row r="383" spans="2:8" s="1" customFormat="1" ht="16.899999999999999" customHeight="1">
      <c r="B383" s="32"/>
      <c r="C383" s="219" t="s">
        <v>1775</v>
      </c>
      <c r="D383" s="219" t="s">
        <v>5758</v>
      </c>
      <c r="E383" s="17" t="s">
        <v>172</v>
      </c>
      <c r="F383" s="220">
        <v>211.32400000000001</v>
      </c>
      <c r="H383" s="32"/>
    </row>
    <row r="384" spans="2:8" s="1" customFormat="1" ht="16.899999999999999" customHeight="1">
      <c r="B384" s="32"/>
      <c r="C384" s="219" t="s">
        <v>1781</v>
      </c>
      <c r="D384" s="219" t="s">
        <v>5759</v>
      </c>
      <c r="E384" s="17" t="s">
        <v>465</v>
      </c>
      <c r="F384" s="220">
        <v>91.88</v>
      </c>
      <c r="H384" s="32"/>
    </row>
    <row r="385" spans="2:8" s="1" customFormat="1" ht="16.899999999999999" customHeight="1">
      <c r="B385" s="32"/>
      <c r="C385" s="215" t="s">
        <v>265</v>
      </c>
      <c r="D385" s="216" t="s">
        <v>1</v>
      </c>
      <c r="E385" s="217" t="s">
        <v>1</v>
      </c>
      <c r="F385" s="218">
        <v>92.11</v>
      </c>
      <c r="H385" s="32"/>
    </row>
    <row r="386" spans="2:8" s="1" customFormat="1" ht="16.899999999999999" customHeight="1">
      <c r="B386" s="32"/>
      <c r="C386" s="219" t="s">
        <v>1</v>
      </c>
      <c r="D386" s="219" t="s">
        <v>468</v>
      </c>
      <c r="E386" s="17" t="s">
        <v>1</v>
      </c>
      <c r="F386" s="220">
        <v>0</v>
      </c>
      <c r="H386" s="32"/>
    </row>
    <row r="387" spans="2:8" s="1" customFormat="1" ht="16.899999999999999" customHeight="1">
      <c r="B387" s="32"/>
      <c r="C387" s="219" t="s">
        <v>1</v>
      </c>
      <c r="D387" s="219" t="s">
        <v>469</v>
      </c>
      <c r="E387" s="17" t="s">
        <v>1</v>
      </c>
      <c r="F387" s="220">
        <v>92.11</v>
      </c>
      <c r="H387" s="32"/>
    </row>
    <row r="388" spans="2:8" s="1" customFormat="1" ht="16.899999999999999" customHeight="1">
      <c r="B388" s="32"/>
      <c r="C388" s="219" t="s">
        <v>265</v>
      </c>
      <c r="D388" s="219" t="s">
        <v>406</v>
      </c>
      <c r="E388" s="17" t="s">
        <v>1</v>
      </c>
      <c r="F388" s="220">
        <v>92.11</v>
      </c>
      <c r="H388" s="32"/>
    </row>
    <row r="389" spans="2:8" s="1" customFormat="1" ht="16.899999999999999" customHeight="1">
      <c r="B389" s="32"/>
      <c r="C389" s="221" t="s">
        <v>5710</v>
      </c>
      <c r="H389" s="32"/>
    </row>
    <row r="390" spans="2:8" s="1" customFormat="1" ht="16.899999999999999" customHeight="1">
      <c r="B390" s="32"/>
      <c r="C390" s="219" t="s">
        <v>1596</v>
      </c>
      <c r="D390" s="219" t="s">
        <v>5722</v>
      </c>
      <c r="E390" s="17" t="s">
        <v>172</v>
      </c>
      <c r="F390" s="220">
        <v>1179.3499999999999</v>
      </c>
      <c r="H390" s="32"/>
    </row>
    <row r="391" spans="2:8" s="1" customFormat="1" ht="16.899999999999999" customHeight="1">
      <c r="B391" s="32"/>
      <c r="C391" s="219" t="s">
        <v>463</v>
      </c>
      <c r="D391" s="219" t="s">
        <v>5728</v>
      </c>
      <c r="E391" s="17" t="s">
        <v>465</v>
      </c>
      <c r="F391" s="220">
        <v>120.74299999999999</v>
      </c>
      <c r="H391" s="32"/>
    </row>
    <row r="392" spans="2:8" s="1" customFormat="1" ht="16.899999999999999" customHeight="1">
      <c r="B392" s="32"/>
      <c r="C392" s="219" t="s">
        <v>668</v>
      </c>
      <c r="D392" s="219" t="s">
        <v>5725</v>
      </c>
      <c r="E392" s="17" t="s">
        <v>395</v>
      </c>
      <c r="F392" s="220">
        <v>129.77199999999999</v>
      </c>
      <c r="H392" s="32"/>
    </row>
    <row r="393" spans="2:8" s="1" customFormat="1" ht="16.899999999999999" customHeight="1">
      <c r="B393" s="32"/>
      <c r="C393" s="219" t="s">
        <v>676</v>
      </c>
      <c r="D393" s="219" t="s">
        <v>5760</v>
      </c>
      <c r="E393" s="17" t="s">
        <v>172</v>
      </c>
      <c r="F393" s="220">
        <v>39.488999999999997</v>
      </c>
      <c r="H393" s="32"/>
    </row>
    <row r="394" spans="2:8" s="1" customFormat="1" ht="16.899999999999999" customHeight="1">
      <c r="B394" s="32"/>
      <c r="C394" s="219" t="s">
        <v>1730</v>
      </c>
      <c r="D394" s="219" t="s">
        <v>5727</v>
      </c>
      <c r="E394" s="17" t="s">
        <v>172</v>
      </c>
      <c r="F394" s="220">
        <v>481.94</v>
      </c>
      <c r="H394" s="32"/>
    </row>
    <row r="395" spans="2:8" s="1" customFormat="1" ht="16.899999999999999" customHeight="1">
      <c r="B395" s="32"/>
      <c r="C395" s="219" t="s">
        <v>1747</v>
      </c>
      <c r="D395" s="219" t="s">
        <v>5737</v>
      </c>
      <c r="E395" s="17" t="s">
        <v>172</v>
      </c>
      <c r="F395" s="220">
        <v>216.316</v>
      </c>
      <c r="H395" s="32"/>
    </row>
    <row r="396" spans="2:8" s="1" customFormat="1" ht="16.899999999999999" customHeight="1">
      <c r="B396" s="32"/>
      <c r="C396" s="215" t="s">
        <v>261</v>
      </c>
      <c r="D396" s="216" t="s">
        <v>1</v>
      </c>
      <c r="E396" s="217" t="s">
        <v>1</v>
      </c>
      <c r="F396" s="218">
        <v>93.07</v>
      </c>
      <c r="H396" s="32"/>
    </row>
    <row r="397" spans="2:8" s="1" customFormat="1" ht="16.899999999999999" customHeight="1">
      <c r="B397" s="32"/>
      <c r="C397" s="219" t="s">
        <v>1</v>
      </c>
      <c r="D397" s="219" t="s">
        <v>874</v>
      </c>
      <c r="E397" s="17" t="s">
        <v>1</v>
      </c>
      <c r="F397" s="220">
        <v>0</v>
      </c>
      <c r="H397" s="32"/>
    </row>
    <row r="398" spans="2:8" s="1" customFormat="1" ht="16.899999999999999" customHeight="1">
      <c r="B398" s="32"/>
      <c r="C398" s="219" t="s">
        <v>1</v>
      </c>
      <c r="D398" s="219" t="s">
        <v>875</v>
      </c>
      <c r="E398" s="17" t="s">
        <v>1</v>
      </c>
      <c r="F398" s="220">
        <v>93.07</v>
      </c>
      <c r="H398" s="32"/>
    </row>
    <row r="399" spans="2:8" s="1" customFormat="1" ht="16.899999999999999" customHeight="1">
      <c r="B399" s="32"/>
      <c r="C399" s="219" t="s">
        <v>261</v>
      </c>
      <c r="D399" s="219" t="s">
        <v>406</v>
      </c>
      <c r="E399" s="17" t="s">
        <v>1</v>
      </c>
      <c r="F399" s="220">
        <v>93.07</v>
      </c>
      <c r="H399" s="32"/>
    </row>
    <row r="400" spans="2:8" s="1" customFormat="1" ht="16.899999999999999" customHeight="1">
      <c r="B400" s="32"/>
      <c r="C400" s="221" t="s">
        <v>5710</v>
      </c>
      <c r="H400" s="32"/>
    </row>
    <row r="401" spans="2:8" s="1" customFormat="1" ht="16.899999999999999" customHeight="1">
      <c r="B401" s="32"/>
      <c r="C401" s="219" t="s">
        <v>1596</v>
      </c>
      <c r="D401" s="219" t="s">
        <v>5722</v>
      </c>
      <c r="E401" s="17" t="s">
        <v>172</v>
      </c>
      <c r="F401" s="220">
        <v>1179.3499999999999</v>
      </c>
      <c r="H401" s="32"/>
    </row>
    <row r="402" spans="2:8" s="1" customFormat="1" ht="16.899999999999999" customHeight="1">
      <c r="B402" s="32"/>
      <c r="C402" s="219" t="s">
        <v>861</v>
      </c>
      <c r="D402" s="219" t="s">
        <v>862</v>
      </c>
      <c r="E402" s="17" t="s">
        <v>395</v>
      </c>
      <c r="F402" s="220">
        <v>62.137999999999998</v>
      </c>
      <c r="H402" s="32"/>
    </row>
    <row r="403" spans="2:8" s="1" customFormat="1" ht="16.899999999999999" customHeight="1">
      <c r="B403" s="32"/>
      <c r="C403" s="219" t="s">
        <v>978</v>
      </c>
      <c r="D403" s="219" t="s">
        <v>5757</v>
      </c>
      <c r="E403" s="17" t="s">
        <v>172</v>
      </c>
      <c r="F403" s="220">
        <v>1477.8040000000001</v>
      </c>
      <c r="H403" s="32"/>
    </row>
    <row r="404" spans="2:8" s="1" customFormat="1" ht="16.899999999999999" customHeight="1">
      <c r="B404" s="32"/>
      <c r="C404" s="219" t="s">
        <v>1502</v>
      </c>
      <c r="D404" s="219" t="s">
        <v>5746</v>
      </c>
      <c r="E404" s="17" t="s">
        <v>172</v>
      </c>
      <c r="F404" s="220">
        <v>998.43399999999997</v>
      </c>
      <c r="H404" s="32"/>
    </row>
    <row r="405" spans="2:8" s="1" customFormat="1" ht="16.899999999999999" customHeight="1">
      <c r="B405" s="32"/>
      <c r="C405" s="215" t="s">
        <v>307</v>
      </c>
      <c r="D405" s="216" t="s">
        <v>1</v>
      </c>
      <c r="E405" s="217" t="s">
        <v>1</v>
      </c>
      <c r="F405" s="218">
        <v>81.09</v>
      </c>
      <c r="H405" s="32"/>
    </row>
    <row r="406" spans="2:8" s="1" customFormat="1" ht="16.899999999999999" customHeight="1">
      <c r="B406" s="32"/>
      <c r="C406" s="219" t="s">
        <v>1</v>
      </c>
      <c r="D406" s="219" t="s">
        <v>877</v>
      </c>
      <c r="E406" s="17" t="s">
        <v>1</v>
      </c>
      <c r="F406" s="220">
        <v>0</v>
      </c>
      <c r="H406" s="32"/>
    </row>
    <row r="407" spans="2:8" s="1" customFormat="1" ht="16.899999999999999" customHeight="1">
      <c r="B407" s="32"/>
      <c r="C407" s="219" t="s">
        <v>1</v>
      </c>
      <c r="D407" s="219" t="s">
        <v>878</v>
      </c>
      <c r="E407" s="17" t="s">
        <v>1</v>
      </c>
      <c r="F407" s="220">
        <v>81.09</v>
      </c>
      <c r="H407" s="32"/>
    </row>
    <row r="408" spans="2:8" s="1" customFormat="1" ht="16.899999999999999" customHeight="1">
      <c r="B408" s="32"/>
      <c r="C408" s="219" t="s">
        <v>307</v>
      </c>
      <c r="D408" s="219" t="s">
        <v>406</v>
      </c>
      <c r="E408" s="17" t="s">
        <v>1</v>
      </c>
      <c r="F408" s="220">
        <v>81.09</v>
      </c>
      <c r="H408" s="32"/>
    </row>
    <row r="409" spans="2:8" s="1" customFormat="1" ht="16.899999999999999" customHeight="1">
      <c r="B409" s="32"/>
      <c r="C409" s="221" t="s">
        <v>5710</v>
      </c>
      <c r="H409" s="32"/>
    </row>
    <row r="410" spans="2:8" s="1" customFormat="1" ht="16.899999999999999" customHeight="1">
      <c r="B410" s="32"/>
      <c r="C410" s="219" t="s">
        <v>1596</v>
      </c>
      <c r="D410" s="219" t="s">
        <v>5722</v>
      </c>
      <c r="E410" s="17" t="s">
        <v>172</v>
      </c>
      <c r="F410" s="220">
        <v>1179.3499999999999</v>
      </c>
      <c r="H410" s="32"/>
    </row>
    <row r="411" spans="2:8" s="1" customFormat="1" ht="16.899999999999999" customHeight="1">
      <c r="B411" s="32"/>
      <c r="C411" s="219" t="s">
        <v>861</v>
      </c>
      <c r="D411" s="219" t="s">
        <v>862</v>
      </c>
      <c r="E411" s="17" t="s">
        <v>395</v>
      </c>
      <c r="F411" s="220">
        <v>62.137999999999998</v>
      </c>
      <c r="H411" s="32"/>
    </row>
    <row r="412" spans="2:8" s="1" customFormat="1" ht="16.899999999999999" customHeight="1">
      <c r="B412" s="32"/>
      <c r="C412" s="219" t="s">
        <v>978</v>
      </c>
      <c r="D412" s="219" t="s">
        <v>5757</v>
      </c>
      <c r="E412" s="17" t="s">
        <v>172</v>
      </c>
      <c r="F412" s="220">
        <v>1477.8040000000001</v>
      </c>
      <c r="H412" s="32"/>
    </row>
    <row r="413" spans="2:8" s="1" customFormat="1" ht="16.899999999999999" customHeight="1">
      <c r="B413" s="32"/>
      <c r="C413" s="219" t="s">
        <v>2017</v>
      </c>
      <c r="D413" s="219" t="s">
        <v>5761</v>
      </c>
      <c r="E413" s="17" t="s">
        <v>465</v>
      </c>
      <c r="F413" s="220">
        <v>81.09</v>
      </c>
      <c r="H413" s="32"/>
    </row>
    <row r="414" spans="2:8" s="1" customFormat="1" ht="16.899999999999999" customHeight="1">
      <c r="B414" s="32"/>
      <c r="C414" s="219" t="s">
        <v>1502</v>
      </c>
      <c r="D414" s="219" t="s">
        <v>5746</v>
      </c>
      <c r="E414" s="17" t="s">
        <v>172</v>
      </c>
      <c r="F414" s="220">
        <v>998.43399999999997</v>
      </c>
      <c r="H414" s="32"/>
    </row>
    <row r="415" spans="2:8" s="1" customFormat="1" ht="16.899999999999999" customHeight="1">
      <c r="B415" s="32"/>
      <c r="C415" s="219" t="s">
        <v>2022</v>
      </c>
      <c r="D415" s="219" t="s">
        <v>2023</v>
      </c>
      <c r="E415" s="17" t="s">
        <v>465</v>
      </c>
      <c r="F415" s="220">
        <v>85.144999999999996</v>
      </c>
      <c r="H415" s="32"/>
    </row>
    <row r="416" spans="2:8" s="1" customFormat="1" ht="16.899999999999999" customHeight="1">
      <c r="B416" s="32"/>
      <c r="C416" s="215" t="s">
        <v>199</v>
      </c>
      <c r="D416" s="216" t="s">
        <v>1</v>
      </c>
      <c r="E416" s="217" t="s">
        <v>1</v>
      </c>
      <c r="F416" s="218">
        <v>987.24</v>
      </c>
      <c r="H416" s="32"/>
    </row>
    <row r="417" spans="2:8" s="1" customFormat="1" ht="16.899999999999999" customHeight="1">
      <c r="B417" s="32"/>
      <c r="C417" s="219" t="s">
        <v>1</v>
      </c>
      <c r="D417" s="219" t="s">
        <v>916</v>
      </c>
      <c r="E417" s="17" t="s">
        <v>1</v>
      </c>
      <c r="F417" s="220">
        <v>0</v>
      </c>
      <c r="H417" s="32"/>
    </row>
    <row r="418" spans="2:8" s="1" customFormat="1" ht="16.899999999999999" customHeight="1">
      <c r="B418" s="32"/>
      <c r="C418" s="219" t="s">
        <v>1</v>
      </c>
      <c r="D418" s="219" t="s">
        <v>1238</v>
      </c>
      <c r="E418" s="17" t="s">
        <v>1</v>
      </c>
      <c r="F418" s="220">
        <v>296.66000000000003</v>
      </c>
      <c r="H418" s="32"/>
    </row>
    <row r="419" spans="2:8" s="1" customFormat="1" ht="16.899999999999999" customHeight="1">
      <c r="B419" s="32"/>
      <c r="C419" s="219" t="s">
        <v>1</v>
      </c>
      <c r="D419" s="219" t="s">
        <v>1239</v>
      </c>
      <c r="E419" s="17" t="s">
        <v>1</v>
      </c>
      <c r="F419" s="220">
        <v>201.04</v>
      </c>
      <c r="H419" s="32"/>
    </row>
    <row r="420" spans="2:8" s="1" customFormat="1" ht="16.899999999999999" customHeight="1">
      <c r="B420" s="32"/>
      <c r="C420" s="219" t="s">
        <v>1</v>
      </c>
      <c r="D420" s="219" t="s">
        <v>1240</v>
      </c>
      <c r="E420" s="17" t="s">
        <v>1</v>
      </c>
      <c r="F420" s="220">
        <v>-2.82</v>
      </c>
      <c r="H420" s="32"/>
    </row>
    <row r="421" spans="2:8" s="1" customFormat="1" ht="16.899999999999999" customHeight="1">
      <c r="B421" s="32"/>
      <c r="C421" s="219" t="s">
        <v>1</v>
      </c>
      <c r="D421" s="219" t="s">
        <v>801</v>
      </c>
      <c r="E421" s="17" t="s">
        <v>1</v>
      </c>
      <c r="F421" s="220">
        <v>-2.31</v>
      </c>
      <c r="H421" s="32"/>
    </row>
    <row r="422" spans="2:8" s="1" customFormat="1" ht="16.899999999999999" customHeight="1">
      <c r="B422" s="32"/>
      <c r="C422" s="219" t="s">
        <v>1</v>
      </c>
      <c r="D422" s="219" t="s">
        <v>1241</v>
      </c>
      <c r="E422" s="17" t="s">
        <v>1</v>
      </c>
      <c r="F422" s="220">
        <v>-7.2720000000000002</v>
      </c>
      <c r="H422" s="32"/>
    </row>
    <row r="423" spans="2:8" s="1" customFormat="1" ht="16.899999999999999" customHeight="1">
      <c r="B423" s="32"/>
      <c r="C423" s="219" t="s">
        <v>1</v>
      </c>
      <c r="D423" s="219" t="s">
        <v>721</v>
      </c>
      <c r="E423" s="17" t="s">
        <v>1</v>
      </c>
      <c r="F423" s="220">
        <v>-2.75</v>
      </c>
      <c r="H423" s="32"/>
    </row>
    <row r="424" spans="2:8" s="1" customFormat="1" ht="16.899999999999999" customHeight="1">
      <c r="B424" s="32"/>
      <c r="C424" s="219" t="s">
        <v>1</v>
      </c>
      <c r="D424" s="219" t="s">
        <v>1242</v>
      </c>
      <c r="E424" s="17" t="s">
        <v>1</v>
      </c>
      <c r="F424" s="220">
        <v>-4.04</v>
      </c>
      <c r="H424" s="32"/>
    </row>
    <row r="425" spans="2:8" s="1" customFormat="1" ht="16.899999999999999" customHeight="1">
      <c r="B425" s="32"/>
      <c r="C425" s="219" t="s">
        <v>1</v>
      </c>
      <c r="D425" s="219" t="s">
        <v>926</v>
      </c>
      <c r="E425" s="17" t="s">
        <v>1</v>
      </c>
      <c r="F425" s="220">
        <v>-3.2320000000000002</v>
      </c>
      <c r="H425" s="32"/>
    </row>
    <row r="426" spans="2:8" s="1" customFormat="1" ht="16.899999999999999" customHeight="1">
      <c r="B426" s="32"/>
      <c r="C426" s="219" t="s">
        <v>1</v>
      </c>
      <c r="D426" s="219" t="s">
        <v>1241</v>
      </c>
      <c r="E426" s="17" t="s">
        <v>1</v>
      </c>
      <c r="F426" s="220">
        <v>-7.2720000000000002</v>
      </c>
      <c r="H426" s="32"/>
    </row>
    <row r="427" spans="2:8" s="1" customFormat="1" ht="16.899999999999999" customHeight="1">
      <c r="B427" s="32"/>
      <c r="C427" s="219" t="s">
        <v>1</v>
      </c>
      <c r="D427" s="219" t="s">
        <v>925</v>
      </c>
      <c r="E427" s="17" t="s">
        <v>1</v>
      </c>
      <c r="F427" s="220">
        <v>-3.6360000000000001</v>
      </c>
      <c r="H427" s="32"/>
    </row>
    <row r="428" spans="2:8" s="1" customFormat="1" ht="16.899999999999999" customHeight="1">
      <c r="B428" s="32"/>
      <c r="C428" s="219" t="s">
        <v>1</v>
      </c>
      <c r="D428" s="219" t="s">
        <v>734</v>
      </c>
      <c r="E428" s="17" t="s">
        <v>1</v>
      </c>
      <c r="F428" s="220">
        <v>-1.8180000000000001</v>
      </c>
      <c r="H428" s="32"/>
    </row>
    <row r="429" spans="2:8" s="1" customFormat="1" ht="16.899999999999999" customHeight="1">
      <c r="B429" s="32"/>
      <c r="C429" s="219" t="s">
        <v>1</v>
      </c>
      <c r="D429" s="219" t="s">
        <v>918</v>
      </c>
      <c r="E429" s="17" t="s">
        <v>1</v>
      </c>
      <c r="F429" s="220">
        <v>0</v>
      </c>
      <c r="H429" s="32"/>
    </row>
    <row r="430" spans="2:8" s="1" customFormat="1" ht="16.899999999999999" customHeight="1">
      <c r="B430" s="32"/>
      <c r="C430" s="219" t="s">
        <v>1</v>
      </c>
      <c r="D430" s="219" t="s">
        <v>717</v>
      </c>
      <c r="E430" s="17" t="s">
        <v>1</v>
      </c>
      <c r="F430" s="220">
        <v>0</v>
      </c>
      <c r="H430" s="32"/>
    </row>
    <row r="431" spans="2:8" s="1" customFormat="1" ht="16.899999999999999" customHeight="1">
      <c r="B431" s="32"/>
      <c r="C431" s="219" t="s">
        <v>1</v>
      </c>
      <c r="D431" s="219" t="s">
        <v>726</v>
      </c>
      <c r="E431" s="17" t="s">
        <v>1</v>
      </c>
      <c r="F431" s="220">
        <v>0</v>
      </c>
      <c r="H431" s="32"/>
    </row>
    <row r="432" spans="2:8" s="1" customFormat="1" ht="16.899999999999999" customHeight="1">
      <c r="B432" s="32"/>
      <c r="C432" s="219" t="s">
        <v>1</v>
      </c>
      <c r="D432" s="219" t="s">
        <v>1243</v>
      </c>
      <c r="E432" s="17" t="s">
        <v>1</v>
      </c>
      <c r="F432" s="220">
        <v>51</v>
      </c>
      <c r="H432" s="32"/>
    </row>
    <row r="433" spans="2:8" s="1" customFormat="1" ht="16.899999999999999" customHeight="1">
      <c r="B433" s="32"/>
      <c r="C433" s="219" t="s">
        <v>1</v>
      </c>
      <c r="D433" s="219" t="s">
        <v>728</v>
      </c>
      <c r="E433" s="17" t="s">
        <v>1</v>
      </c>
      <c r="F433" s="220">
        <v>0</v>
      </c>
      <c r="H433" s="32"/>
    </row>
    <row r="434" spans="2:8" s="1" customFormat="1" ht="16.899999999999999" customHeight="1">
      <c r="B434" s="32"/>
      <c r="C434" s="219" t="s">
        <v>1</v>
      </c>
      <c r="D434" s="219" t="s">
        <v>729</v>
      </c>
      <c r="E434" s="17" t="s">
        <v>1</v>
      </c>
      <c r="F434" s="220">
        <v>0</v>
      </c>
      <c r="H434" s="32"/>
    </row>
    <row r="435" spans="2:8" s="1" customFormat="1" ht="16.899999999999999" customHeight="1">
      <c r="B435" s="32"/>
      <c r="C435" s="219" t="s">
        <v>1</v>
      </c>
      <c r="D435" s="219" t="s">
        <v>1244</v>
      </c>
      <c r="E435" s="17" t="s">
        <v>1</v>
      </c>
      <c r="F435" s="220">
        <v>39</v>
      </c>
      <c r="H435" s="32"/>
    </row>
    <row r="436" spans="2:8" s="1" customFormat="1" ht="16.899999999999999" customHeight="1">
      <c r="B436" s="32"/>
      <c r="C436" s="219" t="s">
        <v>1</v>
      </c>
      <c r="D436" s="219" t="s">
        <v>731</v>
      </c>
      <c r="E436" s="17" t="s">
        <v>1</v>
      </c>
      <c r="F436" s="220">
        <v>0</v>
      </c>
      <c r="H436" s="32"/>
    </row>
    <row r="437" spans="2:8" s="1" customFormat="1" ht="16.899999999999999" customHeight="1">
      <c r="B437" s="32"/>
      <c r="C437" s="219" t="s">
        <v>1</v>
      </c>
      <c r="D437" s="219" t="s">
        <v>745</v>
      </c>
      <c r="E437" s="17" t="s">
        <v>1</v>
      </c>
      <c r="F437" s="220">
        <v>0</v>
      </c>
      <c r="H437" s="32"/>
    </row>
    <row r="438" spans="2:8" s="1" customFormat="1" ht="16.899999999999999" customHeight="1">
      <c r="B438" s="32"/>
      <c r="C438" s="219" t="s">
        <v>1</v>
      </c>
      <c r="D438" s="219" t="s">
        <v>1245</v>
      </c>
      <c r="E438" s="17" t="s">
        <v>1</v>
      </c>
      <c r="F438" s="220">
        <v>11.88</v>
      </c>
      <c r="H438" s="32"/>
    </row>
    <row r="439" spans="2:8" s="1" customFormat="1" ht="16.899999999999999" customHeight="1">
      <c r="B439" s="32"/>
      <c r="C439" s="219" t="s">
        <v>1</v>
      </c>
      <c r="D439" s="219" t="s">
        <v>747</v>
      </c>
      <c r="E439" s="17" t="s">
        <v>1</v>
      </c>
      <c r="F439" s="220">
        <v>0</v>
      </c>
      <c r="H439" s="32"/>
    </row>
    <row r="440" spans="2:8" s="1" customFormat="1" ht="16.899999999999999" customHeight="1">
      <c r="B440" s="32"/>
      <c r="C440" s="219" t="s">
        <v>1</v>
      </c>
      <c r="D440" s="219" t="s">
        <v>1246</v>
      </c>
      <c r="E440" s="17" t="s">
        <v>1</v>
      </c>
      <c r="F440" s="220">
        <v>18.149999999999999</v>
      </c>
      <c r="H440" s="32"/>
    </row>
    <row r="441" spans="2:8" s="1" customFormat="1" ht="16.899999999999999" customHeight="1">
      <c r="B441" s="32"/>
      <c r="C441" s="219" t="s">
        <v>1</v>
      </c>
      <c r="D441" s="219" t="s">
        <v>749</v>
      </c>
      <c r="E441" s="17" t="s">
        <v>1</v>
      </c>
      <c r="F441" s="220">
        <v>0</v>
      </c>
      <c r="H441" s="32"/>
    </row>
    <row r="442" spans="2:8" s="1" customFormat="1" ht="16.899999999999999" customHeight="1">
      <c r="B442" s="32"/>
      <c r="C442" s="219" t="s">
        <v>1</v>
      </c>
      <c r="D442" s="219" t="s">
        <v>1247</v>
      </c>
      <c r="E442" s="17" t="s">
        <v>1</v>
      </c>
      <c r="F442" s="220">
        <v>11.85</v>
      </c>
      <c r="H442" s="32"/>
    </row>
    <row r="443" spans="2:8" s="1" customFormat="1" ht="16.899999999999999" customHeight="1">
      <c r="B443" s="32"/>
      <c r="C443" s="219" t="s">
        <v>1</v>
      </c>
      <c r="D443" s="219" t="s">
        <v>751</v>
      </c>
      <c r="E443" s="17" t="s">
        <v>1</v>
      </c>
      <c r="F443" s="220">
        <v>0</v>
      </c>
      <c r="H443" s="32"/>
    </row>
    <row r="444" spans="2:8" s="1" customFormat="1" ht="16.899999999999999" customHeight="1">
      <c r="B444" s="32"/>
      <c r="C444" s="219" t="s">
        <v>1</v>
      </c>
      <c r="D444" s="219" t="s">
        <v>1248</v>
      </c>
      <c r="E444" s="17" t="s">
        <v>1</v>
      </c>
      <c r="F444" s="220">
        <v>18.84</v>
      </c>
      <c r="H444" s="32"/>
    </row>
    <row r="445" spans="2:8" s="1" customFormat="1" ht="16.899999999999999" customHeight="1">
      <c r="B445" s="32"/>
      <c r="C445" s="219" t="s">
        <v>1</v>
      </c>
      <c r="D445" s="219" t="s">
        <v>753</v>
      </c>
      <c r="E445" s="17" t="s">
        <v>1</v>
      </c>
      <c r="F445" s="220">
        <v>0</v>
      </c>
      <c r="H445" s="32"/>
    </row>
    <row r="446" spans="2:8" s="1" customFormat="1" ht="16.899999999999999" customHeight="1">
      <c r="B446" s="32"/>
      <c r="C446" s="219" t="s">
        <v>1</v>
      </c>
      <c r="D446" s="219" t="s">
        <v>1249</v>
      </c>
      <c r="E446" s="17" t="s">
        <v>1</v>
      </c>
      <c r="F446" s="220">
        <v>14.82</v>
      </c>
      <c r="H446" s="32"/>
    </row>
    <row r="447" spans="2:8" s="1" customFormat="1" ht="16.899999999999999" customHeight="1">
      <c r="B447" s="32"/>
      <c r="C447" s="219" t="s">
        <v>1</v>
      </c>
      <c r="D447" s="219" t="s">
        <v>755</v>
      </c>
      <c r="E447" s="17" t="s">
        <v>1</v>
      </c>
      <c r="F447" s="220">
        <v>0</v>
      </c>
      <c r="H447" s="32"/>
    </row>
    <row r="448" spans="2:8" s="1" customFormat="1" ht="16.899999999999999" customHeight="1">
      <c r="B448" s="32"/>
      <c r="C448" s="219" t="s">
        <v>1</v>
      </c>
      <c r="D448" s="219" t="s">
        <v>1250</v>
      </c>
      <c r="E448" s="17" t="s">
        <v>1</v>
      </c>
      <c r="F448" s="220">
        <v>12.63</v>
      </c>
      <c r="H448" s="32"/>
    </row>
    <row r="449" spans="2:8" s="1" customFormat="1" ht="16.899999999999999" customHeight="1">
      <c r="B449" s="32"/>
      <c r="C449" s="219" t="s">
        <v>1</v>
      </c>
      <c r="D449" s="219" t="s">
        <v>757</v>
      </c>
      <c r="E449" s="17" t="s">
        <v>1</v>
      </c>
      <c r="F449" s="220">
        <v>0</v>
      </c>
      <c r="H449" s="32"/>
    </row>
    <row r="450" spans="2:8" s="1" customFormat="1" ht="16.899999999999999" customHeight="1">
      <c r="B450" s="32"/>
      <c r="C450" s="219" t="s">
        <v>1</v>
      </c>
      <c r="D450" s="219" t="s">
        <v>1251</v>
      </c>
      <c r="E450" s="17" t="s">
        <v>1</v>
      </c>
      <c r="F450" s="220">
        <v>11.91</v>
      </c>
      <c r="H450" s="32"/>
    </row>
    <row r="451" spans="2:8" s="1" customFormat="1" ht="16.899999999999999" customHeight="1">
      <c r="B451" s="32"/>
      <c r="C451" s="219" t="s">
        <v>1</v>
      </c>
      <c r="D451" s="219" t="s">
        <v>759</v>
      </c>
      <c r="E451" s="17" t="s">
        <v>1</v>
      </c>
      <c r="F451" s="220">
        <v>0</v>
      </c>
      <c r="H451" s="32"/>
    </row>
    <row r="452" spans="2:8" s="1" customFormat="1" ht="16.899999999999999" customHeight="1">
      <c r="B452" s="32"/>
      <c r="C452" s="219" t="s">
        <v>1</v>
      </c>
      <c r="D452" s="219" t="s">
        <v>1246</v>
      </c>
      <c r="E452" s="17" t="s">
        <v>1</v>
      </c>
      <c r="F452" s="220">
        <v>18.149999999999999</v>
      </c>
      <c r="H452" s="32"/>
    </row>
    <row r="453" spans="2:8" s="1" customFormat="1" ht="16.899999999999999" customHeight="1">
      <c r="B453" s="32"/>
      <c r="C453" s="219" t="s">
        <v>1</v>
      </c>
      <c r="D453" s="219" t="s">
        <v>760</v>
      </c>
      <c r="E453" s="17" t="s">
        <v>1</v>
      </c>
      <c r="F453" s="220">
        <v>0</v>
      </c>
      <c r="H453" s="32"/>
    </row>
    <row r="454" spans="2:8" s="1" customFormat="1" ht="16.899999999999999" customHeight="1">
      <c r="B454" s="32"/>
      <c r="C454" s="219" t="s">
        <v>1</v>
      </c>
      <c r="D454" s="219" t="s">
        <v>1246</v>
      </c>
      <c r="E454" s="17" t="s">
        <v>1</v>
      </c>
      <c r="F454" s="220">
        <v>18.149999999999999</v>
      </c>
      <c r="H454" s="32"/>
    </row>
    <row r="455" spans="2:8" s="1" customFormat="1" ht="16.899999999999999" customHeight="1">
      <c r="B455" s="32"/>
      <c r="C455" s="219" t="s">
        <v>1</v>
      </c>
      <c r="D455" s="219" t="s">
        <v>761</v>
      </c>
      <c r="E455" s="17" t="s">
        <v>1</v>
      </c>
      <c r="F455" s="220">
        <v>0</v>
      </c>
      <c r="H455" s="32"/>
    </row>
    <row r="456" spans="2:8" s="1" customFormat="1" ht="16.899999999999999" customHeight="1">
      <c r="B456" s="32"/>
      <c r="C456" s="219" t="s">
        <v>1</v>
      </c>
      <c r="D456" s="219" t="s">
        <v>1252</v>
      </c>
      <c r="E456" s="17" t="s">
        <v>1</v>
      </c>
      <c r="F456" s="220">
        <v>7.8</v>
      </c>
      <c r="H456" s="32"/>
    </row>
    <row r="457" spans="2:8" s="1" customFormat="1" ht="16.899999999999999" customHeight="1">
      <c r="B457" s="32"/>
      <c r="C457" s="219" t="s">
        <v>1</v>
      </c>
      <c r="D457" s="219" t="s">
        <v>728</v>
      </c>
      <c r="E457" s="17" t="s">
        <v>1</v>
      </c>
      <c r="F457" s="220">
        <v>0</v>
      </c>
      <c r="H457" s="32"/>
    </row>
    <row r="458" spans="2:8" s="1" customFormat="1" ht="16.899999999999999" customHeight="1">
      <c r="B458" s="32"/>
      <c r="C458" s="219" t="s">
        <v>1</v>
      </c>
      <c r="D458" s="219" t="s">
        <v>763</v>
      </c>
      <c r="E458" s="17" t="s">
        <v>1</v>
      </c>
      <c r="F458" s="220">
        <v>0</v>
      </c>
      <c r="H458" s="32"/>
    </row>
    <row r="459" spans="2:8" s="1" customFormat="1" ht="16.899999999999999" customHeight="1">
      <c r="B459" s="32"/>
      <c r="C459" s="219" t="s">
        <v>1</v>
      </c>
      <c r="D459" s="219" t="s">
        <v>1253</v>
      </c>
      <c r="E459" s="17" t="s">
        <v>1</v>
      </c>
      <c r="F459" s="220">
        <v>19.14</v>
      </c>
      <c r="H459" s="32"/>
    </row>
    <row r="460" spans="2:8" s="1" customFormat="1" ht="16.899999999999999" customHeight="1">
      <c r="B460" s="32"/>
      <c r="C460" s="219" t="s">
        <v>1</v>
      </c>
      <c r="D460" s="219" t="s">
        <v>765</v>
      </c>
      <c r="E460" s="17" t="s">
        <v>1</v>
      </c>
      <c r="F460" s="220">
        <v>-1.6160000000000001</v>
      </c>
      <c r="H460" s="32"/>
    </row>
    <row r="461" spans="2:8" s="1" customFormat="1" ht="16.899999999999999" customHeight="1">
      <c r="B461" s="32"/>
      <c r="C461" s="219" t="s">
        <v>1</v>
      </c>
      <c r="D461" s="219" t="s">
        <v>766</v>
      </c>
      <c r="E461" s="17" t="s">
        <v>1</v>
      </c>
      <c r="F461" s="220">
        <v>0</v>
      </c>
      <c r="H461" s="32"/>
    </row>
    <row r="462" spans="2:8" s="1" customFormat="1" ht="16.899999999999999" customHeight="1">
      <c r="B462" s="32"/>
      <c r="C462" s="219" t="s">
        <v>1</v>
      </c>
      <c r="D462" s="219" t="s">
        <v>1254</v>
      </c>
      <c r="E462" s="17" t="s">
        <v>1</v>
      </c>
      <c r="F462" s="220">
        <v>18.84</v>
      </c>
      <c r="H462" s="32"/>
    </row>
    <row r="463" spans="2:8" s="1" customFormat="1" ht="16.899999999999999" customHeight="1">
      <c r="B463" s="32"/>
      <c r="C463" s="219" t="s">
        <v>1</v>
      </c>
      <c r="D463" s="219" t="s">
        <v>768</v>
      </c>
      <c r="E463" s="17" t="s">
        <v>1</v>
      </c>
      <c r="F463" s="220">
        <v>0</v>
      </c>
      <c r="H463" s="32"/>
    </row>
    <row r="464" spans="2:8" s="1" customFormat="1" ht="16.899999999999999" customHeight="1">
      <c r="B464" s="32"/>
      <c r="C464" s="219" t="s">
        <v>1</v>
      </c>
      <c r="D464" s="219" t="s">
        <v>1255</v>
      </c>
      <c r="E464" s="17" t="s">
        <v>1</v>
      </c>
      <c r="F464" s="220">
        <v>11.91</v>
      </c>
      <c r="H464" s="32"/>
    </row>
    <row r="465" spans="2:8" s="1" customFormat="1" ht="16.899999999999999" customHeight="1">
      <c r="B465" s="32"/>
      <c r="C465" s="219" t="s">
        <v>1</v>
      </c>
      <c r="D465" s="219" t="s">
        <v>770</v>
      </c>
      <c r="E465" s="17" t="s">
        <v>1</v>
      </c>
      <c r="F465" s="220">
        <v>0</v>
      </c>
      <c r="H465" s="32"/>
    </row>
    <row r="466" spans="2:8" s="1" customFormat="1" ht="16.899999999999999" customHeight="1">
      <c r="B466" s="32"/>
      <c r="C466" s="219" t="s">
        <v>1</v>
      </c>
      <c r="D466" s="219" t="s">
        <v>1256</v>
      </c>
      <c r="E466" s="17" t="s">
        <v>1</v>
      </c>
      <c r="F466" s="220">
        <v>18.149999999999999</v>
      </c>
      <c r="H466" s="32"/>
    </row>
    <row r="467" spans="2:8" s="1" customFormat="1" ht="16.899999999999999" customHeight="1">
      <c r="B467" s="32"/>
      <c r="C467" s="219" t="s">
        <v>1</v>
      </c>
      <c r="D467" s="219" t="s">
        <v>772</v>
      </c>
      <c r="E467" s="17" t="s">
        <v>1</v>
      </c>
      <c r="F467" s="220">
        <v>0</v>
      </c>
      <c r="H467" s="32"/>
    </row>
    <row r="468" spans="2:8" s="1" customFormat="1" ht="16.899999999999999" customHeight="1">
      <c r="B468" s="32"/>
      <c r="C468" s="219" t="s">
        <v>1</v>
      </c>
      <c r="D468" s="219" t="s">
        <v>1256</v>
      </c>
      <c r="E468" s="17" t="s">
        <v>1</v>
      </c>
      <c r="F468" s="220">
        <v>18.149999999999999</v>
      </c>
      <c r="H468" s="32"/>
    </row>
    <row r="469" spans="2:8" s="1" customFormat="1" ht="16.899999999999999" customHeight="1">
      <c r="B469" s="32"/>
      <c r="C469" s="219" t="s">
        <v>1</v>
      </c>
      <c r="D469" s="219" t="s">
        <v>773</v>
      </c>
      <c r="E469" s="17" t="s">
        <v>1</v>
      </c>
      <c r="F469" s="220">
        <v>0</v>
      </c>
      <c r="H469" s="32"/>
    </row>
    <row r="470" spans="2:8" s="1" customFormat="1" ht="16.899999999999999" customHeight="1">
      <c r="B470" s="32"/>
      <c r="C470" s="219" t="s">
        <v>1</v>
      </c>
      <c r="D470" s="219" t="s">
        <v>1257</v>
      </c>
      <c r="E470" s="17" t="s">
        <v>1</v>
      </c>
      <c r="F470" s="220">
        <v>7.8</v>
      </c>
      <c r="H470" s="32"/>
    </row>
    <row r="471" spans="2:8" s="1" customFormat="1" ht="16.899999999999999" customHeight="1">
      <c r="B471" s="32"/>
      <c r="C471" s="219" t="s">
        <v>1</v>
      </c>
      <c r="D471" s="219" t="s">
        <v>1258</v>
      </c>
      <c r="E471" s="17" t="s">
        <v>1</v>
      </c>
      <c r="F471" s="220">
        <v>0</v>
      </c>
      <c r="H471" s="32"/>
    </row>
    <row r="472" spans="2:8" s="1" customFormat="1" ht="16.899999999999999" customHeight="1">
      <c r="B472" s="32"/>
      <c r="C472" s="219" t="s">
        <v>1</v>
      </c>
      <c r="D472" s="219" t="s">
        <v>918</v>
      </c>
      <c r="E472" s="17" t="s">
        <v>1</v>
      </c>
      <c r="F472" s="220">
        <v>0</v>
      </c>
      <c r="H472" s="32"/>
    </row>
    <row r="473" spans="2:8" s="1" customFormat="1" ht="16.899999999999999" customHeight="1">
      <c r="B473" s="32"/>
      <c r="C473" s="219" t="s">
        <v>1</v>
      </c>
      <c r="D473" s="219" t="s">
        <v>1259</v>
      </c>
      <c r="E473" s="17" t="s">
        <v>1</v>
      </c>
      <c r="F473" s="220">
        <v>114.36</v>
      </c>
      <c r="H473" s="32"/>
    </row>
    <row r="474" spans="2:8" s="1" customFormat="1" ht="16.899999999999999" customHeight="1">
      <c r="B474" s="32"/>
      <c r="C474" s="219" t="s">
        <v>1</v>
      </c>
      <c r="D474" s="219" t="s">
        <v>1260</v>
      </c>
      <c r="E474" s="17" t="s">
        <v>1</v>
      </c>
      <c r="F474" s="220">
        <v>-3.6360000000000001</v>
      </c>
      <c r="H474" s="32"/>
    </row>
    <row r="475" spans="2:8" s="1" customFormat="1" ht="16.899999999999999" customHeight="1">
      <c r="B475" s="32"/>
      <c r="C475" s="219" t="s">
        <v>1</v>
      </c>
      <c r="D475" s="219" t="s">
        <v>1261</v>
      </c>
      <c r="E475" s="17" t="s">
        <v>1</v>
      </c>
      <c r="F475" s="220">
        <v>-9.6959999999999997</v>
      </c>
      <c r="H475" s="32"/>
    </row>
    <row r="476" spans="2:8" s="1" customFormat="1" ht="16.899999999999999" customHeight="1">
      <c r="B476" s="32"/>
      <c r="C476" s="219" t="s">
        <v>1</v>
      </c>
      <c r="D476" s="219" t="s">
        <v>919</v>
      </c>
      <c r="E476" s="17" t="s">
        <v>1</v>
      </c>
      <c r="F476" s="220">
        <v>0</v>
      </c>
      <c r="H476" s="32"/>
    </row>
    <row r="477" spans="2:8" s="1" customFormat="1" ht="16.899999999999999" customHeight="1">
      <c r="B477" s="32"/>
      <c r="C477" s="219" t="s">
        <v>1</v>
      </c>
      <c r="D477" s="219" t="s">
        <v>1262</v>
      </c>
      <c r="E477" s="17" t="s">
        <v>1</v>
      </c>
      <c r="F477" s="220">
        <v>101.76</v>
      </c>
      <c r="H477" s="32"/>
    </row>
    <row r="478" spans="2:8" s="1" customFormat="1" ht="16.899999999999999" customHeight="1">
      <c r="B478" s="32"/>
      <c r="C478" s="219" t="s">
        <v>1</v>
      </c>
      <c r="D478" s="219" t="s">
        <v>1260</v>
      </c>
      <c r="E478" s="17" t="s">
        <v>1</v>
      </c>
      <c r="F478" s="220">
        <v>-3.6360000000000001</v>
      </c>
      <c r="H478" s="32"/>
    </row>
    <row r="479" spans="2:8" s="1" customFormat="1" ht="16.899999999999999" customHeight="1">
      <c r="B479" s="32"/>
      <c r="C479" s="219" t="s">
        <v>1</v>
      </c>
      <c r="D479" s="219" t="s">
        <v>1261</v>
      </c>
      <c r="E479" s="17" t="s">
        <v>1</v>
      </c>
      <c r="F479" s="220">
        <v>-9.6959999999999997</v>
      </c>
      <c r="H479" s="32"/>
    </row>
    <row r="480" spans="2:8" s="1" customFormat="1" ht="16.899999999999999" customHeight="1">
      <c r="B480" s="32"/>
      <c r="C480" s="219" t="s">
        <v>1</v>
      </c>
      <c r="D480" s="219" t="s">
        <v>1263</v>
      </c>
      <c r="E480" s="17" t="s">
        <v>1</v>
      </c>
      <c r="F480" s="220">
        <v>0</v>
      </c>
      <c r="H480" s="32"/>
    </row>
    <row r="481" spans="2:8" s="1" customFormat="1" ht="16.899999999999999" customHeight="1">
      <c r="B481" s="32"/>
      <c r="C481" s="219" t="s">
        <v>1</v>
      </c>
      <c r="D481" s="219" t="s">
        <v>918</v>
      </c>
      <c r="E481" s="17" t="s">
        <v>1</v>
      </c>
      <c r="F481" s="220">
        <v>0</v>
      </c>
      <c r="H481" s="32"/>
    </row>
    <row r="482" spans="2:8" s="1" customFormat="1" ht="16.899999999999999" customHeight="1">
      <c r="B482" s="32"/>
      <c r="C482" s="219" t="s">
        <v>1</v>
      </c>
      <c r="D482" s="219" t="s">
        <v>935</v>
      </c>
      <c r="E482" s="17" t="s">
        <v>1</v>
      </c>
      <c r="F482" s="220">
        <v>4.34</v>
      </c>
      <c r="H482" s="32"/>
    </row>
    <row r="483" spans="2:8" s="1" customFormat="1" ht="16.899999999999999" customHeight="1">
      <c r="B483" s="32"/>
      <c r="C483" s="219" t="s">
        <v>1</v>
      </c>
      <c r="D483" s="219" t="s">
        <v>919</v>
      </c>
      <c r="E483" s="17" t="s">
        <v>1</v>
      </c>
      <c r="F483" s="220">
        <v>0</v>
      </c>
      <c r="H483" s="32"/>
    </row>
    <row r="484" spans="2:8" s="1" customFormat="1" ht="16.899999999999999" customHeight="1">
      <c r="B484" s="32"/>
      <c r="C484" s="219" t="s">
        <v>1</v>
      </c>
      <c r="D484" s="219" t="s">
        <v>936</v>
      </c>
      <c r="E484" s="17" t="s">
        <v>1</v>
      </c>
      <c r="F484" s="220">
        <v>4.34</v>
      </c>
      <c r="H484" s="32"/>
    </row>
    <row r="485" spans="2:8" s="1" customFormat="1" ht="16.899999999999999" customHeight="1">
      <c r="B485" s="32"/>
      <c r="C485" s="219" t="s">
        <v>199</v>
      </c>
      <c r="D485" s="219" t="s">
        <v>386</v>
      </c>
      <c r="E485" s="17" t="s">
        <v>1</v>
      </c>
      <c r="F485" s="220">
        <v>987.24</v>
      </c>
      <c r="H485" s="32"/>
    </row>
    <row r="486" spans="2:8" s="1" customFormat="1" ht="16.899999999999999" customHeight="1">
      <c r="B486" s="32"/>
      <c r="C486" s="221" t="s">
        <v>5710</v>
      </c>
      <c r="H486" s="32"/>
    </row>
    <row r="487" spans="2:8" s="1" customFormat="1" ht="16.899999999999999" customHeight="1">
      <c r="B487" s="32"/>
      <c r="C487" s="219" t="s">
        <v>1264</v>
      </c>
      <c r="D487" s="219" t="s">
        <v>5762</v>
      </c>
      <c r="E487" s="17" t="s">
        <v>172</v>
      </c>
      <c r="F487" s="220">
        <v>987.24</v>
      </c>
      <c r="H487" s="32"/>
    </row>
    <row r="488" spans="2:8" s="1" customFormat="1" ht="16.899999999999999" customHeight="1">
      <c r="B488" s="32"/>
      <c r="C488" s="219" t="s">
        <v>1234</v>
      </c>
      <c r="D488" s="219" t="s">
        <v>5763</v>
      </c>
      <c r="E488" s="17" t="s">
        <v>172</v>
      </c>
      <c r="F488" s="220">
        <v>987.24</v>
      </c>
      <c r="H488" s="32"/>
    </row>
    <row r="489" spans="2:8" s="1" customFormat="1" ht="16.899999999999999" customHeight="1">
      <c r="B489" s="32"/>
      <c r="C489" s="219" t="s">
        <v>2954</v>
      </c>
      <c r="D489" s="219" t="s">
        <v>5753</v>
      </c>
      <c r="E489" s="17" t="s">
        <v>172</v>
      </c>
      <c r="F489" s="220">
        <v>1211.752</v>
      </c>
      <c r="H489" s="32"/>
    </row>
    <row r="490" spans="2:8" s="1" customFormat="1" ht="16.899999999999999" customHeight="1">
      <c r="B490" s="32"/>
      <c r="C490" s="215" t="s">
        <v>201</v>
      </c>
      <c r="D490" s="216" t="s">
        <v>1</v>
      </c>
      <c r="E490" s="217" t="s">
        <v>1</v>
      </c>
      <c r="F490" s="218">
        <v>357.53</v>
      </c>
      <c r="H490" s="32"/>
    </row>
    <row r="491" spans="2:8" s="1" customFormat="1" ht="16.899999999999999" customHeight="1">
      <c r="B491" s="32"/>
      <c r="C491" s="219" t="s">
        <v>1</v>
      </c>
      <c r="D491" s="219" t="s">
        <v>546</v>
      </c>
      <c r="E491" s="17" t="s">
        <v>1</v>
      </c>
      <c r="F491" s="220">
        <v>0</v>
      </c>
      <c r="H491" s="32"/>
    </row>
    <row r="492" spans="2:8" s="1" customFormat="1" ht="16.899999999999999" customHeight="1">
      <c r="B492" s="32"/>
      <c r="C492" s="219" t="s">
        <v>1</v>
      </c>
      <c r="D492" s="219" t="s">
        <v>547</v>
      </c>
      <c r="E492" s="17" t="s">
        <v>1</v>
      </c>
      <c r="F492" s="220">
        <v>0</v>
      </c>
      <c r="H492" s="32"/>
    </row>
    <row r="493" spans="2:8" s="1" customFormat="1" ht="16.899999999999999" customHeight="1">
      <c r="B493" s="32"/>
      <c r="C493" s="219" t="s">
        <v>1</v>
      </c>
      <c r="D493" s="219" t="s">
        <v>548</v>
      </c>
      <c r="E493" s="17" t="s">
        <v>1</v>
      </c>
      <c r="F493" s="220">
        <v>38.6</v>
      </c>
      <c r="H493" s="32"/>
    </row>
    <row r="494" spans="2:8" s="1" customFormat="1" ht="16.899999999999999" customHeight="1">
      <c r="B494" s="32"/>
      <c r="C494" s="219" t="s">
        <v>1</v>
      </c>
      <c r="D494" s="219" t="s">
        <v>549</v>
      </c>
      <c r="E494" s="17" t="s">
        <v>1</v>
      </c>
      <c r="F494" s="220">
        <v>7.5</v>
      </c>
      <c r="H494" s="32"/>
    </row>
    <row r="495" spans="2:8" s="1" customFormat="1" ht="16.899999999999999" customHeight="1">
      <c r="B495" s="32"/>
      <c r="C495" s="219" t="s">
        <v>1</v>
      </c>
      <c r="D495" s="219" t="s">
        <v>550</v>
      </c>
      <c r="E495" s="17" t="s">
        <v>1</v>
      </c>
      <c r="F495" s="220">
        <v>58.2</v>
      </c>
      <c r="H495" s="32"/>
    </row>
    <row r="496" spans="2:8" s="1" customFormat="1" ht="16.899999999999999" customHeight="1">
      <c r="B496" s="32"/>
      <c r="C496" s="219" t="s">
        <v>1</v>
      </c>
      <c r="D496" s="219" t="s">
        <v>551</v>
      </c>
      <c r="E496" s="17" t="s">
        <v>1</v>
      </c>
      <c r="F496" s="220">
        <v>18.829999999999998</v>
      </c>
      <c r="H496" s="32"/>
    </row>
    <row r="497" spans="2:8" s="1" customFormat="1" ht="16.899999999999999" customHeight="1">
      <c r="B497" s="32"/>
      <c r="C497" s="219" t="s">
        <v>1</v>
      </c>
      <c r="D497" s="219" t="s">
        <v>552</v>
      </c>
      <c r="E497" s="17" t="s">
        <v>1</v>
      </c>
      <c r="F497" s="220">
        <v>24.43</v>
      </c>
      <c r="H497" s="32"/>
    </row>
    <row r="498" spans="2:8" s="1" customFormat="1" ht="16.899999999999999" customHeight="1">
      <c r="B498" s="32"/>
      <c r="C498" s="219" t="s">
        <v>1</v>
      </c>
      <c r="D498" s="219" t="s">
        <v>553</v>
      </c>
      <c r="E498" s="17" t="s">
        <v>1</v>
      </c>
      <c r="F498" s="220">
        <v>12.48</v>
      </c>
      <c r="H498" s="32"/>
    </row>
    <row r="499" spans="2:8" s="1" customFormat="1" ht="16.899999999999999" customHeight="1">
      <c r="B499" s="32"/>
      <c r="C499" s="219" t="s">
        <v>1</v>
      </c>
      <c r="D499" s="219" t="s">
        <v>554</v>
      </c>
      <c r="E499" s="17" t="s">
        <v>1</v>
      </c>
      <c r="F499" s="220">
        <v>135.82</v>
      </c>
      <c r="H499" s="32"/>
    </row>
    <row r="500" spans="2:8" s="1" customFormat="1" ht="16.899999999999999" customHeight="1">
      <c r="B500" s="32"/>
      <c r="C500" s="219" t="s">
        <v>1</v>
      </c>
      <c r="D500" s="219" t="s">
        <v>555</v>
      </c>
      <c r="E500" s="17" t="s">
        <v>1</v>
      </c>
      <c r="F500" s="220">
        <v>0</v>
      </c>
      <c r="H500" s="32"/>
    </row>
    <row r="501" spans="2:8" s="1" customFormat="1" ht="16.899999999999999" customHeight="1">
      <c r="B501" s="32"/>
      <c r="C501" s="219" t="s">
        <v>1</v>
      </c>
      <c r="D501" s="219" t="s">
        <v>556</v>
      </c>
      <c r="E501" s="17" t="s">
        <v>1</v>
      </c>
      <c r="F501" s="220">
        <v>31.58</v>
      </c>
      <c r="H501" s="32"/>
    </row>
    <row r="502" spans="2:8" s="1" customFormat="1" ht="16.899999999999999" customHeight="1">
      <c r="B502" s="32"/>
      <c r="C502" s="219" t="s">
        <v>1</v>
      </c>
      <c r="D502" s="219" t="s">
        <v>557</v>
      </c>
      <c r="E502" s="17" t="s">
        <v>1</v>
      </c>
      <c r="F502" s="220">
        <v>16.239999999999998</v>
      </c>
      <c r="H502" s="32"/>
    </row>
    <row r="503" spans="2:8" s="1" customFormat="1" ht="16.899999999999999" customHeight="1">
      <c r="B503" s="32"/>
      <c r="C503" s="219" t="s">
        <v>1</v>
      </c>
      <c r="D503" s="219" t="s">
        <v>558</v>
      </c>
      <c r="E503" s="17" t="s">
        <v>1</v>
      </c>
      <c r="F503" s="220">
        <v>1.74</v>
      </c>
      <c r="H503" s="32"/>
    </row>
    <row r="504" spans="2:8" s="1" customFormat="1" ht="16.899999999999999" customHeight="1">
      <c r="B504" s="32"/>
      <c r="C504" s="219" t="s">
        <v>1</v>
      </c>
      <c r="D504" s="219" t="s">
        <v>559</v>
      </c>
      <c r="E504" s="17" t="s">
        <v>1</v>
      </c>
      <c r="F504" s="220">
        <v>12.11</v>
      </c>
      <c r="H504" s="32"/>
    </row>
    <row r="505" spans="2:8" s="1" customFormat="1" ht="16.899999999999999" customHeight="1">
      <c r="B505" s="32"/>
      <c r="C505" s="219" t="s">
        <v>201</v>
      </c>
      <c r="D505" s="219" t="s">
        <v>406</v>
      </c>
      <c r="E505" s="17" t="s">
        <v>1</v>
      </c>
      <c r="F505" s="220">
        <v>357.53</v>
      </c>
      <c r="H505" s="32"/>
    </row>
    <row r="506" spans="2:8" s="1" customFormat="1" ht="16.899999999999999" customHeight="1">
      <c r="B506" s="32"/>
      <c r="C506" s="221" t="s">
        <v>5710</v>
      </c>
      <c r="H506" s="32"/>
    </row>
    <row r="507" spans="2:8" s="1" customFormat="1" ht="16.899999999999999" customHeight="1">
      <c r="B507" s="32"/>
      <c r="C507" s="219" t="s">
        <v>1596</v>
      </c>
      <c r="D507" s="219" t="s">
        <v>5722</v>
      </c>
      <c r="E507" s="17" t="s">
        <v>172</v>
      </c>
      <c r="F507" s="220">
        <v>1179.3499999999999</v>
      </c>
      <c r="H507" s="32"/>
    </row>
    <row r="508" spans="2:8" s="1" customFormat="1" ht="16.899999999999999" customHeight="1">
      <c r="B508" s="32"/>
      <c r="C508" s="219" t="s">
        <v>1332</v>
      </c>
      <c r="D508" s="219" t="s">
        <v>5718</v>
      </c>
      <c r="E508" s="17" t="s">
        <v>395</v>
      </c>
      <c r="F508" s="220">
        <v>58.533999999999999</v>
      </c>
      <c r="H508" s="32"/>
    </row>
    <row r="509" spans="2:8" s="1" customFormat="1" ht="16.899999999999999" customHeight="1">
      <c r="B509" s="32"/>
      <c r="C509" s="219" t="s">
        <v>1385</v>
      </c>
      <c r="D509" s="219" t="s">
        <v>5764</v>
      </c>
      <c r="E509" s="17" t="s">
        <v>647</v>
      </c>
      <c r="F509" s="220">
        <v>6.4969999999999999</v>
      </c>
      <c r="H509" s="32"/>
    </row>
    <row r="510" spans="2:8" s="1" customFormat="1" ht="16.899999999999999" customHeight="1">
      <c r="B510" s="32"/>
      <c r="C510" s="219" t="s">
        <v>1466</v>
      </c>
      <c r="D510" s="219" t="s">
        <v>5720</v>
      </c>
      <c r="E510" s="17" t="s">
        <v>465</v>
      </c>
      <c r="F510" s="220">
        <v>585.33500000000004</v>
      </c>
      <c r="H510" s="32"/>
    </row>
    <row r="511" spans="2:8" s="1" customFormat="1" ht="16.899999999999999" customHeight="1">
      <c r="B511" s="32"/>
      <c r="C511" s="219" t="s">
        <v>1978</v>
      </c>
      <c r="D511" s="219" t="s">
        <v>5740</v>
      </c>
      <c r="E511" s="17" t="s">
        <v>172</v>
      </c>
      <c r="F511" s="220">
        <v>369.69</v>
      </c>
      <c r="H511" s="32"/>
    </row>
    <row r="512" spans="2:8" s="1" customFormat="1" ht="16.899999999999999" customHeight="1">
      <c r="B512" s="32"/>
      <c r="C512" s="219" t="s">
        <v>2132</v>
      </c>
      <c r="D512" s="219" t="s">
        <v>5765</v>
      </c>
      <c r="E512" s="17" t="s">
        <v>172</v>
      </c>
      <c r="F512" s="220">
        <v>1158.51</v>
      </c>
      <c r="H512" s="32"/>
    </row>
    <row r="513" spans="2:8" s="1" customFormat="1" ht="16.899999999999999" customHeight="1">
      <c r="B513" s="32"/>
      <c r="C513" s="219" t="s">
        <v>2891</v>
      </c>
      <c r="D513" s="219" t="s">
        <v>2892</v>
      </c>
      <c r="E513" s="17" t="s">
        <v>172</v>
      </c>
      <c r="F513" s="220">
        <v>1170.67</v>
      </c>
      <c r="H513" s="32"/>
    </row>
    <row r="514" spans="2:8" s="1" customFormat="1" ht="16.899999999999999" customHeight="1">
      <c r="B514" s="32"/>
      <c r="C514" s="219" t="s">
        <v>1365</v>
      </c>
      <c r="D514" s="219" t="s">
        <v>1366</v>
      </c>
      <c r="E514" s="17" t="s">
        <v>1367</v>
      </c>
      <c r="F514" s="220">
        <v>173.77699999999999</v>
      </c>
      <c r="H514" s="32"/>
    </row>
    <row r="515" spans="2:8" s="1" customFormat="1" ht="16.899999999999999" customHeight="1">
      <c r="B515" s="32"/>
      <c r="C515" s="215" t="s">
        <v>202</v>
      </c>
      <c r="D515" s="216" t="s">
        <v>1</v>
      </c>
      <c r="E515" s="217" t="s">
        <v>1</v>
      </c>
      <c r="F515" s="218">
        <v>445.7</v>
      </c>
      <c r="H515" s="32"/>
    </row>
    <row r="516" spans="2:8" s="1" customFormat="1" ht="16.899999999999999" customHeight="1">
      <c r="B516" s="32"/>
      <c r="C516" s="219" t="s">
        <v>1</v>
      </c>
      <c r="D516" s="219" t="s">
        <v>578</v>
      </c>
      <c r="E516" s="17" t="s">
        <v>1</v>
      </c>
      <c r="F516" s="220">
        <v>0</v>
      </c>
      <c r="H516" s="32"/>
    </row>
    <row r="517" spans="2:8" s="1" customFormat="1" ht="16.899999999999999" customHeight="1">
      <c r="B517" s="32"/>
      <c r="C517" s="219" t="s">
        <v>1</v>
      </c>
      <c r="D517" s="219" t="s">
        <v>579</v>
      </c>
      <c r="E517" s="17" t="s">
        <v>1</v>
      </c>
      <c r="F517" s="220">
        <v>0</v>
      </c>
      <c r="H517" s="32"/>
    </row>
    <row r="518" spans="2:8" s="1" customFormat="1" ht="16.899999999999999" customHeight="1">
      <c r="B518" s="32"/>
      <c r="C518" s="219" t="s">
        <v>1</v>
      </c>
      <c r="D518" s="219" t="s">
        <v>580</v>
      </c>
      <c r="E518" s="17" t="s">
        <v>1</v>
      </c>
      <c r="F518" s="220">
        <v>91.14</v>
      </c>
      <c r="H518" s="32"/>
    </row>
    <row r="519" spans="2:8" s="1" customFormat="1" ht="16.899999999999999" customHeight="1">
      <c r="B519" s="32"/>
      <c r="C519" s="219" t="s">
        <v>1</v>
      </c>
      <c r="D519" s="219" t="s">
        <v>581</v>
      </c>
      <c r="E519" s="17" t="s">
        <v>1</v>
      </c>
      <c r="F519" s="220">
        <v>11.49</v>
      </c>
      <c r="H519" s="32"/>
    </row>
    <row r="520" spans="2:8" s="1" customFormat="1" ht="16.899999999999999" customHeight="1">
      <c r="B520" s="32"/>
      <c r="C520" s="219" t="s">
        <v>1</v>
      </c>
      <c r="D520" s="219" t="s">
        <v>582</v>
      </c>
      <c r="E520" s="17" t="s">
        <v>1</v>
      </c>
      <c r="F520" s="220">
        <v>37.39</v>
      </c>
      <c r="H520" s="32"/>
    </row>
    <row r="521" spans="2:8" s="1" customFormat="1" ht="16.899999999999999" customHeight="1">
      <c r="B521" s="32"/>
      <c r="C521" s="219" t="s">
        <v>1</v>
      </c>
      <c r="D521" s="219" t="s">
        <v>583</v>
      </c>
      <c r="E521" s="17" t="s">
        <v>1</v>
      </c>
      <c r="F521" s="220">
        <v>29.42</v>
      </c>
      <c r="H521" s="32"/>
    </row>
    <row r="522" spans="2:8" s="1" customFormat="1" ht="16.899999999999999" customHeight="1">
      <c r="B522" s="32"/>
      <c r="C522" s="219" t="s">
        <v>1</v>
      </c>
      <c r="D522" s="219" t="s">
        <v>584</v>
      </c>
      <c r="E522" s="17" t="s">
        <v>1</v>
      </c>
      <c r="F522" s="220">
        <v>4.26</v>
      </c>
      <c r="H522" s="32"/>
    </row>
    <row r="523" spans="2:8" s="1" customFormat="1" ht="16.899999999999999" customHeight="1">
      <c r="B523" s="32"/>
      <c r="C523" s="219" t="s">
        <v>1</v>
      </c>
      <c r="D523" s="219" t="s">
        <v>585</v>
      </c>
      <c r="E523" s="17" t="s">
        <v>1</v>
      </c>
      <c r="F523" s="220">
        <v>9.2899999999999991</v>
      </c>
      <c r="H523" s="32"/>
    </row>
    <row r="524" spans="2:8" s="1" customFormat="1" ht="16.899999999999999" customHeight="1">
      <c r="B524" s="32"/>
      <c r="C524" s="219" t="s">
        <v>1</v>
      </c>
      <c r="D524" s="219" t="s">
        <v>586</v>
      </c>
      <c r="E524" s="17" t="s">
        <v>1</v>
      </c>
      <c r="F524" s="220">
        <v>13.55</v>
      </c>
      <c r="H524" s="32"/>
    </row>
    <row r="525" spans="2:8" s="1" customFormat="1" ht="16.899999999999999" customHeight="1">
      <c r="B525" s="32"/>
      <c r="C525" s="219" t="s">
        <v>1</v>
      </c>
      <c r="D525" s="219" t="s">
        <v>587</v>
      </c>
      <c r="E525" s="17" t="s">
        <v>1</v>
      </c>
      <c r="F525" s="220">
        <v>2.12</v>
      </c>
      <c r="H525" s="32"/>
    </row>
    <row r="526" spans="2:8" s="1" customFormat="1" ht="16.899999999999999" customHeight="1">
      <c r="B526" s="32"/>
      <c r="C526" s="219" t="s">
        <v>1</v>
      </c>
      <c r="D526" s="219" t="s">
        <v>588</v>
      </c>
      <c r="E526" s="17" t="s">
        <v>1</v>
      </c>
      <c r="F526" s="220">
        <v>2.42</v>
      </c>
      <c r="H526" s="32"/>
    </row>
    <row r="527" spans="2:8" s="1" customFormat="1" ht="16.899999999999999" customHeight="1">
      <c r="B527" s="32"/>
      <c r="C527" s="219" t="s">
        <v>1</v>
      </c>
      <c r="D527" s="219" t="s">
        <v>589</v>
      </c>
      <c r="E527" s="17" t="s">
        <v>1</v>
      </c>
      <c r="F527" s="220">
        <v>24.5</v>
      </c>
      <c r="H527" s="32"/>
    </row>
    <row r="528" spans="2:8" s="1" customFormat="1" ht="16.899999999999999" customHeight="1">
      <c r="B528" s="32"/>
      <c r="C528" s="219" t="s">
        <v>1</v>
      </c>
      <c r="D528" s="219" t="s">
        <v>590</v>
      </c>
      <c r="E528" s="17" t="s">
        <v>1</v>
      </c>
      <c r="F528" s="220">
        <v>9.89</v>
      </c>
      <c r="H528" s="32"/>
    </row>
    <row r="529" spans="2:8" s="1" customFormat="1" ht="16.899999999999999" customHeight="1">
      <c r="B529" s="32"/>
      <c r="C529" s="219" t="s">
        <v>1</v>
      </c>
      <c r="D529" s="219" t="s">
        <v>591</v>
      </c>
      <c r="E529" s="17" t="s">
        <v>1</v>
      </c>
      <c r="F529" s="220">
        <v>47.99</v>
      </c>
      <c r="H529" s="32"/>
    </row>
    <row r="530" spans="2:8" s="1" customFormat="1" ht="16.899999999999999" customHeight="1">
      <c r="B530" s="32"/>
      <c r="C530" s="219" t="s">
        <v>1</v>
      </c>
      <c r="D530" s="219" t="s">
        <v>592</v>
      </c>
      <c r="E530" s="17" t="s">
        <v>1</v>
      </c>
      <c r="F530" s="220">
        <v>39.96</v>
      </c>
      <c r="H530" s="32"/>
    </row>
    <row r="531" spans="2:8" s="1" customFormat="1" ht="16.899999999999999" customHeight="1">
      <c r="B531" s="32"/>
      <c r="C531" s="219" t="s">
        <v>1</v>
      </c>
      <c r="D531" s="219" t="s">
        <v>593</v>
      </c>
      <c r="E531" s="17" t="s">
        <v>1</v>
      </c>
      <c r="F531" s="220">
        <v>40.11</v>
      </c>
      <c r="H531" s="32"/>
    </row>
    <row r="532" spans="2:8" s="1" customFormat="1" ht="16.899999999999999" customHeight="1">
      <c r="B532" s="32"/>
      <c r="C532" s="219" t="s">
        <v>1</v>
      </c>
      <c r="D532" s="219" t="s">
        <v>594</v>
      </c>
      <c r="E532" s="17" t="s">
        <v>1</v>
      </c>
      <c r="F532" s="220">
        <v>22.03</v>
      </c>
      <c r="H532" s="32"/>
    </row>
    <row r="533" spans="2:8" s="1" customFormat="1" ht="16.899999999999999" customHeight="1">
      <c r="B533" s="32"/>
      <c r="C533" s="219" t="s">
        <v>1</v>
      </c>
      <c r="D533" s="219" t="s">
        <v>595</v>
      </c>
      <c r="E533" s="17" t="s">
        <v>1</v>
      </c>
      <c r="F533" s="220">
        <v>23.37</v>
      </c>
      <c r="H533" s="32"/>
    </row>
    <row r="534" spans="2:8" s="1" customFormat="1" ht="16.899999999999999" customHeight="1">
      <c r="B534" s="32"/>
      <c r="C534" s="219" t="s">
        <v>1</v>
      </c>
      <c r="D534" s="219" t="s">
        <v>596</v>
      </c>
      <c r="E534" s="17" t="s">
        <v>1</v>
      </c>
      <c r="F534" s="220">
        <v>15.48</v>
      </c>
      <c r="H534" s="32"/>
    </row>
    <row r="535" spans="2:8" s="1" customFormat="1" ht="16.899999999999999" customHeight="1">
      <c r="B535" s="32"/>
      <c r="C535" s="219" t="s">
        <v>1</v>
      </c>
      <c r="D535" s="219" t="s">
        <v>597</v>
      </c>
      <c r="E535" s="17" t="s">
        <v>1</v>
      </c>
      <c r="F535" s="220">
        <v>21.29</v>
      </c>
      <c r="H535" s="32"/>
    </row>
    <row r="536" spans="2:8" s="1" customFormat="1" ht="16.899999999999999" customHeight="1">
      <c r="B536" s="32"/>
      <c r="C536" s="219" t="s">
        <v>202</v>
      </c>
      <c r="D536" s="219" t="s">
        <v>406</v>
      </c>
      <c r="E536" s="17" t="s">
        <v>1</v>
      </c>
      <c r="F536" s="220">
        <v>445.7</v>
      </c>
      <c r="H536" s="32"/>
    </row>
    <row r="537" spans="2:8" s="1" customFormat="1" ht="16.899999999999999" customHeight="1">
      <c r="B537" s="32"/>
      <c r="C537" s="221" t="s">
        <v>5710</v>
      </c>
      <c r="H537" s="32"/>
    </row>
    <row r="538" spans="2:8" s="1" customFormat="1" ht="16.899999999999999" customHeight="1">
      <c r="B538" s="32"/>
      <c r="C538" s="219" t="s">
        <v>1596</v>
      </c>
      <c r="D538" s="219" t="s">
        <v>5722</v>
      </c>
      <c r="E538" s="17" t="s">
        <v>172</v>
      </c>
      <c r="F538" s="220">
        <v>1179.3499999999999</v>
      </c>
      <c r="H538" s="32"/>
    </row>
    <row r="539" spans="2:8" s="1" customFormat="1" ht="16.899999999999999" customHeight="1">
      <c r="B539" s="32"/>
      <c r="C539" s="219" t="s">
        <v>1332</v>
      </c>
      <c r="D539" s="219" t="s">
        <v>5718</v>
      </c>
      <c r="E539" s="17" t="s">
        <v>395</v>
      </c>
      <c r="F539" s="220">
        <v>58.533999999999999</v>
      </c>
      <c r="H539" s="32"/>
    </row>
    <row r="540" spans="2:8" s="1" customFormat="1" ht="16.899999999999999" customHeight="1">
      <c r="B540" s="32"/>
      <c r="C540" s="219" t="s">
        <v>1385</v>
      </c>
      <c r="D540" s="219" t="s">
        <v>5764</v>
      </c>
      <c r="E540" s="17" t="s">
        <v>647</v>
      </c>
      <c r="F540" s="220">
        <v>6.4969999999999999</v>
      </c>
      <c r="H540" s="32"/>
    </row>
    <row r="541" spans="2:8" s="1" customFormat="1" ht="16.899999999999999" customHeight="1">
      <c r="B541" s="32"/>
      <c r="C541" s="219" t="s">
        <v>1466</v>
      </c>
      <c r="D541" s="219" t="s">
        <v>5720</v>
      </c>
      <c r="E541" s="17" t="s">
        <v>465</v>
      </c>
      <c r="F541" s="220">
        <v>585.33500000000004</v>
      </c>
      <c r="H541" s="32"/>
    </row>
    <row r="542" spans="2:8" s="1" customFormat="1" ht="16.899999999999999" customHeight="1">
      <c r="B542" s="32"/>
      <c r="C542" s="219" t="s">
        <v>2132</v>
      </c>
      <c r="D542" s="219" t="s">
        <v>5765</v>
      </c>
      <c r="E542" s="17" t="s">
        <v>172</v>
      </c>
      <c r="F542" s="220">
        <v>1158.51</v>
      </c>
      <c r="H542" s="32"/>
    </row>
    <row r="543" spans="2:8" s="1" customFormat="1" ht="16.899999999999999" customHeight="1">
      <c r="B543" s="32"/>
      <c r="C543" s="219" t="s">
        <v>2891</v>
      </c>
      <c r="D543" s="219" t="s">
        <v>2892</v>
      </c>
      <c r="E543" s="17" t="s">
        <v>172</v>
      </c>
      <c r="F543" s="220">
        <v>1170.67</v>
      </c>
      <c r="H543" s="32"/>
    </row>
    <row r="544" spans="2:8" s="1" customFormat="1" ht="16.899999999999999" customHeight="1">
      <c r="B544" s="32"/>
      <c r="C544" s="219" t="s">
        <v>1365</v>
      </c>
      <c r="D544" s="219" t="s">
        <v>1366</v>
      </c>
      <c r="E544" s="17" t="s">
        <v>1367</v>
      </c>
      <c r="F544" s="220">
        <v>173.77699999999999</v>
      </c>
      <c r="H544" s="32"/>
    </row>
    <row r="545" spans="2:8" s="1" customFormat="1" ht="16.899999999999999" customHeight="1">
      <c r="B545" s="32"/>
      <c r="C545" s="215" t="s">
        <v>204</v>
      </c>
      <c r="D545" s="216" t="s">
        <v>1</v>
      </c>
      <c r="E545" s="217" t="s">
        <v>1</v>
      </c>
      <c r="F545" s="218">
        <v>12.16</v>
      </c>
      <c r="H545" s="32"/>
    </row>
    <row r="546" spans="2:8" s="1" customFormat="1" ht="16.899999999999999" customHeight="1">
      <c r="B546" s="32"/>
      <c r="C546" s="219" t="s">
        <v>1</v>
      </c>
      <c r="D546" s="219" t="s">
        <v>1344</v>
      </c>
      <c r="E546" s="17" t="s">
        <v>1</v>
      </c>
      <c r="F546" s="220">
        <v>0</v>
      </c>
      <c r="H546" s="32"/>
    </row>
    <row r="547" spans="2:8" s="1" customFormat="1" ht="16.899999999999999" customHeight="1">
      <c r="B547" s="32"/>
      <c r="C547" s="219" t="s">
        <v>1</v>
      </c>
      <c r="D547" s="219" t="s">
        <v>1345</v>
      </c>
      <c r="E547" s="17" t="s">
        <v>1</v>
      </c>
      <c r="F547" s="220">
        <v>12.16</v>
      </c>
      <c r="H547" s="32"/>
    </row>
    <row r="548" spans="2:8" s="1" customFormat="1" ht="16.899999999999999" customHeight="1">
      <c r="B548" s="32"/>
      <c r="C548" s="219" t="s">
        <v>204</v>
      </c>
      <c r="D548" s="219" t="s">
        <v>406</v>
      </c>
      <c r="E548" s="17" t="s">
        <v>1</v>
      </c>
      <c r="F548" s="220">
        <v>12.16</v>
      </c>
      <c r="H548" s="32"/>
    </row>
    <row r="549" spans="2:8" s="1" customFormat="1" ht="16.899999999999999" customHeight="1">
      <c r="B549" s="32"/>
      <c r="C549" s="221" t="s">
        <v>5710</v>
      </c>
      <c r="H549" s="32"/>
    </row>
    <row r="550" spans="2:8" s="1" customFormat="1" ht="16.899999999999999" customHeight="1">
      <c r="B550" s="32"/>
      <c r="C550" s="219" t="s">
        <v>1596</v>
      </c>
      <c r="D550" s="219" t="s">
        <v>5722</v>
      </c>
      <c r="E550" s="17" t="s">
        <v>172</v>
      </c>
      <c r="F550" s="220">
        <v>1179.3499999999999</v>
      </c>
      <c r="H550" s="32"/>
    </row>
    <row r="551" spans="2:8" s="1" customFormat="1" ht="16.899999999999999" customHeight="1">
      <c r="B551" s="32"/>
      <c r="C551" s="219" t="s">
        <v>1332</v>
      </c>
      <c r="D551" s="219" t="s">
        <v>5718</v>
      </c>
      <c r="E551" s="17" t="s">
        <v>395</v>
      </c>
      <c r="F551" s="220">
        <v>58.533999999999999</v>
      </c>
      <c r="H551" s="32"/>
    </row>
    <row r="552" spans="2:8" s="1" customFormat="1" ht="16.899999999999999" customHeight="1">
      <c r="B552" s="32"/>
      <c r="C552" s="219" t="s">
        <v>1385</v>
      </c>
      <c r="D552" s="219" t="s">
        <v>5764</v>
      </c>
      <c r="E552" s="17" t="s">
        <v>647</v>
      </c>
      <c r="F552" s="220">
        <v>6.4969999999999999</v>
      </c>
      <c r="H552" s="32"/>
    </row>
    <row r="553" spans="2:8" s="1" customFormat="1" ht="16.899999999999999" customHeight="1">
      <c r="B553" s="32"/>
      <c r="C553" s="219" t="s">
        <v>1466</v>
      </c>
      <c r="D553" s="219" t="s">
        <v>5720</v>
      </c>
      <c r="E553" s="17" t="s">
        <v>465</v>
      </c>
      <c r="F553" s="220">
        <v>585.33500000000004</v>
      </c>
      <c r="H553" s="32"/>
    </row>
    <row r="554" spans="2:8" s="1" customFormat="1" ht="16.899999999999999" customHeight="1">
      <c r="B554" s="32"/>
      <c r="C554" s="219" t="s">
        <v>1978</v>
      </c>
      <c r="D554" s="219" t="s">
        <v>5740</v>
      </c>
      <c r="E554" s="17" t="s">
        <v>172</v>
      </c>
      <c r="F554" s="220">
        <v>369.69</v>
      </c>
      <c r="H554" s="32"/>
    </row>
    <row r="555" spans="2:8" s="1" customFormat="1" ht="16.899999999999999" customHeight="1">
      <c r="B555" s="32"/>
      <c r="C555" s="219" t="s">
        <v>2891</v>
      </c>
      <c r="D555" s="219" t="s">
        <v>2892</v>
      </c>
      <c r="E555" s="17" t="s">
        <v>172</v>
      </c>
      <c r="F555" s="220">
        <v>1170.67</v>
      </c>
      <c r="H555" s="32"/>
    </row>
    <row r="556" spans="2:8" s="1" customFormat="1" ht="16.899999999999999" customHeight="1">
      <c r="B556" s="32"/>
      <c r="C556" s="215" t="s">
        <v>205</v>
      </c>
      <c r="D556" s="216" t="s">
        <v>1</v>
      </c>
      <c r="E556" s="217" t="s">
        <v>1</v>
      </c>
      <c r="F556" s="218">
        <v>355.28</v>
      </c>
      <c r="H556" s="32"/>
    </row>
    <row r="557" spans="2:8" s="1" customFormat="1" ht="16.899999999999999" customHeight="1">
      <c r="B557" s="32"/>
      <c r="C557" s="219" t="s">
        <v>1</v>
      </c>
      <c r="D557" s="219" t="s">
        <v>728</v>
      </c>
      <c r="E557" s="17" t="s">
        <v>1</v>
      </c>
      <c r="F557" s="220">
        <v>0</v>
      </c>
      <c r="H557" s="32"/>
    </row>
    <row r="558" spans="2:8" s="1" customFormat="1" ht="16.899999999999999" customHeight="1">
      <c r="B558" s="32"/>
      <c r="C558" s="219" t="s">
        <v>1</v>
      </c>
      <c r="D558" s="219" t="s">
        <v>1347</v>
      </c>
      <c r="E558" s="17" t="s">
        <v>1</v>
      </c>
      <c r="F558" s="220">
        <v>0</v>
      </c>
      <c r="H558" s="32"/>
    </row>
    <row r="559" spans="2:8" s="1" customFormat="1" ht="16.899999999999999" customHeight="1">
      <c r="B559" s="32"/>
      <c r="C559" s="219" t="s">
        <v>1</v>
      </c>
      <c r="D559" s="219" t="s">
        <v>1348</v>
      </c>
      <c r="E559" s="17" t="s">
        <v>1</v>
      </c>
      <c r="F559" s="220">
        <v>53.28</v>
      </c>
      <c r="H559" s="32"/>
    </row>
    <row r="560" spans="2:8" s="1" customFormat="1" ht="16.899999999999999" customHeight="1">
      <c r="B560" s="32"/>
      <c r="C560" s="219" t="s">
        <v>1</v>
      </c>
      <c r="D560" s="219" t="s">
        <v>1349</v>
      </c>
      <c r="E560" s="17" t="s">
        <v>1</v>
      </c>
      <c r="F560" s="220">
        <v>8.68</v>
      </c>
      <c r="H560" s="32"/>
    </row>
    <row r="561" spans="2:8" s="1" customFormat="1" ht="16.899999999999999" customHeight="1">
      <c r="B561" s="32"/>
      <c r="C561" s="219" t="s">
        <v>1</v>
      </c>
      <c r="D561" s="219" t="s">
        <v>1350</v>
      </c>
      <c r="E561" s="17" t="s">
        <v>1</v>
      </c>
      <c r="F561" s="220">
        <v>17.47</v>
      </c>
      <c r="H561" s="32"/>
    </row>
    <row r="562" spans="2:8" s="1" customFormat="1" ht="16.899999999999999" customHeight="1">
      <c r="B562" s="32"/>
      <c r="C562" s="219" t="s">
        <v>1</v>
      </c>
      <c r="D562" s="219" t="s">
        <v>1351</v>
      </c>
      <c r="E562" s="17" t="s">
        <v>1</v>
      </c>
      <c r="F562" s="220">
        <v>55.67</v>
      </c>
      <c r="H562" s="32"/>
    </row>
    <row r="563" spans="2:8" s="1" customFormat="1" ht="16.899999999999999" customHeight="1">
      <c r="B563" s="32"/>
      <c r="C563" s="219" t="s">
        <v>1</v>
      </c>
      <c r="D563" s="219" t="s">
        <v>1352</v>
      </c>
      <c r="E563" s="17" t="s">
        <v>1</v>
      </c>
      <c r="F563" s="220">
        <v>28.85</v>
      </c>
      <c r="H563" s="32"/>
    </row>
    <row r="564" spans="2:8" s="1" customFormat="1" ht="16.899999999999999" customHeight="1">
      <c r="B564" s="32"/>
      <c r="C564" s="219" t="s">
        <v>1</v>
      </c>
      <c r="D564" s="219" t="s">
        <v>1353</v>
      </c>
      <c r="E564" s="17" t="s">
        <v>1</v>
      </c>
      <c r="F564" s="220">
        <v>6.34</v>
      </c>
      <c r="H564" s="32"/>
    </row>
    <row r="565" spans="2:8" s="1" customFormat="1" ht="16.899999999999999" customHeight="1">
      <c r="B565" s="32"/>
      <c r="C565" s="219" t="s">
        <v>1</v>
      </c>
      <c r="D565" s="219" t="s">
        <v>1354</v>
      </c>
      <c r="E565" s="17" t="s">
        <v>1</v>
      </c>
      <c r="F565" s="220">
        <v>2.42</v>
      </c>
      <c r="H565" s="32"/>
    </row>
    <row r="566" spans="2:8" s="1" customFormat="1" ht="16.899999999999999" customHeight="1">
      <c r="B566" s="32"/>
      <c r="C566" s="219" t="s">
        <v>1</v>
      </c>
      <c r="D566" s="219" t="s">
        <v>1355</v>
      </c>
      <c r="E566" s="17" t="s">
        <v>1</v>
      </c>
      <c r="F566" s="220">
        <v>2.8</v>
      </c>
      <c r="H566" s="32"/>
    </row>
    <row r="567" spans="2:8" s="1" customFormat="1" ht="16.899999999999999" customHeight="1">
      <c r="B567" s="32"/>
      <c r="C567" s="219" t="s">
        <v>1</v>
      </c>
      <c r="D567" s="219" t="s">
        <v>1356</v>
      </c>
      <c r="E567" s="17" t="s">
        <v>1</v>
      </c>
      <c r="F567" s="220">
        <v>2.12</v>
      </c>
      <c r="H567" s="32"/>
    </row>
    <row r="568" spans="2:8" s="1" customFormat="1" ht="16.899999999999999" customHeight="1">
      <c r="B568" s="32"/>
      <c r="C568" s="219" t="s">
        <v>1</v>
      </c>
      <c r="D568" s="219" t="s">
        <v>1357</v>
      </c>
      <c r="E568" s="17" t="s">
        <v>1</v>
      </c>
      <c r="F568" s="220">
        <v>13.55</v>
      </c>
      <c r="H568" s="32"/>
    </row>
    <row r="569" spans="2:8" s="1" customFormat="1" ht="16.899999999999999" customHeight="1">
      <c r="B569" s="32"/>
      <c r="C569" s="219" t="s">
        <v>1</v>
      </c>
      <c r="D569" s="219" t="s">
        <v>1358</v>
      </c>
      <c r="E569" s="17" t="s">
        <v>1</v>
      </c>
      <c r="F569" s="220">
        <v>15.02</v>
      </c>
      <c r="H569" s="32"/>
    </row>
    <row r="570" spans="2:8" s="1" customFormat="1" ht="16.899999999999999" customHeight="1">
      <c r="B570" s="32"/>
      <c r="C570" s="219" t="s">
        <v>1</v>
      </c>
      <c r="D570" s="219" t="s">
        <v>1359</v>
      </c>
      <c r="E570" s="17" t="s">
        <v>1</v>
      </c>
      <c r="F570" s="220">
        <v>57.93</v>
      </c>
      <c r="H570" s="32"/>
    </row>
    <row r="571" spans="2:8" s="1" customFormat="1" ht="16.899999999999999" customHeight="1">
      <c r="B571" s="32"/>
      <c r="C571" s="219" t="s">
        <v>1</v>
      </c>
      <c r="D571" s="219" t="s">
        <v>1360</v>
      </c>
      <c r="E571" s="17" t="s">
        <v>1</v>
      </c>
      <c r="F571" s="220">
        <v>22.03</v>
      </c>
      <c r="H571" s="32"/>
    </row>
    <row r="572" spans="2:8" s="1" customFormat="1" ht="16.899999999999999" customHeight="1">
      <c r="B572" s="32"/>
      <c r="C572" s="219" t="s">
        <v>1</v>
      </c>
      <c r="D572" s="219" t="s">
        <v>1361</v>
      </c>
      <c r="E572" s="17" t="s">
        <v>1</v>
      </c>
      <c r="F572" s="220">
        <v>23.26</v>
      </c>
      <c r="H572" s="32"/>
    </row>
    <row r="573" spans="2:8" s="1" customFormat="1" ht="16.899999999999999" customHeight="1">
      <c r="B573" s="32"/>
      <c r="C573" s="219" t="s">
        <v>1</v>
      </c>
      <c r="D573" s="219" t="s">
        <v>1362</v>
      </c>
      <c r="E573" s="17" t="s">
        <v>1</v>
      </c>
      <c r="F573" s="220">
        <v>23.56</v>
      </c>
      <c r="H573" s="32"/>
    </row>
    <row r="574" spans="2:8" s="1" customFormat="1" ht="16.899999999999999" customHeight="1">
      <c r="B574" s="32"/>
      <c r="C574" s="219" t="s">
        <v>1</v>
      </c>
      <c r="D574" s="219" t="s">
        <v>1363</v>
      </c>
      <c r="E574" s="17" t="s">
        <v>1</v>
      </c>
      <c r="F574" s="220">
        <v>22.3</v>
      </c>
      <c r="H574" s="32"/>
    </row>
    <row r="575" spans="2:8" s="1" customFormat="1" ht="16.899999999999999" customHeight="1">
      <c r="B575" s="32"/>
      <c r="C575" s="219" t="s">
        <v>205</v>
      </c>
      <c r="D575" s="219" t="s">
        <v>406</v>
      </c>
      <c r="E575" s="17" t="s">
        <v>1</v>
      </c>
      <c r="F575" s="220">
        <v>355.28</v>
      </c>
      <c r="H575" s="32"/>
    </row>
    <row r="576" spans="2:8" s="1" customFormat="1" ht="16.899999999999999" customHeight="1">
      <c r="B576" s="32"/>
      <c r="C576" s="221" t="s">
        <v>5710</v>
      </c>
      <c r="H576" s="32"/>
    </row>
    <row r="577" spans="2:8" s="1" customFormat="1" ht="16.899999999999999" customHeight="1">
      <c r="B577" s="32"/>
      <c r="C577" s="219" t="s">
        <v>1596</v>
      </c>
      <c r="D577" s="219" t="s">
        <v>5722</v>
      </c>
      <c r="E577" s="17" t="s">
        <v>172</v>
      </c>
      <c r="F577" s="220">
        <v>1179.3499999999999</v>
      </c>
      <c r="H577" s="32"/>
    </row>
    <row r="578" spans="2:8" s="1" customFormat="1" ht="16.899999999999999" customHeight="1">
      <c r="B578" s="32"/>
      <c r="C578" s="219" t="s">
        <v>1332</v>
      </c>
      <c r="D578" s="219" t="s">
        <v>5718</v>
      </c>
      <c r="E578" s="17" t="s">
        <v>395</v>
      </c>
      <c r="F578" s="220">
        <v>58.533999999999999</v>
      </c>
      <c r="H578" s="32"/>
    </row>
    <row r="579" spans="2:8" s="1" customFormat="1" ht="16.899999999999999" customHeight="1">
      <c r="B579" s="32"/>
      <c r="C579" s="219" t="s">
        <v>1385</v>
      </c>
      <c r="D579" s="219" t="s">
        <v>5764</v>
      </c>
      <c r="E579" s="17" t="s">
        <v>647</v>
      </c>
      <c r="F579" s="220">
        <v>6.4969999999999999</v>
      </c>
      <c r="H579" s="32"/>
    </row>
    <row r="580" spans="2:8" s="1" customFormat="1" ht="16.899999999999999" customHeight="1">
      <c r="B580" s="32"/>
      <c r="C580" s="219" t="s">
        <v>1466</v>
      </c>
      <c r="D580" s="219" t="s">
        <v>5720</v>
      </c>
      <c r="E580" s="17" t="s">
        <v>465</v>
      </c>
      <c r="F580" s="220">
        <v>585.33500000000004</v>
      </c>
      <c r="H580" s="32"/>
    </row>
    <row r="581" spans="2:8" s="1" customFormat="1" ht="16.899999999999999" customHeight="1">
      <c r="B581" s="32"/>
      <c r="C581" s="219" t="s">
        <v>2132</v>
      </c>
      <c r="D581" s="219" t="s">
        <v>5765</v>
      </c>
      <c r="E581" s="17" t="s">
        <v>172</v>
      </c>
      <c r="F581" s="220">
        <v>1158.51</v>
      </c>
      <c r="H581" s="32"/>
    </row>
    <row r="582" spans="2:8" s="1" customFormat="1" ht="16.899999999999999" customHeight="1">
      <c r="B582" s="32"/>
      <c r="C582" s="219" t="s">
        <v>2891</v>
      </c>
      <c r="D582" s="219" t="s">
        <v>2892</v>
      </c>
      <c r="E582" s="17" t="s">
        <v>172</v>
      </c>
      <c r="F582" s="220">
        <v>1170.67</v>
      </c>
      <c r="H582" s="32"/>
    </row>
    <row r="583" spans="2:8" s="1" customFormat="1" ht="16.899999999999999" customHeight="1">
      <c r="B583" s="32"/>
      <c r="C583" s="219" t="s">
        <v>1365</v>
      </c>
      <c r="D583" s="219" t="s">
        <v>1366</v>
      </c>
      <c r="E583" s="17" t="s">
        <v>1367</v>
      </c>
      <c r="F583" s="220">
        <v>173.77699999999999</v>
      </c>
      <c r="H583" s="32"/>
    </row>
    <row r="584" spans="2:8" s="1" customFormat="1" ht="16.899999999999999" customHeight="1">
      <c r="B584" s="32"/>
      <c r="C584" s="215" t="s">
        <v>207</v>
      </c>
      <c r="D584" s="216" t="s">
        <v>1</v>
      </c>
      <c r="E584" s="217" t="s">
        <v>1</v>
      </c>
      <c r="F584" s="218">
        <v>158.6</v>
      </c>
      <c r="H584" s="32"/>
    </row>
    <row r="585" spans="2:8" s="1" customFormat="1" ht="16.899999999999999" customHeight="1">
      <c r="B585" s="32"/>
      <c r="C585" s="219" t="s">
        <v>1</v>
      </c>
      <c r="D585" s="219" t="s">
        <v>1828</v>
      </c>
      <c r="E585" s="17" t="s">
        <v>1</v>
      </c>
      <c r="F585" s="220">
        <v>0</v>
      </c>
      <c r="H585" s="32"/>
    </row>
    <row r="586" spans="2:8" s="1" customFormat="1" ht="16.899999999999999" customHeight="1">
      <c r="B586" s="32"/>
      <c r="C586" s="219" t="s">
        <v>1</v>
      </c>
      <c r="D586" s="219" t="s">
        <v>2292</v>
      </c>
      <c r="E586" s="17" t="s">
        <v>1</v>
      </c>
      <c r="F586" s="220">
        <v>0</v>
      </c>
      <c r="H586" s="32"/>
    </row>
    <row r="587" spans="2:8" s="1" customFormat="1" ht="16.899999999999999" customHeight="1">
      <c r="B587" s="32"/>
      <c r="C587" s="219" t="s">
        <v>1</v>
      </c>
      <c r="D587" s="219" t="s">
        <v>2293</v>
      </c>
      <c r="E587" s="17" t="s">
        <v>1</v>
      </c>
      <c r="F587" s="220">
        <v>1</v>
      </c>
      <c r="H587" s="32"/>
    </row>
    <row r="588" spans="2:8" s="1" customFormat="1" ht="16.899999999999999" customHeight="1">
      <c r="B588" s="32"/>
      <c r="C588" s="219" t="s">
        <v>1</v>
      </c>
      <c r="D588" s="219" t="s">
        <v>2294</v>
      </c>
      <c r="E588" s="17" t="s">
        <v>1</v>
      </c>
      <c r="F588" s="220">
        <v>9.1999999999999993</v>
      </c>
      <c r="H588" s="32"/>
    </row>
    <row r="589" spans="2:8" s="1" customFormat="1" ht="16.899999999999999" customHeight="1">
      <c r="B589" s="32"/>
      <c r="C589" s="219" t="s">
        <v>1</v>
      </c>
      <c r="D589" s="219" t="s">
        <v>2295</v>
      </c>
      <c r="E589" s="17" t="s">
        <v>1</v>
      </c>
      <c r="F589" s="220">
        <v>7.3</v>
      </c>
      <c r="H589" s="32"/>
    </row>
    <row r="590" spans="2:8" s="1" customFormat="1" ht="16.899999999999999" customHeight="1">
      <c r="B590" s="32"/>
      <c r="C590" s="219" t="s">
        <v>1</v>
      </c>
      <c r="D590" s="219" t="s">
        <v>2296</v>
      </c>
      <c r="E590" s="17" t="s">
        <v>1</v>
      </c>
      <c r="F590" s="220">
        <v>3.3</v>
      </c>
      <c r="H590" s="32"/>
    </row>
    <row r="591" spans="2:8" s="1" customFormat="1" ht="16.899999999999999" customHeight="1">
      <c r="B591" s="32"/>
      <c r="C591" s="219" t="s">
        <v>1</v>
      </c>
      <c r="D591" s="219" t="s">
        <v>2297</v>
      </c>
      <c r="E591" s="17" t="s">
        <v>1</v>
      </c>
      <c r="F591" s="220">
        <v>10.26</v>
      </c>
      <c r="H591" s="32"/>
    </row>
    <row r="592" spans="2:8" s="1" customFormat="1" ht="16.899999999999999" customHeight="1">
      <c r="B592" s="32"/>
      <c r="C592" s="219" t="s">
        <v>1</v>
      </c>
      <c r="D592" s="219" t="s">
        <v>2298</v>
      </c>
      <c r="E592" s="17" t="s">
        <v>1</v>
      </c>
      <c r="F592" s="220">
        <v>25.3</v>
      </c>
      <c r="H592" s="32"/>
    </row>
    <row r="593" spans="2:8" s="1" customFormat="1" ht="16.899999999999999" customHeight="1">
      <c r="B593" s="32"/>
      <c r="C593" s="219" t="s">
        <v>1</v>
      </c>
      <c r="D593" s="219" t="s">
        <v>2299</v>
      </c>
      <c r="E593" s="17" t="s">
        <v>1</v>
      </c>
      <c r="F593" s="220">
        <v>9.1999999999999993</v>
      </c>
      <c r="H593" s="32"/>
    </row>
    <row r="594" spans="2:8" s="1" customFormat="1" ht="16.899999999999999" customHeight="1">
      <c r="B594" s="32"/>
      <c r="C594" s="219" t="s">
        <v>1</v>
      </c>
      <c r="D594" s="219" t="s">
        <v>2300</v>
      </c>
      <c r="E594" s="17" t="s">
        <v>1</v>
      </c>
      <c r="F594" s="220">
        <v>36</v>
      </c>
      <c r="H594" s="32"/>
    </row>
    <row r="595" spans="2:8" s="1" customFormat="1" ht="16.899999999999999" customHeight="1">
      <c r="B595" s="32"/>
      <c r="C595" s="219" t="s">
        <v>1</v>
      </c>
      <c r="D595" s="219" t="s">
        <v>2301</v>
      </c>
      <c r="E595" s="17" t="s">
        <v>1</v>
      </c>
      <c r="F595" s="220">
        <v>1.7</v>
      </c>
      <c r="H595" s="32"/>
    </row>
    <row r="596" spans="2:8" s="1" customFormat="1" ht="16.899999999999999" customHeight="1">
      <c r="B596" s="32"/>
      <c r="C596" s="219" t="s">
        <v>1</v>
      </c>
      <c r="D596" s="219" t="s">
        <v>2302</v>
      </c>
      <c r="E596" s="17" t="s">
        <v>1</v>
      </c>
      <c r="F596" s="220">
        <v>1.4</v>
      </c>
      <c r="H596" s="32"/>
    </row>
    <row r="597" spans="2:8" s="1" customFormat="1" ht="16.899999999999999" customHeight="1">
      <c r="B597" s="32"/>
      <c r="C597" s="219" t="s">
        <v>1</v>
      </c>
      <c r="D597" s="219" t="s">
        <v>2303</v>
      </c>
      <c r="E597" s="17" t="s">
        <v>1</v>
      </c>
      <c r="F597" s="220">
        <v>1.6</v>
      </c>
      <c r="H597" s="32"/>
    </row>
    <row r="598" spans="2:8" s="1" customFormat="1" ht="16.899999999999999" customHeight="1">
      <c r="B598" s="32"/>
      <c r="C598" s="219" t="s">
        <v>1</v>
      </c>
      <c r="D598" s="219" t="s">
        <v>2304</v>
      </c>
      <c r="E598" s="17" t="s">
        <v>1</v>
      </c>
      <c r="F598" s="220">
        <v>50.02</v>
      </c>
      <c r="H598" s="32"/>
    </row>
    <row r="599" spans="2:8" s="1" customFormat="1" ht="16.899999999999999" customHeight="1">
      <c r="B599" s="32"/>
      <c r="C599" s="219" t="s">
        <v>1</v>
      </c>
      <c r="D599" s="219" t="s">
        <v>2305</v>
      </c>
      <c r="E599" s="17" t="s">
        <v>1</v>
      </c>
      <c r="F599" s="220">
        <v>1.82</v>
      </c>
      <c r="H599" s="32"/>
    </row>
    <row r="600" spans="2:8" s="1" customFormat="1" ht="16.899999999999999" customHeight="1">
      <c r="B600" s="32"/>
      <c r="C600" s="219" t="s">
        <v>1</v>
      </c>
      <c r="D600" s="219" t="s">
        <v>2306</v>
      </c>
      <c r="E600" s="17" t="s">
        <v>1</v>
      </c>
      <c r="F600" s="220">
        <v>0.5</v>
      </c>
      <c r="H600" s="32"/>
    </row>
    <row r="601" spans="2:8" s="1" customFormat="1" ht="16.899999999999999" customHeight="1">
      <c r="B601" s="32"/>
      <c r="C601" s="219" t="s">
        <v>207</v>
      </c>
      <c r="D601" s="219" t="s">
        <v>406</v>
      </c>
      <c r="E601" s="17" t="s">
        <v>1</v>
      </c>
      <c r="F601" s="220">
        <v>158.6</v>
      </c>
      <c r="H601" s="32"/>
    </row>
    <row r="602" spans="2:8" s="1" customFormat="1" ht="16.899999999999999" customHeight="1">
      <c r="B602" s="32"/>
      <c r="C602" s="221" t="s">
        <v>5710</v>
      </c>
      <c r="H602" s="32"/>
    </row>
    <row r="603" spans="2:8" s="1" customFormat="1" ht="16.899999999999999" customHeight="1">
      <c r="B603" s="32"/>
      <c r="C603" s="219" t="s">
        <v>2289</v>
      </c>
      <c r="D603" s="219" t="s">
        <v>5766</v>
      </c>
      <c r="E603" s="17" t="s">
        <v>465</v>
      </c>
      <c r="F603" s="220">
        <v>325.13</v>
      </c>
      <c r="H603" s="32"/>
    </row>
    <row r="604" spans="2:8" s="1" customFormat="1" ht="16.899999999999999" customHeight="1">
      <c r="B604" s="32"/>
      <c r="C604" s="215" t="s">
        <v>209</v>
      </c>
      <c r="D604" s="216" t="s">
        <v>1</v>
      </c>
      <c r="E604" s="217" t="s">
        <v>1</v>
      </c>
      <c r="F604" s="218">
        <v>562.16</v>
      </c>
      <c r="H604" s="32"/>
    </row>
    <row r="605" spans="2:8" s="1" customFormat="1" ht="16.899999999999999" customHeight="1">
      <c r="B605" s="32"/>
      <c r="C605" s="219" t="s">
        <v>1</v>
      </c>
      <c r="D605" s="219" t="s">
        <v>1312</v>
      </c>
      <c r="E605" s="17" t="s">
        <v>1</v>
      </c>
      <c r="F605" s="220">
        <v>0</v>
      </c>
      <c r="H605" s="32"/>
    </row>
    <row r="606" spans="2:8" s="1" customFormat="1" ht="16.899999999999999" customHeight="1">
      <c r="B606" s="32"/>
      <c r="C606" s="219" t="s">
        <v>1</v>
      </c>
      <c r="D606" s="219" t="s">
        <v>2790</v>
      </c>
      <c r="E606" s="17" t="s">
        <v>1</v>
      </c>
      <c r="F606" s="220">
        <v>13.74</v>
      </c>
      <c r="H606" s="32"/>
    </row>
    <row r="607" spans="2:8" s="1" customFormat="1" ht="16.899999999999999" customHeight="1">
      <c r="B607" s="32"/>
      <c r="C607" s="219" t="s">
        <v>1</v>
      </c>
      <c r="D607" s="219" t="s">
        <v>2791</v>
      </c>
      <c r="E607" s="17" t="s">
        <v>1</v>
      </c>
      <c r="F607" s="220">
        <v>24.1</v>
      </c>
      <c r="H607" s="32"/>
    </row>
    <row r="608" spans="2:8" s="1" customFormat="1" ht="16.899999999999999" customHeight="1">
      <c r="B608" s="32"/>
      <c r="C608" s="219" t="s">
        <v>1</v>
      </c>
      <c r="D608" s="219" t="s">
        <v>2792</v>
      </c>
      <c r="E608" s="17" t="s">
        <v>1</v>
      </c>
      <c r="F608" s="220">
        <v>56.52</v>
      </c>
      <c r="H608" s="32"/>
    </row>
    <row r="609" spans="2:8" s="1" customFormat="1" ht="16.899999999999999" customHeight="1">
      <c r="B609" s="32"/>
      <c r="C609" s="219" t="s">
        <v>1</v>
      </c>
      <c r="D609" s="219" t="s">
        <v>2793</v>
      </c>
      <c r="E609" s="17" t="s">
        <v>1</v>
      </c>
      <c r="F609" s="220">
        <v>26.4</v>
      </c>
      <c r="H609" s="32"/>
    </row>
    <row r="610" spans="2:8" s="1" customFormat="1" ht="16.899999999999999" customHeight="1">
      <c r="B610" s="32"/>
      <c r="C610" s="219" t="s">
        <v>1</v>
      </c>
      <c r="D610" s="219" t="s">
        <v>2794</v>
      </c>
      <c r="E610" s="17" t="s">
        <v>1</v>
      </c>
      <c r="F610" s="220">
        <v>189</v>
      </c>
      <c r="H610" s="32"/>
    </row>
    <row r="611" spans="2:8" s="1" customFormat="1" ht="16.899999999999999" customHeight="1">
      <c r="B611" s="32"/>
      <c r="C611" s="219" t="s">
        <v>1</v>
      </c>
      <c r="D611" s="219" t="s">
        <v>2795</v>
      </c>
      <c r="E611" s="17" t="s">
        <v>1</v>
      </c>
      <c r="F611" s="220">
        <v>9.34</v>
      </c>
      <c r="H611" s="32"/>
    </row>
    <row r="612" spans="2:8" s="1" customFormat="1" ht="16.899999999999999" customHeight="1">
      <c r="B612" s="32"/>
      <c r="C612" s="219" t="s">
        <v>1</v>
      </c>
      <c r="D612" s="219" t="s">
        <v>2796</v>
      </c>
      <c r="E612" s="17" t="s">
        <v>1</v>
      </c>
      <c r="F612" s="220">
        <v>9</v>
      </c>
      <c r="H612" s="32"/>
    </row>
    <row r="613" spans="2:8" s="1" customFormat="1" ht="16.899999999999999" customHeight="1">
      <c r="B613" s="32"/>
      <c r="C613" s="219" t="s">
        <v>1</v>
      </c>
      <c r="D613" s="219" t="s">
        <v>2797</v>
      </c>
      <c r="E613" s="17" t="s">
        <v>1</v>
      </c>
      <c r="F613" s="220">
        <v>27</v>
      </c>
      <c r="H613" s="32"/>
    </row>
    <row r="614" spans="2:8" s="1" customFormat="1" ht="16.899999999999999" customHeight="1">
      <c r="B614" s="32"/>
      <c r="C614" s="219" t="s">
        <v>1</v>
      </c>
      <c r="D614" s="219" t="s">
        <v>2798</v>
      </c>
      <c r="E614" s="17" t="s">
        <v>1</v>
      </c>
      <c r="F614" s="220">
        <v>9.14</v>
      </c>
      <c r="H614" s="32"/>
    </row>
    <row r="615" spans="2:8" s="1" customFormat="1" ht="16.899999999999999" customHeight="1">
      <c r="B615" s="32"/>
      <c r="C615" s="219" t="s">
        <v>1</v>
      </c>
      <c r="D615" s="219" t="s">
        <v>2799</v>
      </c>
      <c r="E615" s="17" t="s">
        <v>1</v>
      </c>
      <c r="F615" s="220">
        <v>7.4</v>
      </c>
      <c r="H615" s="32"/>
    </row>
    <row r="616" spans="2:8" s="1" customFormat="1" ht="16.899999999999999" customHeight="1">
      <c r="B616" s="32"/>
      <c r="C616" s="219" t="s">
        <v>1</v>
      </c>
      <c r="D616" s="219" t="s">
        <v>2800</v>
      </c>
      <c r="E616" s="17" t="s">
        <v>1</v>
      </c>
      <c r="F616" s="220">
        <v>27.58</v>
      </c>
      <c r="H616" s="32"/>
    </row>
    <row r="617" spans="2:8" s="1" customFormat="1" ht="16.899999999999999" customHeight="1">
      <c r="B617" s="32"/>
      <c r="C617" s="219" t="s">
        <v>1</v>
      </c>
      <c r="D617" s="219" t="s">
        <v>2801</v>
      </c>
      <c r="E617" s="17" t="s">
        <v>1</v>
      </c>
      <c r="F617" s="220">
        <v>21.6</v>
      </c>
      <c r="H617" s="32"/>
    </row>
    <row r="618" spans="2:8" s="1" customFormat="1" ht="16.899999999999999" customHeight="1">
      <c r="B618" s="32"/>
      <c r="C618" s="219" t="s">
        <v>1</v>
      </c>
      <c r="D618" s="219" t="s">
        <v>2802</v>
      </c>
      <c r="E618" s="17" t="s">
        <v>1</v>
      </c>
      <c r="F618" s="220">
        <v>105.2</v>
      </c>
      <c r="H618" s="32"/>
    </row>
    <row r="619" spans="2:8" s="1" customFormat="1" ht="16.899999999999999" customHeight="1">
      <c r="B619" s="32"/>
      <c r="C619" s="219" t="s">
        <v>1</v>
      </c>
      <c r="D619" s="219" t="s">
        <v>2803</v>
      </c>
      <c r="E619" s="17" t="s">
        <v>1</v>
      </c>
      <c r="F619" s="220">
        <v>9.5399999999999991</v>
      </c>
      <c r="H619" s="32"/>
    </row>
    <row r="620" spans="2:8" s="1" customFormat="1" ht="16.899999999999999" customHeight="1">
      <c r="B620" s="32"/>
      <c r="C620" s="219" t="s">
        <v>1</v>
      </c>
      <c r="D620" s="219" t="s">
        <v>2804</v>
      </c>
      <c r="E620" s="17" t="s">
        <v>1</v>
      </c>
      <c r="F620" s="220">
        <v>7.2</v>
      </c>
      <c r="H620" s="32"/>
    </row>
    <row r="621" spans="2:8" s="1" customFormat="1" ht="16.899999999999999" customHeight="1">
      <c r="B621" s="32"/>
      <c r="C621" s="219" t="s">
        <v>1</v>
      </c>
      <c r="D621" s="219" t="s">
        <v>2805</v>
      </c>
      <c r="E621" s="17" t="s">
        <v>1</v>
      </c>
      <c r="F621" s="220">
        <v>9</v>
      </c>
      <c r="H621" s="32"/>
    </row>
    <row r="622" spans="2:8" s="1" customFormat="1" ht="16.899999999999999" customHeight="1">
      <c r="B622" s="32"/>
      <c r="C622" s="219" t="s">
        <v>1</v>
      </c>
      <c r="D622" s="219" t="s">
        <v>2806</v>
      </c>
      <c r="E622" s="17" t="s">
        <v>1</v>
      </c>
      <c r="F622" s="220">
        <v>10.4</v>
      </c>
      <c r="H622" s="32"/>
    </row>
    <row r="623" spans="2:8" s="1" customFormat="1" ht="16.899999999999999" customHeight="1">
      <c r="B623" s="32"/>
      <c r="C623" s="219" t="s">
        <v>209</v>
      </c>
      <c r="D623" s="219" t="s">
        <v>406</v>
      </c>
      <c r="E623" s="17" t="s">
        <v>1</v>
      </c>
      <c r="F623" s="220">
        <v>562.16</v>
      </c>
      <c r="H623" s="32"/>
    </row>
    <row r="624" spans="2:8" s="1" customFormat="1" ht="16.899999999999999" customHeight="1">
      <c r="B624" s="32"/>
      <c r="C624" s="221" t="s">
        <v>5710</v>
      </c>
      <c r="H624" s="32"/>
    </row>
    <row r="625" spans="2:8" s="1" customFormat="1" ht="16.899999999999999" customHeight="1">
      <c r="B625" s="32"/>
      <c r="C625" s="219" t="s">
        <v>2787</v>
      </c>
      <c r="D625" s="219" t="s">
        <v>5767</v>
      </c>
      <c r="E625" s="17" t="s">
        <v>465</v>
      </c>
      <c r="F625" s="220">
        <v>562.16</v>
      </c>
      <c r="H625" s="32"/>
    </row>
    <row r="626" spans="2:8" s="1" customFormat="1" ht="16.899999999999999" customHeight="1">
      <c r="B626" s="32"/>
      <c r="C626" s="219" t="s">
        <v>2808</v>
      </c>
      <c r="D626" s="219" t="s">
        <v>5768</v>
      </c>
      <c r="E626" s="17" t="s">
        <v>465</v>
      </c>
      <c r="F626" s="220">
        <v>562.16</v>
      </c>
      <c r="H626" s="32"/>
    </row>
    <row r="627" spans="2:8" s="1" customFormat="1" ht="16.899999999999999" customHeight="1">
      <c r="B627" s="32"/>
      <c r="C627" s="215" t="s">
        <v>315</v>
      </c>
      <c r="D627" s="216" t="s">
        <v>1</v>
      </c>
      <c r="E627" s="217" t="s">
        <v>1</v>
      </c>
      <c r="F627" s="218">
        <v>313.44</v>
      </c>
      <c r="H627" s="32"/>
    </row>
    <row r="628" spans="2:8" s="1" customFormat="1" ht="16.899999999999999" customHeight="1">
      <c r="B628" s="32"/>
      <c r="C628" s="219" t="s">
        <v>1</v>
      </c>
      <c r="D628" s="219" t="s">
        <v>1824</v>
      </c>
      <c r="E628" s="17" t="s">
        <v>1</v>
      </c>
      <c r="F628" s="220">
        <v>0</v>
      </c>
      <c r="H628" s="32"/>
    </row>
    <row r="629" spans="2:8" s="1" customFormat="1" ht="16.899999999999999" customHeight="1">
      <c r="B629" s="32"/>
      <c r="C629" s="219" t="s">
        <v>1</v>
      </c>
      <c r="D629" s="219" t="s">
        <v>1526</v>
      </c>
      <c r="E629" s="17" t="s">
        <v>1</v>
      </c>
      <c r="F629" s="220">
        <v>0</v>
      </c>
      <c r="H629" s="32"/>
    </row>
    <row r="630" spans="2:8" s="1" customFormat="1" ht="16.899999999999999" customHeight="1">
      <c r="B630" s="32"/>
      <c r="C630" s="219" t="s">
        <v>1</v>
      </c>
      <c r="D630" s="219" t="s">
        <v>316</v>
      </c>
      <c r="E630" s="17" t="s">
        <v>1</v>
      </c>
      <c r="F630" s="220">
        <v>313.44</v>
      </c>
      <c r="H630" s="32"/>
    </row>
    <row r="631" spans="2:8" s="1" customFormat="1" ht="16.899999999999999" customHeight="1">
      <c r="B631" s="32"/>
      <c r="C631" s="219" t="s">
        <v>315</v>
      </c>
      <c r="D631" s="219" t="s">
        <v>406</v>
      </c>
      <c r="E631" s="17" t="s">
        <v>1</v>
      </c>
      <c r="F631" s="220">
        <v>313.44</v>
      </c>
      <c r="H631" s="32"/>
    </row>
    <row r="632" spans="2:8" s="1" customFormat="1" ht="16.899999999999999" customHeight="1">
      <c r="B632" s="32"/>
      <c r="C632" s="221" t="s">
        <v>5710</v>
      </c>
      <c r="H632" s="32"/>
    </row>
    <row r="633" spans="2:8" s="1" customFormat="1" ht="16.899999999999999" customHeight="1">
      <c r="B633" s="32"/>
      <c r="C633" s="219" t="s">
        <v>2031</v>
      </c>
      <c r="D633" s="219" t="s">
        <v>5769</v>
      </c>
      <c r="E633" s="17" t="s">
        <v>172</v>
      </c>
      <c r="F633" s="220">
        <v>412.88</v>
      </c>
      <c r="H633" s="32"/>
    </row>
    <row r="634" spans="2:8" s="1" customFormat="1" ht="16.899999999999999" customHeight="1">
      <c r="B634" s="32"/>
      <c r="C634" s="219" t="s">
        <v>1820</v>
      </c>
      <c r="D634" s="219" t="s">
        <v>5712</v>
      </c>
      <c r="E634" s="17" t="s">
        <v>172</v>
      </c>
      <c r="F634" s="220">
        <v>557.55999999999995</v>
      </c>
      <c r="H634" s="32"/>
    </row>
    <row r="635" spans="2:8" s="1" customFormat="1" ht="16.899999999999999" customHeight="1">
      <c r="B635" s="32"/>
      <c r="C635" s="219" t="s">
        <v>1843</v>
      </c>
      <c r="D635" s="219" t="s">
        <v>5713</v>
      </c>
      <c r="E635" s="17" t="s">
        <v>172</v>
      </c>
      <c r="F635" s="220">
        <v>573.41</v>
      </c>
      <c r="H635" s="32"/>
    </row>
    <row r="636" spans="2:8" s="1" customFormat="1" ht="16.899999999999999" customHeight="1">
      <c r="B636" s="32"/>
      <c r="C636" s="219" t="s">
        <v>1861</v>
      </c>
      <c r="D636" s="219" t="s">
        <v>5770</v>
      </c>
      <c r="E636" s="17" t="s">
        <v>914</v>
      </c>
      <c r="F636" s="220">
        <v>1651.52</v>
      </c>
      <c r="H636" s="32"/>
    </row>
    <row r="637" spans="2:8" s="1" customFormat="1" ht="16.899999999999999" customHeight="1">
      <c r="B637" s="32"/>
      <c r="C637" s="219" t="s">
        <v>1884</v>
      </c>
      <c r="D637" s="219" t="s">
        <v>5771</v>
      </c>
      <c r="E637" s="17" t="s">
        <v>172</v>
      </c>
      <c r="F637" s="220">
        <v>512.32000000000005</v>
      </c>
      <c r="H637" s="32"/>
    </row>
    <row r="638" spans="2:8" s="1" customFormat="1" ht="16.899999999999999" customHeight="1">
      <c r="B638" s="32"/>
      <c r="C638" s="219" t="s">
        <v>1900</v>
      </c>
      <c r="D638" s="219" t="s">
        <v>5772</v>
      </c>
      <c r="E638" s="17" t="s">
        <v>172</v>
      </c>
      <c r="F638" s="220">
        <v>412.88</v>
      </c>
      <c r="H638" s="32"/>
    </row>
    <row r="639" spans="2:8" s="1" customFormat="1" ht="16.899999999999999" customHeight="1">
      <c r="B639" s="32"/>
      <c r="C639" s="219" t="s">
        <v>1914</v>
      </c>
      <c r="D639" s="219" t="s">
        <v>5773</v>
      </c>
      <c r="E639" s="17" t="s">
        <v>172</v>
      </c>
      <c r="F639" s="220">
        <v>313.44</v>
      </c>
      <c r="H639" s="32"/>
    </row>
    <row r="640" spans="2:8" s="1" customFormat="1" ht="16.899999999999999" customHeight="1">
      <c r="B640" s="32"/>
      <c r="C640" s="219" t="s">
        <v>2040</v>
      </c>
      <c r="D640" s="219" t="s">
        <v>5774</v>
      </c>
      <c r="E640" s="17" t="s">
        <v>172</v>
      </c>
      <c r="F640" s="220">
        <v>412.88</v>
      </c>
      <c r="H640" s="32"/>
    </row>
    <row r="641" spans="2:8" s="1" customFormat="1" ht="16.899999999999999" customHeight="1">
      <c r="B641" s="32"/>
      <c r="C641" s="219" t="s">
        <v>2035</v>
      </c>
      <c r="D641" s="219" t="s">
        <v>2036</v>
      </c>
      <c r="E641" s="17" t="s">
        <v>172</v>
      </c>
      <c r="F641" s="220">
        <v>433.524</v>
      </c>
      <c r="H641" s="32"/>
    </row>
    <row r="642" spans="2:8" s="1" customFormat="1" ht="16.899999999999999" customHeight="1">
      <c r="B642" s="32"/>
      <c r="C642" s="219" t="s">
        <v>2045</v>
      </c>
      <c r="D642" s="219" t="s">
        <v>2046</v>
      </c>
      <c r="E642" s="17" t="s">
        <v>395</v>
      </c>
      <c r="F642" s="220">
        <v>143.06299999999999</v>
      </c>
      <c r="H642" s="32"/>
    </row>
    <row r="643" spans="2:8" s="1" customFormat="1" ht="16.899999999999999" customHeight="1">
      <c r="B643" s="32"/>
      <c r="C643" s="219" t="s">
        <v>1918</v>
      </c>
      <c r="D643" s="219" t="s">
        <v>1919</v>
      </c>
      <c r="E643" s="17" t="s">
        <v>647</v>
      </c>
      <c r="F643" s="220">
        <v>25.859000000000002</v>
      </c>
      <c r="H643" s="32"/>
    </row>
    <row r="644" spans="2:8" s="1" customFormat="1" ht="16.899999999999999" customHeight="1">
      <c r="B644" s="32"/>
      <c r="C644" s="219" t="s">
        <v>1868</v>
      </c>
      <c r="D644" s="219" t="s">
        <v>1869</v>
      </c>
      <c r="E644" s="17" t="s">
        <v>914</v>
      </c>
      <c r="F644" s="220">
        <v>1734.096</v>
      </c>
      <c r="H644" s="32"/>
    </row>
    <row r="645" spans="2:8" s="1" customFormat="1" ht="16.899999999999999" customHeight="1">
      <c r="B645" s="32"/>
      <c r="C645" s="219" t="s">
        <v>1890</v>
      </c>
      <c r="D645" s="219" t="s">
        <v>1891</v>
      </c>
      <c r="E645" s="17" t="s">
        <v>172</v>
      </c>
      <c r="F645" s="220">
        <v>544.75599999999997</v>
      </c>
      <c r="H645" s="32"/>
    </row>
    <row r="646" spans="2:8" s="1" customFormat="1" ht="16.899999999999999" customHeight="1">
      <c r="B646" s="32"/>
      <c r="C646" s="219" t="s">
        <v>1904</v>
      </c>
      <c r="D646" s="219" t="s">
        <v>1905</v>
      </c>
      <c r="E646" s="17" t="s">
        <v>172</v>
      </c>
      <c r="F646" s="220">
        <v>362.02300000000002</v>
      </c>
      <c r="H646" s="32"/>
    </row>
    <row r="647" spans="2:8" s="1" customFormat="1" ht="16.899999999999999" customHeight="1">
      <c r="B647" s="32"/>
      <c r="C647" s="215" t="s">
        <v>220</v>
      </c>
      <c r="D647" s="216" t="s">
        <v>1</v>
      </c>
      <c r="E647" s="217" t="s">
        <v>1</v>
      </c>
      <c r="F647" s="218">
        <v>58.77</v>
      </c>
      <c r="H647" s="32"/>
    </row>
    <row r="648" spans="2:8" s="1" customFormat="1" ht="16.899999999999999" customHeight="1">
      <c r="B648" s="32"/>
      <c r="C648" s="219" t="s">
        <v>1</v>
      </c>
      <c r="D648" s="219" t="s">
        <v>1826</v>
      </c>
      <c r="E648" s="17" t="s">
        <v>1</v>
      </c>
      <c r="F648" s="220">
        <v>0</v>
      </c>
      <c r="H648" s="32"/>
    </row>
    <row r="649" spans="2:8" s="1" customFormat="1" ht="16.899999999999999" customHeight="1">
      <c r="B649" s="32"/>
      <c r="C649" s="219" t="s">
        <v>1</v>
      </c>
      <c r="D649" s="219" t="s">
        <v>1526</v>
      </c>
      <c r="E649" s="17" t="s">
        <v>1</v>
      </c>
      <c r="F649" s="220">
        <v>0</v>
      </c>
      <c r="H649" s="32"/>
    </row>
    <row r="650" spans="2:8" s="1" customFormat="1" ht="16.899999999999999" customHeight="1">
      <c r="B650" s="32"/>
      <c r="C650" s="219" t="s">
        <v>1</v>
      </c>
      <c r="D650" s="219" t="s">
        <v>221</v>
      </c>
      <c r="E650" s="17" t="s">
        <v>1</v>
      </c>
      <c r="F650" s="220">
        <v>58.77</v>
      </c>
      <c r="H650" s="32"/>
    </row>
    <row r="651" spans="2:8" s="1" customFormat="1" ht="16.899999999999999" customHeight="1">
      <c r="B651" s="32"/>
      <c r="C651" s="219" t="s">
        <v>220</v>
      </c>
      <c r="D651" s="219" t="s">
        <v>406</v>
      </c>
      <c r="E651" s="17" t="s">
        <v>1</v>
      </c>
      <c r="F651" s="220">
        <v>58.77</v>
      </c>
      <c r="H651" s="32"/>
    </row>
    <row r="652" spans="2:8" s="1" customFormat="1" ht="16.899999999999999" customHeight="1">
      <c r="B652" s="32"/>
      <c r="C652" s="221" t="s">
        <v>5710</v>
      </c>
      <c r="H652" s="32"/>
    </row>
    <row r="653" spans="2:8" s="1" customFormat="1" ht="16.899999999999999" customHeight="1">
      <c r="B653" s="32"/>
      <c r="C653" s="219" t="s">
        <v>2031</v>
      </c>
      <c r="D653" s="219" t="s">
        <v>5769</v>
      </c>
      <c r="E653" s="17" t="s">
        <v>172</v>
      </c>
      <c r="F653" s="220">
        <v>412.88</v>
      </c>
      <c r="H653" s="32"/>
    </row>
    <row r="654" spans="2:8" s="1" customFormat="1" ht="16.899999999999999" customHeight="1">
      <c r="B654" s="32"/>
      <c r="C654" s="219" t="s">
        <v>1820</v>
      </c>
      <c r="D654" s="219" t="s">
        <v>5712</v>
      </c>
      <c r="E654" s="17" t="s">
        <v>172</v>
      </c>
      <c r="F654" s="220">
        <v>557.55999999999995</v>
      </c>
      <c r="H654" s="32"/>
    </row>
    <row r="655" spans="2:8" s="1" customFormat="1" ht="16.899999999999999" customHeight="1">
      <c r="B655" s="32"/>
      <c r="C655" s="219" t="s">
        <v>1843</v>
      </c>
      <c r="D655" s="219" t="s">
        <v>5713</v>
      </c>
      <c r="E655" s="17" t="s">
        <v>172</v>
      </c>
      <c r="F655" s="220">
        <v>573.41</v>
      </c>
      <c r="H655" s="32"/>
    </row>
    <row r="656" spans="2:8" s="1" customFormat="1" ht="16.899999999999999" customHeight="1">
      <c r="B656" s="32"/>
      <c r="C656" s="219" t="s">
        <v>1861</v>
      </c>
      <c r="D656" s="219" t="s">
        <v>5770</v>
      </c>
      <c r="E656" s="17" t="s">
        <v>914</v>
      </c>
      <c r="F656" s="220">
        <v>1651.52</v>
      </c>
      <c r="H656" s="32"/>
    </row>
    <row r="657" spans="2:8" s="1" customFormat="1" ht="16.899999999999999" customHeight="1">
      <c r="B657" s="32"/>
      <c r="C657" s="219" t="s">
        <v>1884</v>
      </c>
      <c r="D657" s="219" t="s">
        <v>5771</v>
      </c>
      <c r="E657" s="17" t="s">
        <v>172</v>
      </c>
      <c r="F657" s="220">
        <v>512.32000000000005</v>
      </c>
      <c r="H657" s="32"/>
    </row>
    <row r="658" spans="2:8" s="1" customFormat="1" ht="16.899999999999999" customHeight="1">
      <c r="B658" s="32"/>
      <c r="C658" s="219" t="s">
        <v>1900</v>
      </c>
      <c r="D658" s="219" t="s">
        <v>5772</v>
      </c>
      <c r="E658" s="17" t="s">
        <v>172</v>
      </c>
      <c r="F658" s="220">
        <v>412.88</v>
      </c>
      <c r="H658" s="32"/>
    </row>
    <row r="659" spans="2:8" s="1" customFormat="1" ht="16.899999999999999" customHeight="1">
      <c r="B659" s="32"/>
      <c r="C659" s="219" t="s">
        <v>1933</v>
      </c>
      <c r="D659" s="219" t="s">
        <v>5775</v>
      </c>
      <c r="E659" s="17" t="s">
        <v>172</v>
      </c>
      <c r="F659" s="220">
        <v>58.77</v>
      </c>
      <c r="H659" s="32"/>
    </row>
    <row r="660" spans="2:8" s="1" customFormat="1" ht="16.899999999999999" customHeight="1">
      <c r="B660" s="32"/>
      <c r="C660" s="219" t="s">
        <v>1942</v>
      </c>
      <c r="D660" s="219" t="s">
        <v>5776</v>
      </c>
      <c r="E660" s="17" t="s">
        <v>172</v>
      </c>
      <c r="F660" s="220">
        <v>58.77</v>
      </c>
      <c r="H660" s="32"/>
    </row>
    <row r="661" spans="2:8" s="1" customFormat="1" ht="16.899999999999999" customHeight="1">
      <c r="B661" s="32"/>
      <c r="C661" s="219" t="s">
        <v>1951</v>
      </c>
      <c r="D661" s="219" t="s">
        <v>5777</v>
      </c>
      <c r="E661" s="17" t="s">
        <v>172</v>
      </c>
      <c r="F661" s="220">
        <v>58.77</v>
      </c>
      <c r="H661" s="32"/>
    </row>
    <row r="662" spans="2:8" s="1" customFormat="1" ht="16.899999999999999" customHeight="1">
      <c r="B662" s="32"/>
      <c r="C662" s="219" t="s">
        <v>2027</v>
      </c>
      <c r="D662" s="219" t="s">
        <v>5778</v>
      </c>
      <c r="E662" s="17" t="s">
        <v>172</v>
      </c>
      <c r="F662" s="220">
        <v>99.44</v>
      </c>
      <c r="H662" s="32"/>
    </row>
    <row r="663" spans="2:8" s="1" customFormat="1" ht="16.899999999999999" customHeight="1">
      <c r="B663" s="32"/>
      <c r="C663" s="219" t="s">
        <v>2040</v>
      </c>
      <c r="D663" s="219" t="s">
        <v>5774</v>
      </c>
      <c r="E663" s="17" t="s">
        <v>172</v>
      </c>
      <c r="F663" s="220">
        <v>412.88</v>
      </c>
      <c r="H663" s="32"/>
    </row>
    <row r="664" spans="2:8" s="1" customFormat="1" ht="16.899999999999999" customHeight="1">
      <c r="B664" s="32"/>
      <c r="C664" s="219" t="s">
        <v>1946</v>
      </c>
      <c r="D664" s="219" t="s">
        <v>1947</v>
      </c>
      <c r="E664" s="17" t="s">
        <v>395</v>
      </c>
      <c r="F664" s="220">
        <v>5.8769999999999998</v>
      </c>
      <c r="H664" s="32"/>
    </row>
    <row r="665" spans="2:8" s="1" customFormat="1" ht="16.899999999999999" customHeight="1">
      <c r="B665" s="32"/>
      <c r="C665" s="219" t="s">
        <v>2035</v>
      </c>
      <c r="D665" s="219" t="s">
        <v>2036</v>
      </c>
      <c r="E665" s="17" t="s">
        <v>172</v>
      </c>
      <c r="F665" s="220">
        <v>433.524</v>
      </c>
      <c r="H665" s="32"/>
    </row>
    <row r="666" spans="2:8" s="1" customFormat="1" ht="16.899999999999999" customHeight="1">
      <c r="B666" s="32"/>
      <c r="C666" s="219" t="s">
        <v>2045</v>
      </c>
      <c r="D666" s="219" t="s">
        <v>2046</v>
      </c>
      <c r="E666" s="17" t="s">
        <v>395</v>
      </c>
      <c r="F666" s="220">
        <v>143.06299999999999</v>
      </c>
      <c r="H666" s="32"/>
    </row>
    <row r="667" spans="2:8" s="1" customFormat="1" ht="16.899999999999999" customHeight="1">
      <c r="B667" s="32"/>
      <c r="C667" s="219" t="s">
        <v>1868</v>
      </c>
      <c r="D667" s="219" t="s">
        <v>1869</v>
      </c>
      <c r="E667" s="17" t="s">
        <v>914</v>
      </c>
      <c r="F667" s="220">
        <v>1734.096</v>
      </c>
      <c r="H667" s="32"/>
    </row>
    <row r="668" spans="2:8" s="1" customFormat="1" ht="16.899999999999999" customHeight="1">
      <c r="B668" s="32"/>
      <c r="C668" s="219" t="s">
        <v>1895</v>
      </c>
      <c r="D668" s="219" t="s">
        <v>1896</v>
      </c>
      <c r="E668" s="17" t="s">
        <v>172</v>
      </c>
      <c r="F668" s="220">
        <v>67.879000000000005</v>
      </c>
      <c r="H668" s="32"/>
    </row>
    <row r="669" spans="2:8" s="1" customFormat="1" ht="16.899999999999999" customHeight="1">
      <c r="B669" s="32"/>
      <c r="C669" s="219" t="s">
        <v>1890</v>
      </c>
      <c r="D669" s="219" t="s">
        <v>1891</v>
      </c>
      <c r="E669" s="17" t="s">
        <v>172</v>
      </c>
      <c r="F669" s="220">
        <v>544.75599999999997</v>
      </c>
      <c r="H669" s="32"/>
    </row>
    <row r="670" spans="2:8" s="1" customFormat="1" ht="16.899999999999999" customHeight="1">
      <c r="B670" s="32"/>
      <c r="C670" s="219" t="s">
        <v>1937</v>
      </c>
      <c r="D670" s="219" t="s">
        <v>1938</v>
      </c>
      <c r="E670" s="17" t="s">
        <v>172</v>
      </c>
      <c r="F670" s="220">
        <v>64.647000000000006</v>
      </c>
      <c r="H670" s="32"/>
    </row>
    <row r="671" spans="2:8" s="1" customFormat="1" ht="16.899999999999999" customHeight="1">
      <c r="B671" s="32"/>
      <c r="C671" s="215" t="s">
        <v>174</v>
      </c>
      <c r="D671" s="216" t="s">
        <v>1</v>
      </c>
      <c r="E671" s="217" t="s">
        <v>1</v>
      </c>
      <c r="F671" s="218">
        <v>40.67</v>
      </c>
      <c r="H671" s="32"/>
    </row>
    <row r="672" spans="2:8" s="1" customFormat="1" ht="16.899999999999999" customHeight="1">
      <c r="B672" s="32"/>
      <c r="C672" s="219" t="s">
        <v>1</v>
      </c>
      <c r="D672" s="219" t="s">
        <v>1525</v>
      </c>
      <c r="E672" s="17" t="s">
        <v>1</v>
      </c>
      <c r="F672" s="220">
        <v>0</v>
      </c>
      <c r="H672" s="32"/>
    </row>
    <row r="673" spans="2:8" s="1" customFormat="1" ht="16.899999999999999" customHeight="1">
      <c r="B673" s="32"/>
      <c r="C673" s="219" t="s">
        <v>1</v>
      </c>
      <c r="D673" s="219" t="s">
        <v>1526</v>
      </c>
      <c r="E673" s="17" t="s">
        <v>1</v>
      </c>
      <c r="F673" s="220">
        <v>0</v>
      </c>
      <c r="H673" s="32"/>
    </row>
    <row r="674" spans="2:8" s="1" customFormat="1" ht="16.899999999999999" customHeight="1">
      <c r="B674" s="32"/>
      <c r="C674" s="219" t="s">
        <v>1</v>
      </c>
      <c r="D674" s="219" t="s">
        <v>175</v>
      </c>
      <c r="E674" s="17" t="s">
        <v>1</v>
      </c>
      <c r="F674" s="220">
        <v>40.67</v>
      </c>
      <c r="H674" s="32"/>
    </row>
    <row r="675" spans="2:8" s="1" customFormat="1" ht="16.899999999999999" customHeight="1">
      <c r="B675" s="32"/>
      <c r="C675" s="219" t="s">
        <v>174</v>
      </c>
      <c r="D675" s="219" t="s">
        <v>406</v>
      </c>
      <c r="E675" s="17" t="s">
        <v>1</v>
      </c>
      <c r="F675" s="220">
        <v>40.67</v>
      </c>
      <c r="H675" s="32"/>
    </row>
    <row r="676" spans="2:8" s="1" customFormat="1" ht="16.899999999999999" customHeight="1">
      <c r="B676" s="32"/>
      <c r="C676" s="221" t="s">
        <v>5710</v>
      </c>
      <c r="H676" s="32"/>
    </row>
    <row r="677" spans="2:8" s="1" customFormat="1" ht="16.899999999999999" customHeight="1">
      <c r="B677" s="32"/>
      <c r="C677" s="219" t="s">
        <v>2031</v>
      </c>
      <c r="D677" s="219" t="s">
        <v>5769</v>
      </c>
      <c r="E677" s="17" t="s">
        <v>172</v>
      </c>
      <c r="F677" s="220">
        <v>412.88</v>
      </c>
      <c r="H677" s="32"/>
    </row>
    <row r="678" spans="2:8" s="1" customFormat="1" ht="16.899999999999999" customHeight="1">
      <c r="B678" s="32"/>
      <c r="C678" s="219" t="s">
        <v>1820</v>
      </c>
      <c r="D678" s="219" t="s">
        <v>5712</v>
      </c>
      <c r="E678" s="17" t="s">
        <v>172</v>
      </c>
      <c r="F678" s="220">
        <v>557.55999999999995</v>
      </c>
      <c r="H678" s="32"/>
    </row>
    <row r="679" spans="2:8" s="1" customFormat="1" ht="16.899999999999999" customHeight="1">
      <c r="B679" s="32"/>
      <c r="C679" s="219" t="s">
        <v>1843</v>
      </c>
      <c r="D679" s="219" t="s">
        <v>5713</v>
      </c>
      <c r="E679" s="17" t="s">
        <v>172</v>
      </c>
      <c r="F679" s="220">
        <v>573.41</v>
      </c>
      <c r="H679" s="32"/>
    </row>
    <row r="680" spans="2:8" s="1" customFormat="1" ht="16.899999999999999" customHeight="1">
      <c r="B680" s="32"/>
      <c r="C680" s="219" t="s">
        <v>1861</v>
      </c>
      <c r="D680" s="219" t="s">
        <v>5770</v>
      </c>
      <c r="E680" s="17" t="s">
        <v>914</v>
      </c>
      <c r="F680" s="220">
        <v>1651.52</v>
      </c>
      <c r="H680" s="32"/>
    </row>
    <row r="681" spans="2:8" s="1" customFormat="1" ht="16.899999999999999" customHeight="1">
      <c r="B681" s="32"/>
      <c r="C681" s="219" t="s">
        <v>1884</v>
      </c>
      <c r="D681" s="219" t="s">
        <v>5771</v>
      </c>
      <c r="E681" s="17" t="s">
        <v>172</v>
      </c>
      <c r="F681" s="220">
        <v>512.32000000000005</v>
      </c>
      <c r="H681" s="32"/>
    </row>
    <row r="682" spans="2:8" s="1" customFormat="1" ht="16.899999999999999" customHeight="1">
      <c r="B682" s="32"/>
      <c r="C682" s="219" t="s">
        <v>1900</v>
      </c>
      <c r="D682" s="219" t="s">
        <v>5772</v>
      </c>
      <c r="E682" s="17" t="s">
        <v>172</v>
      </c>
      <c r="F682" s="220">
        <v>412.88</v>
      </c>
      <c r="H682" s="32"/>
    </row>
    <row r="683" spans="2:8" s="1" customFormat="1" ht="16.899999999999999" customHeight="1">
      <c r="B683" s="32"/>
      <c r="C683" s="219" t="s">
        <v>2027</v>
      </c>
      <c r="D683" s="219" t="s">
        <v>5778</v>
      </c>
      <c r="E683" s="17" t="s">
        <v>172</v>
      </c>
      <c r="F683" s="220">
        <v>99.44</v>
      </c>
      <c r="H683" s="32"/>
    </row>
    <row r="684" spans="2:8" s="1" customFormat="1" ht="16.899999999999999" customHeight="1">
      <c r="B684" s="32"/>
      <c r="C684" s="219" t="s">
        <v>2040</v>
      </c>
      <c r="D684" s="219" t="s">
        <v>5774</v>
      </c>
      <c r="E684" s="17" t="s">
        <v>172</v>
      </c>
      <c r="F684" s="220">
        <v>412.88</v>
      </c>
      <c r="H684" s="32"/>
    </row>
    <row r="685" spans="2:8" s="1" customFormat="1" ht="16.899999999999999" customHeight="1">
      <c r="B685" s="32"/>
      <c r="C685" s="219" t="s">
        <v>2168</v>
      </c>
      <c r="D685" s="219" t="s">
        <v>5779</v>
      </c>
      <c r="E685" s="17" t="s">
        <v>172</v>
      </c>
      <c r="F685" s="220">
        <v>40.67</v>
      </c>
      <c r="H685" s="32"/>
    </row>
    <row r="686" spans="2:8" s="1" customFormat="1" ht="16.899999999999999" customHeight="1">
      <c r="B686" s="32"/>
      <c r="C686" s="219" t="s">
        <v>2178</v>
      </c>
      <c r="D686" s="219" t="s">
        <v>5780</v>
      </c>
      <c r="E686" s="17" t="s">
        <v>172</v>
      </c>
      <c r="F686" s="220">
        <v>40.67</v>
      </c>
      <c r="H686" s="32"/>
    </row>
    <row r="687" spans="2:8" s="1" customFormat="1" ht="16.899999999999999" customHeight="1">
      <c r="B687" s="32"/>
      <c r="C687" s="219" t="s">
        <v>1519</v>
      </c>
      <c r="D687" s="219" t="s">
        <v>5781</v>
      </c>
      <c r="E687" s="17" t="s">
        <v>914</v>
      </c>
      <c r="F687" s="220">
        <v>162.68</v>
      </c>
      <c r="H687" s="32"/>
    </row>
    <row r="688" spans="2:8" s="1" customFormat="1" ht="16.899999999999999" customHeight="1">
      <c r="B688" s="32"/>
      <c r="C688" s="219" t="s">
        <v>2035</v>
      </c>
      <c r="D688" s="219" t="s">
        <v>2036</v>
      </c>
      <c r="E688" s="17" t="s">
        <v>172</v>
      </c>
      <c r="F688" s="220">
        <v>433.524</v>
      </c>
      <c r="H688" s="32"/>
    </row>
    <row r="689" spans="2:8" s="1" customFormat="1" ht="16.899999999999999" customHeight="1">
      <c r="B689" s="32"/>
      <c r="C689" s="219" t="s">
        <v>2045</v>
      </c>
      <c r="D689" s="219" t="s">
        <v>2046</v>
      </c>
      <c r="E689" s="17" t="s">
        <v>395</v>
      </c>
      <c r="F689" s="220">
        <v>143.06299999999999</v>
      </c>
      <c r="H689" s="32"/>
    </row>
    <row r="690" spans="2:8" s="1" customFormat="1" ht="16.899999999999999" customHeight="1">
      <c r="B690" s="32"/>
      <c r="C690" s="219" t="s">
        <v>2182</v>
      </c>
      <c r="D690" s="219" t="s">
        <v>2183</v>
      </c>
      <c r="E690" s="17" t="s">
        <v>914</v>
      </c>
      <c r="F690" s="220">
        <v>91.661000000000001</v>
      </c>
      <c r="H690" s="32"/>
    </row>
    <row r="691" spans="2:8" s="1" customFormat="1" ht="16.899999999999999" customHeight="1">
      <c r="B691" s="32"/>
      <c r="C691" s="219" t="s">
        <v>2172</v>
      </c>
      <c r="D691" s="219" t="s">
        <v>2173</v>
      </c>
      <c r="E691" s="17" t="s">
        <v>914</v>
      </c>
      <c r="F691" s="220">
        <v>20.489000000000001</v>
      </c>
      <c r="H691" s="32"/>
    </row>
    <row r="692" spans="2:8" s="1" customFormat="1" ht="16.899999999999999" customHeight="1">
      <c r="B692" s="32"/>
      <c r="C692" s="219" t="s">
        <v>1868</v>
      </c>
      <c r="D692" s="219" t="s">
        <v>1869</v>
      </c>
      <c r="E692" s="17" t="s">
        <v>914</v>
      </c>
      <c r="F692" s="220">
        <v>1734.096</v>
      </c>
      <c r="H692" s="32"/>
    </row>
    <row r="693" spans="2:8" s="1" customFormat="1" ht="16.899999999999999" customHeight="1">
      <c r="B693" s="32"/>
      <c r="C693" s="219" t="s">
        <v>1895</v>
      </c>
      <c r="D693" s="219" t="s">
        <v>1896</v>
      </c>
      <c r="E693" s="17" t="s">
        <v>172</v>
      </c>
      <c r="F693" s="220">
        <v>46.973999999999997</v>
      </c>
      <c r="H693" s="32"/>
    </row>
    <row r="694" spans="2:8" s="1" customFormat="1" ht="16.899999999999999" customHeight="1">
      <c r="B694" s="32"/>
      <c r="C694" s="219" t="s">
        <v>1890</v>
      </c>
      <c r="D694" s="219" t="s">
        <v>1891</v>
      </c>
      <c r="E694" s="17" t="s">
        <v>172</v>
      </c>
      <c r="F694" s="220">
        <v>544.75599999999997</v>
      </c>
      <c r="H694" s="32"/>
    </row>
    <row r="695" spans="2:8" s="1" customFormat="1" ht="16.899999999999999" customHeight="1">
      <c r="B695" s="32"/>
      <c r="C695" s="219" t="s">
        <v>1890</v>
      </c>
      <c r="D695" s="219" t="s">
        <v>1891</v>
      </c>
      <c r="E695" s="17" t="s">
        <v>172</v>
      </c>
      <c r="F695" s="220">
        <v>46.973999999999997</v>
      </c>
      <c r="H695" s="32"/>
    </row>
    <row r="696" spans="2:8" s="1" customFormat="1" ht="16.899999999999999" customHeight="1">
      <c r="B696" s="32"/>
      <c r="C696" s="215" t="s">
        <v>319</v>
      </c>
      <c r="D696" s="216" t="s">
        <v>1</v>
      </c>
      <c r="E696" s="217" t="s">
        <v>1</v>
      </c>
      <c r="F696" s="218">
        <v>135.84200000000001</v>
      </c>
      <c r="H696" s="32"/>
    </row>
    <row r="697" spans="2:8" s="1" customFormat="1" ht="16.899999999999999" customHeight="1">
      <c r="B697" s="32"/>
      <c r="C697" s="219" t="s">
        <v>1</v>
      </c>
      <c r="D697" s="219" t="s">
        <v>317</v>
      </c>
      <c r="E697" s="17" t="s">
        <v>1</v>
      </c>
      <c r="F697" s="220">
        <v>21.824000000000002</v>
      </c>
      <c r="H697" s="32"/>
    </row>
    <row r="698" spans="2:8" s="1" customFormat="1" ht="16.899999999999999" customHeight="1">
      <c r="B698" s="32"/>
      <c r="C698" s="219" t="s">
        <v>1</v>
      </c>
      <c r="D698" s="219" t="s">
        <v>170</v>
      </c>
      <c r="E698" s="17" t="s">
        <v>1</v>
      </c>
      <c r="F698" s="220">
        <v>114.018</v>
      </c>
      <c r="H698" s="32"/>
    </row>
    <row r="699" spans="2:8" s="1" customFormat="1" ht="16.899999999999999" customHeight="1">
      <c r="B699" s="32"/>
      <c r="C699" s="219" t="s">
        <v>319</v>
      </c>
      <c r="D699" s="219" t="s">
        <v>406</v>
      </c>
      <c r="E699" s="17" t="s">
        <v>1</v>
      </c>
      <c r="F699" s="220">
        <v>135.84200000000001</v>
      </c>
      <c r="H699" s="32"/>
    </row>
    <row r="700" spans="2:8" s="1" customFormat="1" ht="16.899999999999999" customHeight="1">
      <c r="B700" s="32"/>
      <c r="C700" s="221" t="s">
        <v>5710</v>
      </c>
      <c r="H700" s="32"/>
    </row>
    <row r="701" spans="2:8" s="1" customFormat="1" ht="16.899999999999999" customHeight="1">
      <c r="B701" s="32"/>
      <c r="C701" s="219" t="s">
        <v>2204</v>
      </c>
      <c r="D701" s="219" t="s">
        <v>5782</v>
      </c>
      <c r="E701" s="17" t="s">
        <v>172</v>
      </c>
      <c r="F701" s="220">
        <v>135.84200000000001</v>
      </c>
      <c r="H701" s="32"/>
    </row>
    <row r="702" spans="2:8" s="1" customFormat="1" ht="16.899999999999999" customHeight="1">
      <c r="B702" s="32"/>
      <c r="C702" s="219" t="s">
        <v>2954</v>
      </c>
      <c r="D702" s="219" t="s">
        <v>5753</v>
      </c>
      <c r="E702" s="17" t="s">
        <v>172</v>
      </c>
      <c r="F702" s="220">
        <v>1211.752</v>
      </c>
      <c r="H702" s="32"/>
    </row>
    <row r="703" spans="2:8" s="1" customFormat="1" ht="16.899999999999999" customHeight="1">
      <c r="B703" s="32"/>
      <c r="C703" s="215" t="s">
        <v>317</v>
      </c>
      <c r="D703" s="216" t="s">
        <v>1</v>
      </c>
      <c r="E703" s="217" t="s">
        <v>1</v>
      </c>
      <c r="F703" s="218">
        <v>21.824000000000002</v>
      </c>
      <c r="H703" s="32"/>
    </row>
    <row r="704" spans="2:8" s="1" customFormat="1" ht="16.899999999999999" customHeight="1">
      <c r="B704" s="32"/>
      <c r="C704" s="219" t="s">
        <v>1</v>
      </c>
      <c r="D704" s="219" t="s">
        <v>916</v>
      </c>
      <c r="E704" s="17" t="s">
        <v>1</v>
      </c>
      <c r="F704" s="220">
        <v>0</v>
      </c>
      <c r="H704" s="32"/>
    </row>
    <row r="705" spans="2:8" s="1" customFormat="1" ht="16.899999999999999" customHeight="1">
      <c r="B705" s="32"/>
      <c r="C705" s="219" t="s">
        <v>1</v>
      </c>
      <c r="D705" s="219" t="s">
        <v>80</v>
      </c>
      <c r="E705" s="17" t="s">
        <v>1</v>
      </c>
      <c r="F705" s="220">
        <v>0</v>
      </c>
      <c r="H705" s="32"/>
    </row>
    <row r="706" spans="2:8" s="1" customFormat="1" ht="16.899999999999999" customHeight="1">
      <c r="B706" s="32"/>
      <c r="C706" s="219" t="s">
        <v>1</v>
      </c>
      <c r="D706" s="219" t="s">
        <v>918</v>
      </c>
      <c r="E706" s="17" t="s">
        <v>1</v>
      </c>
      <c r="F706" s="220">
        <v>0</v>
      </c>
      <c r="H706" s="32"/>
    </row>
    <row r="707" spans="2:8" s="1" customFormat="1" ht="16.899999999999999" customHeight="1">
      <c r="B707" s="32"/>
      <c r="C707" s="219" t="s">
        <v>1</v>
      </c>
      <c r="D707" s="219" t="s">
        <v>80</v>
      </c>
      <c r="E707" s="17" t="s">
        <v>1</v>
      </c>
      <c r="F707" s="220">
        <v>0</v>
      </c>
      <c r="H707" s="32"/>
    </row>
    <row r="708" spans="2:8" s="1" customFormat="1" ht="16.899999999999999" customHeight="1">
      <c r="B708" s="32"/>
      <c r="C708" s="219" t="s">
        <v>1</v>
      </c>
      <c r="D708" s="219" t="s">
        <v>919</v>
      </c>
      <c r="E708" s="17" t="s">
        <v>1</v>
      </c>
      <c r="F708" s="220">
        <v>0</v>
      </c>
      <c r="H708" s="32"/>
    </row>
    <row r="709" spans="2:8" s="1" customFormat="1" ht="16.899999999999999" customHeight="1">
      <c r="B709" s="32"/>
      <c r="C709" s="219" t="s">
        <v>1</v>
      </c>
      <c r="D709" s="219" t="s">
        <v>2196</v>
      </c>
      <c r="E709" s="17" t="s">
        <v>1</v>
      </c>
      <c r="F709" s="220">
        <v>21.824000000000002</v>
      </c>
      <c r="H709" s="32"/>
    </row>
    <row r="710" spans="2:8" s="1" customFormat="1" ht="16.899999999999999" customHeight="1">
      <c r="B710" s="32"/>
      <c r="C710" s="219" t="s">
        <v>317</v>
      </c>
      <c r="D710" s="219" t="s">
        <v>406</v>
      </c>
      <c r="E710" s="17" t="s">
        <v>1</v>
      </c>
      <c r="F710" s="220">
        <v>21.824000000000002</v>
      </c>
      <c r="H710" s="32"/>
    </row>
    <row r="711" spans="2:8" s="1" customFormat="1" ht="16.899999999999999" customHeight="1">
      <c r="B711" s="32"/>
      <c r="C711" s="221" t="s">
        <v>5710</v>
      </c>
      <c r="H711" s="32"/>
    </row>
    <row r="712" spans="2:8" s="1" customFormat="1" ht="16.899999999999999" customHeight="1">
      <c r="B712" s="32"/>
      <c r="C712" s="219" t="s">
        <v>2193</v>
      </c>
      <c r="D712" s="219" t="s">
        <v>5783</v>
      </c>
      <c r="E712" s="17" t="s">
        <v>172</v>
      </c>
      <c r="F712" s="220">
        <v>21.824000000000002</v>
      </c>
      <c r="H712" s="32"/>
    </row>
    <row r="713" spans="2:8" s="1" customFormat="1" ht="16.899999999999999" customHeight="1">
      <c r="B713" s="32"/>
      <c r="C713" s="219" t="s">
        <v>2204</v>
      </c>
      <c r="D713" s="219" t="s">
        <v>5782</v>
      </c>
      <c r="E713" s="17" t="s">
        <v>172</v>
      </c>
      <c r="F713" s="220">
        <v>135.84200000000001</v>
      </c>
      <c r="H713" s="32"/>
    </row>
    <row r="714" spans="2:8" s="1" customFormat="1" ht="16.899999999999999" customHeight="1">
      <c r="B714" s="32"/>
      <c r="C714" s="215" t="s">
        <v>213</v>
      </c>
      <c r="D714" s="216" t="s">
        <v>1</v>
      </c>
      <c r="E714" s="217" t="s">
        <v>1</v>
      </c>
      <c r="F714" s="218">
        <v>88.67</v>
      </c>
      <c r="H714" s="32"/>
    </row>
    <row r="715" spans="2:8" s="1" customFormat="1" ht="16.899999999999999" customHeight="1">
      <c r="B715" s="32"/>
      <c r="C715" s="219" t="s">
        <v>1</v>
      </c>
      <c r="D715" s="219" t="s">
        <v>215</v>
      </c>
      <c r="E715" s="17" t="s">
        <v>1</v>
      </c>
      <c r="F715" s="220">
        <v>22.23</v>
      </c>
      <c r="H715" s="32"/>
    </row>
    <row r="716" spans="2:8" s="1" customFormat="1" ht="16.899999999999999" customHeight="1">
      <c r="B716" s="32"/>
      <c r="C716" s="219" t="s">
        <v>1</v>
      </c>
      <c r="D716" s="219" t="s">
        <v>217</v>
      </c>
      <c r="E716" s="17" t="s">
        <v>1</v>
      </c>
      <c r="F716" s="220">
        <v>66.44</v>
      </c>
      <c r="H716" s="32"/>
    </row>
    <row r="717" spans="2:8" s="1" customFormat="1" ht="16.899999999999999" customHeight="1">
      <c r="B717" s="32"/>
      <c r="C717" s="219" t="s">
        <v>213</v>
      </c>
      <c r="D717" s="219" t="s">
        <v>406</v>
      </c>
      <c r="E717" s="17" t="s">
        <v>1</v>
      </c>
      <c r="F717" s="220">
        <v>88.67</v>
      </c>
      <c r="H717" s="32"/>
    </row>
    <row r="718" spans="2:8" s="1" customFormat="1" ht="16.899999999999999" customHeight="1">
      <c r="B718" s="32"/>
      <c r="C718" s="221" t="s">
        <v>5710</v>
      </c>
      <c r="H718" s="32"/>
    </row>
    <row r="719" spans="2:8" s="1" customFormat="1" ht="16.899999999999999" customHeight="1">
      <c r="B719" s="32"/>
      <c r="C719" s="219" t="s">
        <v>2215</v>
      </c>
      <c r="D719" s="219" t="s">
        <v>5784</v>
      </c>
      <c r="E719" s="17" t="s">
        <v>172</v>
      </c>
      <c r="F719" s="220">
        <v>88.67</v>
      </c>
      <c r="H719" s="32"/>
    </row>
    <row r="720" spans="2:8" s="1" customFormat="1" ht="16.899999999999999" customHeight="1">
      <c r="B720" s="32"/>
      <c r="C720" s="219" t="s">
        <v>2947</v>
      </c>
      <c r="D720" s="219" t="s">
        <v>5755</v>
      </c>
      <c r="E720" s="17" t="s">
        <v>172</v>
      </c>
      <c r="F720" s="220">
        <v>1384.0989999999999</v>
      </c>
      <c r="H720" s="32"/>
    </row>
    <row r="721" spans="2:8" s="1" customFormat="1" ht="16.899999999999999" customHeight="1">
      <c r="B721" s="32"/>
      <c r="C721" s="219" t="s">
        <v>2954</v>
      </c>
      <c r="D721" s="219" t="s">
        <v>5753</v>
      </c>
      <c r="E721" s="17" t="s">
        <v>172</v>
      </c>
      <c r="F721" s="220">
        <v>1211.752</v>
      </c>
      <c r="H721" s="32"/>
    </row>
    <row r="722" spans="2:8" s="1" customFormat="1" ht="16.899999999999999" customHeight="1">
      <c r="B722" s="32"/>
      <c r="C722" s="215" t="s">
        <v>170</v>
      </c>
      <c r="D722" s="216" t="s">
        <v>1</v>
      </c>
      <c r="E722" s="217" t="s">
        <v>1</v>
      </c>
      <c r="F722" s="218">
        <v>114.018</v>
      </c>
      <c r="H722" s="32"/>
    </row>
    <row r="723" spans="2:8" s="1" customFormat="1" ht="16.899999999999999" customHeight="1">
      <c r="B723" s="32"/>
      <c r="C723" s="219" t="s">
        <v>1</v>
      </c>
      <c r="D723" s="219" t="s">
        <v>916</v>
      </c>
      <c r="E723" s="17" t="s">
        <v>1</v>
      </c>
      <c r="F723" s="220">
        <v>0</v>
      </c>
      <c r="H723" s="32"/>
    </row>
    <row r="724" spans="2:8" s="1" customFormat="1" ht="16.899999999999999" customHeight="1">
      <c r="B724" s="32"/>
      <c r="C724" s="219" t="s">
        <v>1</v>
      </c>
      <c r="D724" s="219" t="s">
        <v>80</v>
      </c>
      <c r="E724" s="17" t="s">
        <v>1</v>
      </c>
      <c r="F724" s="220">
        <v>0</v>
      </c>
      <c r="H724" s="32"/>
    </row>
    <row r="725" spans="2:8" s="1" customFormat="1" ht="16.899999999999999" customHeight="1">
      <c r="B725" s="32"/>
      <c r="C725" s="219" t="s">
        <v>1</v>
      </c>
      <c r="D725" s="219" t="s">
        <v>918</v>
      </c>
      <c r="E725" s="17" t="s">
        <v>1</v>
      </c>
      <c r="F725" s="220">
        <v>0</v>
      </c>
      <c r="H725" s="32"/>
    </row>
    <row r="726" spans="2:8" s="1" customFormat="1" ht="16.899999999999999" customHeight="1">
      <c r="B726" s="32"/>
      <c r="C726" s="219" t="s">
        <v>1</v>
      </c>
      <c r="D726" s="219" t="s">
        <v>2201</v>
      </c>
      <c r="E726" s="17" t="s">
        <v>1</v>
      </c>
      <c r="F726" s="220">
        <v>85.962999999999994</v>
      </c>
      <c r="H726" s="32"/>
    </row>
    <row r="727" spans="2:8" s="1" customFormat="1" ht="16.899999999999999" customHeight="1">
      <c r="B727" s="32"/>
      <c r="C727" s="219" t="s">
        <v>1</v>
      </c>
      <c r="D727" s="219" t="s">
        <v>919</v>
      </c>
      <c r="E727" s="17" t="s">
        <v>1</v>
      </c>
      <c r="F727" s="220">
        <v>0</v>
      </c>
      <c r="H727" s="32"/>
    </row>
    <row r="728" spans="2:8" s="1" customFormat="1" ht="16.899999999999999" customHeight="1">
      <c r="B728" s="32"/>
      <c r="C728" s="219" t="s">
        <v>1</v>
      </c>
      <c r="D728" s="219" t="s">
        <v>2202</v>
      </c>
      <c r="E728" s="17" t="s">
        <v>1</v>
      </c>
      <c r="F728" s="220">
        <v>28.055</v>
      </c>
      <c r="H728" s="32"/>
    </row>
    <row r="729" spans="2:8" s="1" customFormat="1" ht="16.899999999999999" customHeight="1">
      <c r="B729" s="32"/>
      <c r="C729" s="219" t="s">
        <v>170</v>
      </c>
      <c r="D729" s="219" t="s">
        <v>406</v>
      </c>
      <c r="E729" s="17" t="s">
        <v>1</v>
      </c>
      <c r="F729" s="220">
        <v>114.018</v>
      </c>
      <c r="H729" s="32"/>
    </row>
    <row r="730" spans="2:8" s="1" customFormat="1" ht="16.899999999999999" customHeight="1">
      <c r="B730" s="32"/>
      <c r="C730" s="221" t="s">
        <v>5710</v>
      </c>
      <c r="H730" s="32"/>
    </row>
    <row r="731" spans="2:8" s="1" customFormat="1" ht="16.899999999999999" customHeight="1">
      <c r="B731" s="32"/>
      <c r="C731" s="219" t="s">
        <v>2198</v>
      </c>
      <c r="D731" s="219" t="s">
        <v>5785</v>
      </c>
      <c r="E731" s="17" t="s">
        <v>172</v>
      </c>
      <c r="F731" s="220">
        <v>114.018</v>
      </c>
      <c r="H731" s="32"/>
    </row>
    <row r="732" spans="2:8" s="1" customFormat="1" ht="16.899999999999999" customHeight="1">
      <c r="B732" s="32"/>
      <c r="C732" s="219" t="s">
        <v>2204</v>
      </c>
      <c r="D732" s="219" t="s">
        <v>5782</v>
      </c>
      <c r="E732" s="17" t="s">
        <v>172</v>
      </c>
      <c r="F732" s="220">
        <v>135.84200000000001</v>
      </c>
      <c r="H732" s="32"/>
    </row>
    <row r="733" spans="2:8" s="1" customFormat="1" ht="16.899999999999999" customHeight="1">
      <c r="B733" s="32"/>
      <c r="C733" s="215" t="s">
        <v>217</v>
      </c>
      <c r="D733" s="216" t="s">
        <v>1</v>
      </c>
      <c r="E733" s="217" t="s">
        <v>1</v>
      </c>
      <c r="F733" s="218">
        <v>66.44</v>
      </c>
      <c r="H733" s="32"/>
    </row>
    <row r="734" spans="2:8" s="1" customFormat="1" ht="16.899999999999999" customHeight="1">
      <c r="B734" s="32"/>
      <c r="C734" s="219" t="s">
        <v>1</v>
      </c>
      <c r="D734" s="219" t="s">
        <v>916</v>
      </c>
      <c r="E734" s="17" t="s">
        <v>1</v>
      </c>
      <c r="F734" s="220">
        <v>0</v>
      </c>
      <c r="H734" s="32"/>
    </row>
    <row r="735" spans="2:8" s="1" customFormat="1" ht="16.899999999999999" customHeight="1">
      <c r="B735" s="32"/>
      <c r="C735" s="219" t="s">
        <v>1</v>
      </c>
      <c r="D735" s="219" t="s">
        <v>2220</v>
      </c>
      <c r="E735" s="17" t="s">
        <v>1</v>
      </c>
      <c r="F735" s="220">
        <v>26.33</v>
      </c>
      <c r="H735" s="32"/>
    </row>
    <row r="736" spans="2:8" s="1" customFormat="1" ht="16.899999999999999" customHeight="1">
      <c r="B736" s="32"/>
      <c r="C736" s="219" t="s">
        <v>1</v>
      </c>
      <c r="D736" s="219" t="s">
        <v>918</v>
      </c>
      <c r="E736" s="17" t="s">
        <v>1</v>
      </c>
      <c r="F736" s="220">
        <v>0</v>
      </c>
      <c r="H736" s="32"/>
    </row>
    <row r="737" spans="2:8" s="1" customFormat="1" ht="16.899999999999999" customHeight="1">
      <c r="B737" s="32"/>
      <c r="C737" s="219" t="s">
        <v>1</v>
      </c>
      <c r="D737" s="219" t="s">
        <v>2221</v>
      </c>
      <c r="E737" s="17" t="s">
        <v>1</v>
      </c>
      <c r="F737" s="220">
        <v>31.64</v>
      </c>
      <c r="H737" s="32"/>
    </row>
    <row r="738" spans="2:8" s="1" customFormat="1" ht="16.899999999999999" customHeight="1">
      <c r="B738" s="32"/>
      <c r="C738" s="219" t="s">
        <v>1</v>
      </c>
      <c r="D738" s="219" t="s">
        <v>919</v>
      </c>
      <c r="E738" s="17" t="s">
        <v>1</v>
      </c>
      <c r="F738" s="220">
        <v>0</v>
      </c>
      <c r="H738" s="32"/>
    </row>
    <row r="739" spans="2:8" s="1" customFormat="1" ht="16.899999999999999" customHeight="1">
      <c r="B739" s="32"/>
      <c r="C739" s="219" t="s">
        <v>1</v>
      </c>
      <c r="D739" s="219" t="s">
        <v>2222</v>
      </c>
      <c r="E739" s="17" t="s">
        <v>1</v>
      </c>
      <c r="F739" s="220">
        <v>8.4700000000000006</v>
      </c>
      <c r="H739" s="32"/>
    </row>
    <row r="740" spans="2:8" s="1" customFormat="1" ht="16.899999999999999" customHeight="1">
      <c r="B740" s="32"/>
      <c r="C740" s="219" t="s">
        <v>217</v>
      </c>
      <c r="D740" s="219" t="s">
        <v>406</v>
      </c>
      <c r="E740" s="17" t="s">
        <v>1</v>
      </c>
      <c r="F740" s="220">
        <v>66.44</v>
      </c>
      <c r="H740" s="32"/>
    </row>
    <row r="741" spans="2:8" s="1" customFormat="1" ht="16.899999999999999" customHeight="1">
      <c r="B741" s="32"/>
      <c r="C741" s="221" t="s">
        <v>5710</v>
      </c>
      <c r="H741" s="32"/>
    </row>
    <row r="742" spans="2:8" s="1" customFormat="1" ht="16.899999999999999" customHeight="1">
      <c r="B742" s="32"/>
      <c r="C742" s="219" t="s">
        <v>2224</v>
      </c>
      <c r="D742" s="219" t="s">
        <v>5786</v>
      </c>
      <c r="E742" s="17" t="s">
        <v>172</v>
      </c>
      <c r="F742" s="220">
        <v>66.44</v>
      </c>
      <c r="H742" s="32"/>
    </row>
    <row r="743" spans="2:8" s="1" customFormat="1" ht="16.899999999999999" customHeight="1">
      <c r="B743" s="32"/>
      <c r="C743" s="219" t="s">
        <v>2215</v>
      </c>
      <c r="D743" s="219" t="s">
        <v>5784</v>
      </c>
      <c r="E743" s="17" t="s">
        <v>172</v>
      </c>
      <c r="F743" s="220">
        <v>88.67</v>
      </c>
      <c r="H743" s="32"/>
    </row>
    <row r="744" spans="2:8" s="1" customFormat="1" ht="16.899999999999999" customHeight="1">
      <c r="B744" s="32"/>
      <c r="C744" s="215" t="s">
        <v>215</v>
      </c>
      <c r="D744" s="216" t="s">
        <v>1</v>
      </c>
      <c r="E744" s="217" t="s">
        <v>1</v>
      </c>
      <c r="F744" s="218">
        <v>22.23</v>
      </c>
      <c r="H744" s="32"/>
    </row>
    <row r="745" spans="2:8" s="1" customFormat="1" ht="16.899999999999999" customHeight="1">
      <c r="B745" s="32"/>
      <c r="C745" s="219" t="s">
        <v>1</v>
      </c>
      <c r="D745" s="219" t="s">
        <v>916</v>
      </c>
      <c r="E745" s="17" t="s">
        <v>1</v>
      </c>
      <c r="F745" s="220">
        <v>0</v>
      </c>
      <c r="H745" s="32"/>
    </row>
    <row r="746" spans="2:8" s="1" customFormat="1" ht="16.899999999999999" customHeight="1">
      <c r="B746" s="32"/>
      <c r="C746" s="219" t="s">
        <v>1</v>
      </c>
      <c r="D746" s="219" t="s">
        <v>216</v>
      </c>
      <c r="E746" s="17" t="s">
        <v>1</v>
      </c>
      <c r="F746" s="220">
        <v>22.23</v>
      </c>
      <c r="H746" s="32"/>
    </row>
    <row r="747" spans="2:8" s="1" customFormat="1" ht="16.899999999999999" customHeight="1">
      <c r="B747" s="32"/>
      <c r="C747" s="219" t="s">
        <v>215</v>
      </c>
      <c r="D747" s="219" t="s">
        <v>406</v>
      </c>
      <c r="E747" s="17" t="s">
        <v>1</v>
      </c>
      <c r="F747" s="220">
        <v>22.23</v>
      </c>
      <c r="H747" s="32"/>
    </row>
    <row r="748" spans="2:8" s="1" customFormat="1" ht="16.899999999999999" customHeight="1">
      <c r="B748" s="32"/>
      <c r="C748" s="221" t="s">
        <v>5710</v>
      </c>
      <c r="H748" s="32"/>
    </row>
    <row r="749" spans="2:8" s="1" customFormat="1" ht="16.899999999999999" customHeight="1">
      <c r="B749" s="32"/>
      <c r="C749" s="219" t="s">
        <v>2210</v>
      </c>
      <c r="D749" s="219" t="s">
        <v>5787</v>
      </c>
      <c r="E749" s="17" t="s">
        <v>172</v>
      </c>
      <c r="F749" s="220">
        <v>22.23</v>
      </c>
      <c r="H749" s="32"/>
    </row>
    <row r="750" spans="2:8" s="1" customFormat="1" ht="16.899999999999999" customHeight="1">
      <c r="B750" s="32"/>
      <c r="C750" s="219" t="s">
        <v>2215</v>
      </c>
      <c r="D750" s="219" t="s">
        <v>5784</v>
      </c>
      <c r="E750" s="17" t="s">
        <v>172</v>
      </c>
      <c r="F750" s="220">
        <v>88.67</v>
      </c>
      <c r="H750" s="32"/>
    </row>
    <row r="751" spans="2:8" s="1" customFormat="1" ht="16.899999999999999" customHeight="1">
      <c r="B751" s="32"/>
      <c r="C751" s="219" t="s">
        <v>2258</v>
      </c>
      <c r="D751" s="219" t="s">
        <v>5788</v>
      </c>
      <c r="E751" s="17" t="s">
        <v>172</v>
      </c>
      <c r="F751" s="220">
        <v>22.23</v>
      </c>
      <c r="H751" s="32"/>
    </row>
    <row r="752" spans="2:8" s="1" customFormat="1" ht="16.899999999999999" customHeight="1">
      <c r="B752" s="32"/>
      <c r="C752" s="215" t="s">
        <v>219</v>
      </c>
      <c r="D752" s="216" t="s">
        <v>1</v>
      </c>
      <c r="E752" s="217" t="s">
        <v>1</v>
      </c>
      <c r="F752" s="218">
        <v>22.23</v>
      </c>
      <c r="H752" s="32"/>
    </row>
    <row r="753" spans="2:8" s="1" customFormat="1" ht="16.899999999999999" customHeight="1">
      <c r="B753" s="32"/>
      <c r="C753" s="219" t="s">
        <v>1</v>
      </c>
      <c r="D753" s="219" t="s">
        <v>215</v>
      </c>
      <c r="E753" s="17" t="s">
        <v>1</v>
      </c>
      <c r="F753" s="220">
        <v>22.23</v>
      </c>
      <c r="H753" s="32"/>
    </row>
    <row r="754" spans="2:8" s="1" customFormat="1" ht="16.899999999999999" customHeight="1">
      <c r="B754" s="32"/>
      <c r="C754" s="219" t="s">
        <v>219</v>
      </c>
      <c r="D754" s="219" t="s">
        <v>406</v>
      </c>
      <c r="E754" s="17" t="s">
        <v>1</v>
      </c>
      <c r="F754" s="220">
        <v>22.23</v>
      </c>
      <c r="H754" s="32"/>
    </row>
    <row r="755" spans="2:8" s="1" customFormat="1" ht="16.899999999999999" customHeight="1">
      <c r="B755" s="32"/>
      <c r="C755" s="221" t="s">
        <v>5710</v>
      </c>
      <c r="H755" s="32"/>
    </row>
    <row r="756" spans="2:8" s="1" customFormat="1" ht="16.899999999999999" customHeight="1">
      <c r="B756" s="32"/>
      <c r="C756" s="219" t="s">
        <v>2258</v>
      </c>
      <c r="D756" s="219" t="s">
        <v>5788</v>
      </c>
      <c r="E756" s="17" t="s">
        <v>172</v>
      </c>
      <c r="F756" s="220">
        <v>22.23</v>
      </c>
      <c r="H756" s="32"/>
    </row>
    <row r="757" spans="2:8" s="1" customFormat="1" ht="16.899999999999999" customHeight="1">
      <c r="B757" s="32"/>
      <c r="C757" s="219" t="s">
        <v>2262</v>
      </c>
      <c r="D757" s="219" t="s">
        <v>2263</v>
      </c>
      <c r="E757" s="17" t="s">
        <v>172</v>
      </c>
      <c r="F757" s="220">
        <v>24.975000000000001</v>
      </c>
      <c r="H757" s="32"/>
    </row>
    <row r="758" spans="2:8" s="1" customFormat="1" ht="16.899999999999999" customHeight="1">
      <c r="B758" s="32"/>
      <c r="C758" s="215" t="s">
        <v>211</v>
      </c>
      <c r="D758" s="216" t="s">
        <v>1</v>
      </c>
      <c r="E758" s="217" t="s">
        <v>1</v>
      </c>
      <c r="F758" s="218">
        <v>1170.67</v>
      </c>
      <c r="H758" s="32"/>
    </row>
    <row r="759" spans="2:8" s="1" customFormat="1" ht="16.899999999999999" customHeight="1">
      <c r="B759" s="32"/>
      <c r="C759" s="219" t="s">
        <v>1</v>
      </c>
      <c r="D759" s="219" t="s">
        <v>382</v>
      </c>
      <c r="E759" s="17" t="s">
        <v>1</v>
      </c>
      <c r="F759" s="220">
        <v>0</v>
      </c>
      <c r="H759" s="32"/>
    </row>
    <row r="760" spans="2:8" s="1" customFormat="1" ht="16.899999999999999" customHeight="1">
      <c r="B760" s="32"/>
      <c r="C760" s="219" t="s">
        <v>1</v>
      </c>
      <c r="D760" s="219" t="s">
        <v>2861</v>
      </c>
      <c r="E760" s="17" t="s">
        <v>1</v>
      </c>
      <c r="F760" s="220">
        <v>0</v>
      </c>
      <c r="H760" s="32"/>
    </row>
    <row r="761" spans="2:8" s="1" customFormat="1" ht="16.899999999999999" customHeight="1">
      <c r="B761" s="32"/>
      <c r="C761" s="219" t="s">
        <v>1</v>
      </c>
      <c r="D761" s="219" t="s">
        <v>2862</v>
      </c>
      <c r="E761" s="17" t="s">
        <v>1</v>
      </c>
      <c r="F761" s="220">
        <v>0</v>
      </c>
      <c r="H761" s="32"/>
    </row>
    <row r="762" spans="2:8" s="1" customFormat="1" ht="16.899999999999999" customHeight="1">
      <c r="B762" s="32"/>
      <c r="C762" s="219" t="s">
        <v>1</v>
      </c>
      <c r="D762" s="219" t="s">
        <v>1335</v>
      </c>
      <c r="E762" s="17" t="s">
        <v>1</v>
      </c>
      <c r="F762" s="220">
        <v>0</v>
      </c>
      <c r="H762" s="32"/>
    </row>
    <row r="763" spans="2:8" s="1" customFormat="1" ht="16.899999999999999" customHeight="1">
      <c r="B763" s="32"/>
      <c r="C763" s="219" t="s">
        <v>1</v>
      </c>
      <c r="D763" s="219" t="s">
        <v>201</v>
      </c>
      <c r="E763" s="17" t="s">
        <v>1</v>
      </c>
      <c r="F763" s="220">
        <v>357.53</v>
      </c>
      <c r="H763" s="32"/>
    </row>
    <row r="764" spans="2:8" s="1" customFormat="1" ht="16.899999999999999" customHeight="1">
      <c r="B764" s="32"/>
      <c r="C764" s="219" t="s">
        <v>1</v>
      </c>
      <c r="D764" s="219" t="s">
        <v>1337</v>
      </c>
      <c r="E764" s="17" t="s">
        <v>1</v>
      </c>
      <c r="F764" s="220">
        <v>0</v>
      </c>
      <c r="H764" s="32"/>
    </row>
    <row r="765" spans="2:8" s="1" customFormat="1" ht="16.899999999999999" customHeight="1">
      <c r="B765" s="32"/>
      <c r="C765" s="219" t="s">
        <v>1</v>
      </c>
      <c r="D765" s="219" t="s">
        <v>202</v>
      </c>
      <c r="E765" s="17" t="s">
        <v>1</v>
      </c>
      <c r="F765" s="220">
        <v>445.7</v>
      </c>
      <c r="H765" s="32"/>
    </row>
    <row r="766" spans="2:8" s="1" customFormat="1" ht="16.899999999999999" customHeight="1">
      <c r="B766" s="32"/>
      <c r="C766" s="219" t="s">
        <v>1</v>
      </c>
      <c r="D766" s="219" t="s">
        <v>1339</v>
      </c>
      <c r="E766" s="17" t="s">
        <v>1</v>
      </c>
      <c r="F766" s="220">
        <v>0</v>
      </c>
      <c r="H766" s="32"/>
    </row>
    <row r="767" spans="2:8" s="1" customFormat="1" ht="16.899999999999999" customHeight="1">
      <c r="B767" s="32"/>
      <c r="C767" s="219" t="s">
        <v>1</v>
      </c>
      <c r="D767" s="219" t="s">
        <v>204</v>
      </c>
      <c r="E767" s="17" t="s">
        <v>1</v>
      </c>
      <c r="F767" s="220">
        <v>12.16</v>
      </c>
      <c r="H767" s="32"/>
    </row>
    <row r="768" spans="2:8" s="1" customFormat="1" ht="16.899999999999999" customHeight="1">
      <c r="B768" s="32"/>
      <c r="C768" s="219" t="s">
        <v>1</v>
      </c>
      <c r="D768" s="219" t="s">
        <v>1341</v>
      </c>
      <c r="E768" s="17" t="s">
        <v>1</v>
      </c>
      <c r="F768" s="220">
        <v>0</v>
      </c>
      <c r="H768" s="32"/>
    </row>
    <row r="769" spans="2:8" s="1" customFormat="1" ht="16.899999999999999" customHeight="1">
      <c r="B769" s="32"/>
      <c r="C769" s="219" t="s">
        <v>1</v>
      </c>
      <c r="D769" s="219" t="s">
        <v>205</v>
      </c>
      <c r="E769" s="17" t="s">
        <v>1</v>
      </c>
      <c r="F769" s="220">
        <v>355.28</v>
      </c>
      <c r="H769" s="32"/>
    </row>
    <row r="770" spans="2:8" s="1" customFormat="1" ht="16.899999999999999" customHeight="1">
      <c r="B770" s="32"/>
      <c r="C770" s="219" t="s">
        <v>211</v>
      </c>
      <c r="D770" s="219" t="s">
        <v>406</v>
      </c>
      <c r="E770" s="17" t="s">
        <v>1</v>
      </c>
      <c r="F770" s="220">
        <v>1170.67</v>
      </c>
      <c r="H770" s="32"/>
    </row>
    <row r="771" spans="2:8" s="1" customFormat="1" ht="16.899999999999999" customHeight="1">
      <c r="B771" s="32"/>
      <c r="C771" s="221" t="s">
        <v>5710</v>
      </c>
      <c r="H771" s="32"/>
    </row>
    <row r="772" spans="2:8" s="1" customFormat="1" ht="16.899999999999999" customHeight="1">
      <c r="B772" s="32"/>
      <c r="C772" s="219" t="s">
        <v>2891</v>
      </c>
      <c r="D772" s="219" t="s">
        <v>2892</v>
      </c>
      <c r="E772" s="17" t="s">
        <v>172</v>
      </c>
      <c r="F772" s="220">
        <v>1170.67</v>
      </c>
      <c r="H772" s="32"/>
    </row>
    <row r="773" spans="2:8" s="1" customFormat="1" ht="16.899999999999999" customHeight="1">
      <c r="B773" s="32"/>
      <c r="C773" s="219" t="s">
        <v>2857</v>
      </c>
      <c r="D773" s="219" t="s">
        <v>5789</v>
      </c>
      <c r="E773" s="17" t="s">
        <v>172</v>
      </c>
      <c r="F773" s="220">
        <v>1170.67</v>
      </c>
      <c r="H773" s="32"/>
    </row>
    <row r="774" spans="2:8" s="1" customFormat="1" ht="16.899999999999999" customHeight="1">
      <c r="B774" s="32"/>
      <c r="C774" s="219" t="s">
        <v>2871</v>
      </c>
      <c r="D774" s="219" t="s">
        <v>5790</v>
      </c>
      <c r="E774" s="17" t="s">
        <v>172</v>
      </c>
      <c r="F774" s="220">
        <v>1170.67</v>
      </c>
      <c r="H774" s="32"/>
    </row>
    <row r="775" spans="2:8" s="1" customFormat="1" ht="16.899999999999999" customHeight="1">
      <c r="B775" s="32"/>
      <c r="C775" s="219" t="s">
        <v>2875</v>
      </c>
      <c r="D775" s="219" t="s">
        <v>5791</v>
      </c>
      <c r="E775" s="17" t="s">
        <v>172</v>
      </c>
      <c r="F775" s="220">
        <v>1170.67</v>
      </c>
      <c r="H775" s="32"/>
    </row>
    <row r="776" spans="2:8" s="1" customFormat="1" ht="16.899999999999999" customHeight="1">
      <c r="B776" s="32"/>
      <c r="C776" s="219" t="s">
        <v>2883</v>
      </c>
      <c r="D776" s="219" t="s">
        <v>2884</v>
      </c>
      <c r="E776" s="17" t="s">
        <v>172</v>
      </c>
      <c r="F776" s="220">
        <v>1170.67</v>
      </c>
      <c r="H776" s="32"/>
    </row>
    <row r="777" spans="2:8" s="1" customFormat="1" ht="16.899999999999999" customHeight="1">
      <c r="B777" s="32"/>
      <c r="C777" s="215" t="s">
        <v>259</v>
      </c>
      <c r="D777" s="216" t="s">
        <v>1</v>
      </c>
      <c r="E777" s="217" t="s">
        <v>1</v>
      </c>
      <c r="F777" s="218">
        <v>24.814</v>
      </c>
      <c r="H777" s="32"/>
    </row>
    <row r="778" spans="2:8" s="1" customFormat="1" ht="16.899999999999999" customHeight="1">
      <c r="B778" s="32"/>
      <c r="C778" s="219" t="s">
        <v>1</v>
      </c>
      <c r="D778" s="219" t="s">
        <v>916</v>
      </c>
      <c r="E778" s="17" t="s">
        <v>1</v>
      </c>
      <c r="F778" s="220">
        <v>0</v>
      </c>
      <c r="H778" s="32"/>
    </row>
    <row r="779" spans="2:8" s="1" customFormat="1" ht="16.899999999999999" customHeight="1">
      <c r="B779" s="32"/>
      <c r="C779" s="219" t="s">
        <v>1</v>
      </c>
      <c r="D779" s="219" t="s">
        <v>2848</v>
      </c>
      <c r="E779" s="17" t="s">
        <v>1</v>
      </c>
      <c r="F779" s="220">
        <v>0</v>
      </c>
      <c r="H779" s="32"/>
    </row>
    <row r="780" spans="2:8" s="1" customFormat="1" ht="16.899999999999999" customHeight="1">
      <c r="B780" s="32"/>
      <c r="C780" s="219" t="s">
        <v>1</v>
      </c>
      <c r="D780" s="219" t="s">
        <v>2849</v>
      </c>
      <c r="E780" s="17" t="s">
        <v>1</v>
      </c>
      <c r="F780" s="220">
        <v>6.48</v>
      </c>
      <c r="H780" s="32"/>
    </row>
    <row r="781" spans="2:8" s="1" customFormat="1" ht="16.899999999999999" customHeight="1">
      <c r="B781" s="32"/>
      <c r="C781" s="219" t="s">
        <v>1</v>
      </c>
      <c r="D781" s="219" t="s">
        <v>2850</v>
      </c>
      <c r="E781" s="17" t="s">
        <v>1</v>
      </c>
      <c r="F781" s="220">
        <v>0</v>
      </c>
      <c r="H781" s="32"/>
    </row>
    <row r="782" spans="2:8" s="1" customFormat="1" ht="16.899999999999999" customHeight="1">
      <c r="B782" s="32"/>
      <c r="C782" s="219" t="s">
        <v>1</v>
      </c>
      <c r="D782" s="219" t="s">
        <v>2851</v>
      </c>
      <c r="E782" s="17" t="s">
        <v>1</v>
      </c>
      <c r="F782" s="220">
        <v>3.8279999999999998</v>
      </c>
      <c r="H782" s="32"/>
    </row>
    <row r="783" spans="2:8" s="1" customFormat="1" ht="16.899999999999999" customHeight="1">
      <c r="B783" s="32"/>
      <c r="C783" s="219" t="s">
        <v>1</v>
      </c>
      <c r="D783" s="219" t="s">
        <v>2852</v>
      </c>
      <c r="E783" s="17" t="s">
        <v>1</v>
      </c>
      <c r="F783" s="220">
        <v>0</v>
      </c>
      <c r="H783" s="32"/>
    </row>
    <row r="784" spans="2:8" s="1" customFormat="1" ht="16.899999999999999" customHeight="1">
      <c r="B784" s="32"/>
      <c r="C784" s="219" t="s">
        <v>1</v>
      </c>
      <c r="D784" s="219" t="s">
        <v>2853</v>
      </c>
      <c r="E784" s="17" t="s">
        <v>1</v>
      </c>
      <c r="F784" s="220">
        <v>1.02</v>
      </c>
      <c r="H784" s="32"/>
    </row>
    <row r="785" spans="2:8" s="1" customFormat="1" ht="16.899999999999999" customHeight="1">
      <c r="B785" s="32"/>
      <c r="C785" s="219" t="s">
        <v>1</v>
      </c>
      <c r="D785" s="219" t="s">
        <v>918</v>
      </c>
      <c r="E785" s="17" t="s">
        <v>1</v>
      </c>
      <c r="F785" s="220">
        <v>0</v>
      </c>
      <c r="H785" s="32"/>
    </row>
    <row r="786" spans="2:8" s="1" customFormat="1" ht="16.899999999999999" customHeight="1">
      <c r="B786" s="32"/>
      <c r="C786" s="219" t="s">
        <v>1</v>
      </c>
      <c r="D786" s="219" t="s">
        <v>2848</v>
      </c>
      <c r="E786" s="17" t="s">
        <v>1</v>
      </c>
      <c r="F786" s="220">
        <v>0</v>
      </c>
      <c r="H786" s="32"/>
    </row>
    <row r="787" spans="2:8" s="1" customFormat="1" ht="16.899999999999999" customHeight="1">
      <c r="B787" s="32"/>
      <c r="C787" s="219" t="s">
        <v>1</v>
      </c>
      <c r="D787" s="219" t="s">
        <v>2854</v>
      </c>
      <c r="E787" s="17" t="s">
        <v>1</v>
      </c>
      <c r="F787" s="220">
        <v>7.6559999999999997</v>
      </c>
      <c r="H787" s="32"/>
    </row>
    <row r="788" spans="2:8" s="1" customFormat="1" ht="16.899999999999999" customHeight="1">
      <c r="B788" s="32"/>
      <c r="C788" s="219" t="s">
        <v>1</v>
      </c>
      <c r="D788" s="219" t="s">
        <v>2850</v>
      </c>
      <c r="E788" s="17" t="s">
        <v>1</v>
      </c>
      <c r="F788" s="220">
        <v>0</v>
      </c>
      <c r="H788" s="32"/>
    </row>
    <row r="789" spans="2:8" s="1" customFormat="1" ht="16.899999999999999" customHeight="1">
      <c r="B789" s="32"/>
      <c r="C789" s="219" t="s">
        <v>1</v>
      </c>
      <c r="D789" s="219" t="s">
        <v>2855</v>
      </c>
      <c r="E789" s="17" t="s">
        <v>1</v>
      </c>
      <c r="F789" s="220">
        <v>4.8099999999999996</v>
      </c>
      <c r="H789" s="32"/>
    </row>
    <row r="790" spans="2:8" s="1" customFormat="1" ht="16.899999999999999" customHeight="1">
      <c r="B790" s="32"/>
      <c r="C790" s="219" t="s">
        <v>1</v>
      </c>
      <c r="D790" s="219" t="s">
        <v>2852</v>
      </c>
      <c r="E790" s="17" t="s">
        <v>1</v>
      </c>
      <c r="F790" s="220">
        <v>0</v>
      </c>
      <c r="H790" s="32"/>
    </row>
    <row r="791" spans="2:8" s="1" customFormat="1" ht="16.899999999999999" customHeight="1">
      <c r="B791" s="32"/>
      <c r="C791" s="219" t="s">
        <v>1</v>
      </c>
      <c r="D791" s="219" t="s">
        <v>2853</v>
      </c>
      <c r="E791" s="17" t="s">
        <v>1</v>
      </c>
      <c r="F791" s="220">
        <v>1.02</v>
      </c>
      <c r="H791" s="32"/>
    </row>
    <row r="792" spans="2:8" s="1" customFormat="1" ht="16.899999999999999" customHeight="1">
      <c r="B792" s="32"/>
      <c r="C792" s="219" t="s">
        <v>259</v>
      </c>
      <c r="D792" s="219" t="s">
        <v>406</v>
      </c>
      <c r="E792" s="17" t="s">
        <v>1</v>
      </c>
      <c r="F792" s="220">
        <v>24.814</v>
      </c>
      <c r="H792" s="32"/>
    </row>
    <row r="793" spans="2:8" s="1" customFormat="1" ht="16.899999999999999" customHeight="1">
      <c r="B793" s="32"/>
      <c r="C793" s="221" t="s">
        <v>5710</v>
      </c>
      <c r="H793" s="32"/>
    </row>
    <row r="794" spans="2:8" s="1" customFormat="1" ht="16.899999999999999" customHeight="1">
      <c r="B794" s="32"/>
      <c r="C794" s="219" t="s">
        <v>2895</v>
      </c>
      <c r="D794" s="219" t="s">
        <v>2896</v>
      </c>
      <c r="E794" s="17" t="s">
        <v>172</v>
      </c>
      <c r="F794" s="220">
        <v>24.814</v>
      </c>
      <c r="H794" s="32"/>
    </row>
    <row r="795" spans="2:8" s="1" customFormat="1" ht="16.899999999999999" customHeight="1">
      <c r="B795" s="32"/>
      <c r="C795" s="219" t="s">
        <v>2844</v>
      </c>
      <c r="D795" s="219" t="s">
        <v>5792</v>
      </c>
      <c r="E795" s="17" t="s">
        <v>172</v>
      </c>
      <c r="F795" s="220">
        <v>24.814</v>
      </c>
      <c r="H795" s="32"/>
    </row>
    <row r="796" spans="2:8" s="1" customFormat="1" ht="16.899999999999999" customHeight="1">
      <c r="B796" s="32"/>
      <c r="C796" s="219" t="s">
        <v>2879</v>
      </c>
      <c r="D796" s="219" t="s">
        <v>5793</v>
      </c>
      <c r="E796" s="17" t="s">
        <v>172</v>
      </c>
      <c r="F796" s="220">
        <v>24.814</v>
      </c>
      <c r="H796" s="32"/>
    </row>
    <row r="797" spans="2:8" s="1" customFormat="1" ht="16.899999999999999" customHeight="1">
      <c r="B797" s="32"/>
      <c r="C797" s="219" t="s">
        <v>2887</v>
      </c>
      <c r="D797" s="219" t="s">
        <v>5794</v>
      </c>
      <c r="E797" s="17" t="s">
        <v>172</v>
      </c>
      <c r="F797" s="220">
        <v>24.814</v>
      </c>
      <c r="H797" s="32"/>
    </row>
    <row r="798" spans="2:8" s="1" customFormat="1" ht="16.899999999999999" customHeight="1">
      <c r="B798" s="32"/>
      <c r="C798" s="215" t="s">
        <v>5795</v>
      </c>
      <c r="D798" s="216" t="s">
        <v>1</v>
      </c>
      <c r="E798" s="217" t="s">
        <v>1</v>
      </c>
      <c r="F798" s="218">
        <v>255.78</v>
      </c>
      <c r="H798" s="32"/>
    </row>
    <row r="799" spans="2:8" s="1" customFormat="1" ht="16.899999999999999" customHeight="1">
      <c r="B799" s="32"/>
      <c r="C799" s="215" t="s">
        <v>1612</v>
      </c>
      <c r="D799" s="216" t="s">
        <v>1</v>
      </c>
      <c r="E799" s="217" t="s">
        <v>1</v>
      </c>
      <c r="F799" s="218">
        <v>1179.3499999999999</v>
      </c>
      <c r="H799" s="32"/>
    </row>
    <row r="800" spans="2:8" s="1" customFormat="1" ht="16.899999999999999" customHeight="1">
      <c r="B800" s="32"/>
      <c r="C800" s="219" t="s">
        <v>1</v>
      </c>
      <c r="D800" s="219" t="s">
        <v>258</v>
      </c>
      <c r="E800" s="17" t="s">
        <v>1</v>
      </c>
      <c r="F800" s="220">
        <v>357.53</v>
      </c>
      <c r="H800" s="32"/>
    </row>
    <row r="801" spans="2:8" s="1" customFormat="1" ht="16.899999999999999" customHeight="1">
      <c r="B801" s="32"/>
      <c r="C801" s="219" t="s">
        <v>1</v>
      </c>
      <c r="D801" s="219" t="s">
        <v>222</v>
      </c>
      <c r="E801" s="17" t="s">
        <v>1</v>
      </c>
      <c r="F801" s="220">
        <v>457.86</v>
      </c>
      <c r="H801" s="32"/>
    </row>
    <row r="802" spans="2:8" s="1" customFormat="1" ht="16.899999999999999" customHeight="1">
      <c r="B802" s="32"/>
      <c r="C802" s="219" t="s">
        <v>1</v>
      </c>
      <c r="D802" s="219" t="s">
        <v>224</v>
      </c>
      <c r="E802" s="17" t="s">
        <v>1</v>
      </c>
      <c r="F802" s="220">
        <v>363.96</v>
      </c>
      <c r="H802" s="32"/>
    </row>
    <row r="803" spans="2:8" s="1" customFormat="1" ht="16.899999999999999" customHeight="1">
      <c r="B803" s="32"/>
      <c r="C803" s="219" t="s">
        <v>1612</v>
      </c>
      <c r="D803" s="219" t="s">
        <v>386</v>
      </c>
      <c r="E803" s="17" t="s">
        <v>1</v>
      </c>
      <c r="F803" s="220">
        <v>1179.3499999999999</v>
      </c>
      <c r="H803" s="32"/>
    </row>
    <row r="804" spans="2:8" s="1" customFormat="1" ht="16.899999999999999" customHeight="1">
      <c r="B804" s="32"/>
      <c r="C804" s="215" t="s">
        <v>258</v>
      </c>
      <c r="D804" s="216" t="s">
        <v>1</v>
      </c>
      <c r="E804" s="217" t="s">
        <v>1</v>
      </c>
      <c r="F804" s="218">
        <v>357.53</v>
      </c>
      <c r="H804" s="32"/>
    </row>
    <row r="805" spans="2:8" s="1" customFormat="1" ht="16.899999999999999" customHeight="1">
      <c r="B805" s="32"/>
      <c r="C805" s="219" t="s">
        <v>1</v>
      </c>
      <c r="D805" s="219" t="s">
        <v>546</v>
      </c>
      <c r="E805" s="17" t="s">
        <v>1</v>
      </c>
      <c r="F805" s="220">
        <v>0</v>
      </c>
      <c r="H805" s="32"/>
    </row>
    <row r="806" spans="2:8" s="1" customFormat="1" ht="16.899999999999999" customHeight="1">
      <c r="B806" s="32"/>
      <c r="C806" s="219" t="s">
        <v>1</v>
      </c>
      <c r="D806" s="219" t="s">
        <v>547</v>
      </c>
      <c r="E806" s="17" t="s">
        <v>1</v>
      </c>
      <c r="F806" s="220">
        <v>0</v>
      </c>
      <c r="H806" s="32"/>
    </row>
    <row r="807" spans="2:8" s="1" customFormat="1" ht="16.899999999999999" customHeight="1">
      <c r="B807" s="32"/>
      <c r="C807" s="219" t="s">
        <v>1</v>
      </c>
      <c r="D807" s="219" t="s">
        <v>548</v>
      </c>
      <c r="E807" s="17" t="s">
        <v>1</v>
      </c>
      <c r="F807" s="220">
        <v>38.6</v>
      </c>
      <c r="H807" s="32"/>
    </row>
    <row r="808" spans="2:8" s="1" customFormat="1" ht="16.899999999999999" customHeight="1">
      <c r="B808" s="32"/>
      <c r="C808" s="219" t="s">
        <v>1</v>
      </c>
      <c r="D808" s="219" t="s">
        <v>549</v>
      </c>
      <c r="E808" s="17" t="s">
        <v>1</v>
      </c>
      <c r="F808" s="220">
        <v>7.5</v>
      </c>
      <c r="H808" s="32"/>
    </row>
    <row r="809" spans="2:8" s="1" customFormat="1" ht="16.899999999999999" customHeight="1">
      <c r="B809" s="32"/>
      <c r="C809" s="219" t="s">
        <v>1</v>
      </c>
      <c r="D809" s="219" t="s">
        <v>550</v>
      </c>
      <c r="E809" s="17" t="s">
        <v>1</v>
      </c>
      <c r="F809" s="220">
        <v>58.2</v>
      </c>
      <c r="H809" s="32"/>
    </row>
    <row r="810" spans="2:8" s="1" customFormat="1" ht="16.899999999999999" customHeight="1">
      <c r="B810" s="32"/>
      <c r="C810" s="219" t="s">
        <v>1</v>
      </c>
      <c r="D810" s="219" t="s">
        <v>551</v>
      </c>
      <c r="E810" s="17" t="s">
        <v>1</v>
      </c>
      <c r="F810" s="220">
        <v>18.829999999999998</v>
      </c>
      <c r="H810" s="32"/>
    </row>
    <row r="811" spans="2:8" s="1" customFormat="1" ht="16.899999999999999" customHeight="1">
      <c r="B811" s="32"/>
      <c r="C811" s="219" t="s">
        <v>1</v>
      </c>
      <c r="D811" s="219" t="s">
        <v>552</v>
      </c>
      <c r="E811" s="17" t="s">
        <v>1</v>
      </c>
      <c r="F811" s="220">
        <v>24.43</v>
      </c>
      <c r="H811" s="32"/>
    </row>
    <row r="812" spans="2:8" s="1" customFormat="1" ht="16.899999999999999" customHeight="1">
      <c r="B812" s="32"/>
      <c r="C812" s="219" t="s">
        <v>1</v>
      </c>
      <c r="D812" s="219" t="s">
        <v>553</v>
      </c>
      <c r="E812" s="17" t="s">
        <v>1</v>
      </c>
      <c r="F812" s="220">
        <v>12.48</v>
      </c>
      <c r="H812" s="32"/>
    </row>
    <row r="813" spans="2:8" s="1" customFormat="1" ht="16.899999999999999" customHeight="1">
      <c r="B813" s="32"/>
      <c r="C813" s="219" t="s">
        <v>1</v>
      </c>
      <c r="D813" s="219" t="s">
        <v>554</v>
      </c>
      <c r="E813" s="17" t="s">
        <v>1</v>
      </c>
      <c r="F813" s="220">
        <v>135.82</v>
      </c>
      <c r="H813" s="32"/>
    </row>
    <row r="814" spans="2:8" s="1" customFormat="1" ht="16.899999999999999" customHeight="1">
      <c r="B814" s="32"/>
      <c r="C814" s="219" t="s">
        <v>1</v>
      </c>
      <c r="D814" s="219" t="s">
        <v>555</v>
      </c>
      <c r="E814" s="17" t="s">
        <v>1</v>
      </c>
      <c r="F814" s="220">
        <v>0</v>
      </c>
      <c r="H814" s="32"/>
    </row>
    <row r="815" spans="2:8" s="1" customFormat="1" ht="16.899999999999999" customHeight="1">
      <c r="B815" s="32"/>
      <c r="C815" s="219" t="s">
        <v>1</v>
      </c>
      <c r="D815" s="219" t="s">
        <v>556</v>
      </c>
      <c r="E815" s="17" t="s">
        <v>1</v>
      </c>
      <c r="F815" s="220">
        <v>31.58</v>
      </c>
      <c r="H815" s="32"/>
    </row>
    <row r="816" spans="2:8" s="1" customFormat="1" ht="16.899999999999999" customHeight="1">
      <c r="B816" s="32"/>
      <c r="C816" s="219" t="s">
        <v>1</v>
      </c>
      <c r="D816" s="219" t="s">
        <v>557</v>
      </c>
      <c r="E816" s="17" t="s">
        <v>1</v>
      </c>
      <c r="F816" s="220">
        <v>16.239999999999998</v>
      </c>
      <c r="H816" s="32"/>
    </row>
    <row r="817" spans="2:8" s="1" customFormat="1" ht="16.899999999999999" customHeight="1">
      <c r="B817" s="32"/>
      <c r="C817" s="219" t="s">
        <v>1</v>
      </c>
      <c r="D817" s="219" t="s">
        <v>558</v>
      </c>
      <c r="E817" s="17" t="s">
        <v>1</v>
      </c>
      <c r="F817" s="220">
        <v>1.74</v>
      </c>
      <c r="H817" s="32"/>
    </row>
    <row r="818" spans="2:8" s="1" customFormat="1" ht="16.899999999999999" customHeight="1">
      <c r="B818" s="32"/>
      <c r="C818" s="219" t="s">
        <v>1</v>
      </c>
      <c r="D818" s="219" t="s">
        <v>559</v>
      </c>
      <c r="E818" s="17" t="s">
        <v>1</v>
      </c>
      <c r="F818" s="220">
        <v>12.11</v>
      </c>
      <c r="H818" s="32"/>
    </row>
    <row r="819" spans="2:8" s="1" customFormat="1" ht="16.899999999999999" customHeight="1">
      <c r="B819" s="32"/>
      <c r="C819" s="219" t="s">
        <v>258</v>
      </c>
      <c r="D819" s="219" t="s">
        <v>386</v>
      </c>
      <c r="E819" s="17" t="s">
        <v>1</v>
      </c>
      <c r="F819" s="220">
        <v>357.53</v>
      </c>
      <c r="H819" s="32"/>
    </row>
    <row r="820" spans="2:8" s="1" customFormat="1" ht="16.899999999999999" customHeight="1">
      <c r="B820" s="32"/>
      <c r="C820" s="221" t="s">
        <v>5710</v>
      </c>
      <c r="H820" s="32"/>
    </row>
    <row r="821" spans="2:8" s="1" customFormat="1" ht="16.899999999999999" customHeight="1">
      <c r="B821" s="32"/>
      <c r="C821" s="219" t="s">
        <v>1596</v>
      </c>
      <c r="D821" s="219" t="s">
        <v>5722</v>
      </c>
      <c r="E821" s="17" t="s">
        <v>172</v>
      </c>
      <c r="F821" s="220">
        <v>1179.3499999999999</v>
      </c>
      <c r="H821" s="32"/>
    </row>
    <row r="822" spans="2:8" s="1" customFormat="1" ht="16.899999999999999" customHeight="1">
      <c r="B822" s="32"/>
      <c r="C822" s="219" t="s">
        <v>1587</v>
      </c>
      <c r="D822" s="219" t="s">
        <v>5796</v>
      </c>
      <c r="E822" s="17" t="s">
        <v>172</v>
      </c>
      <c r="F822" s="220">
        <v>1179.3499999999999</v>
      </c>
      <c r="H822" s="32"/>
    </row>
    <row r="823" spans="2:8" s="1" customFormat="1" ht="16.899999999999999" customHeight="1">
      <c r="B823" s="32"/>
      <c r="C823" s="215" t="s">
        <v>222</v>
      </c>
      <c r="D823" s="216" t="s">
        <v>1</v>
      </c>
      <c r="E823" s="217" t="s">
        <v>1</v>
      </c>
      <c r="F823" s="218">
        <v>457.86</v>
      </c>
      <c r="H823" s="32"/>
    </row>
    <row r="824" spans="2:8" s="1" customFormat="1" ht="16.899999999999999" customHeight="1">
      <c r="B824" s="32"/>
      <c r="C824" s="219" t="s">
        <v>1</v>
      </c>
      <c r="D824" s="219" t="s">
        <v>578</v>
      </c>
      <c r="E824" s="17" t="s">
        <v>1</v>
      </c>
      <c r="F824" s="220">
        <v>0</v>
      </c>
      <c r="H824" s="32"/>
    </row>
    <row r="825" spans="2:8" s="1" customFormat="1" ht="16.899999999999999" customHeight="1">
      <c r="B825" s="32"/>
      <c r="C825" s="219" t="s">
        <v>1</v>
      </c>
      <c r="D825" s="219" t="s">
        <v>579</v>
      </c>
      <c r="E825" s="17" t="s">
        <v>1</v>
      </c>
      <c r="F825" s="220">
        <v>0</v>
      </c>
      <c r="H825" s="32"/>
    </row>
    <row r="826" spans="2:8" s="1" customFormat="1" ht="16.899999999999999" customHeight="1">
      <c r="B826" s="32"/>
      <c r="C826" s="219" t="s">
        <v>1</v>
      </c>
      <c r="D826" s="219" t="s">
        <v>580</v>
      </c>
      <c r="E826" s="17" t="s">
        <v>1</v>
      </c>
      <c r="F826" s="220">
        <v>91.14</v>
      </c>
      <c r="H826" s="32"/>
    </row>
    <row r="827" spans="2:8" s="1" customFormat="1" ht="16.899999999999999" customHeight="1">
      <c r="B827" s="32"/>
      <c r="C827" s="219" t="s">
        <v>1</v>
      </c>
      <c r="D827" s="219" t="s">
        <v>581</v>
      </c>
      <c r="E827" s="17" t="s">
        <v>1</v>
      </c>
      <c r="F827" s="220">
        <v>11.49</v>
      </c>
      <c r="H827" s="32"/>
    </row>
    <row r="828" spans="2:8" s="1" customFormat="1" ht="16.899999999999999" customHeight="1">
      <c r="B828" s="32"/>
      <c r="C828" s="219" t="s">
        <v>1</v>
      </c>
      <c r="D828" s="219" t="s">
        <v>582</v>
      </c>
      <c r="E828" s="17" t="s">
        <v>1</v>
      </c>
      <c r="F828" s="220">
        <v>37.39</v>
      </c>
      <c r="H828" s="32"/>
    </row>
    <row r="829" spans="2:8" s="1" customFormat="1" ht="16.899999999999999" customHeight="1">
      <c r="B829" s="32"/>
      <c r="C829" s="219" t="s">
        <v>1</v>
      </c>
      <c r="D829" s="219" t="s">
        <v>583</v>
      </c>
      <c r="E829" s="17" t="s">
        <v>1</v>
      </c>
      <c r="F829" s="220">
        <v>29.42</v>
      </c>
      <c r="H829" s="32"/>
    </row>
    <row r="830" spans="2:8" s="1" customFormat="1" ht="16.899999999999999" customHeight="1">
      <c r="B830" s="32"/>
      <c r="C830" s="219" t="s">
        <v>1</v>
      </c>
      <c r="D830" s="219" t="s">
        <v>584</v>
      </c>
      <c r="E830" s="17" t="s">
        <v>1</v>
      </c>
      <c r="F830" s="220">
        <v>4.26</v>
      </c>
      <c r="H830" s="32"/>
    </row>
    <row r="831" spans="2:8" s="1" customFormat="1" ht="16.899999999999999" customHeight="1">
      <c r="B831" s="32"/>
      <c r="C831" s="219" t="s">
        <v>1</v>
      </c>
      <c r="D831" s="219" t="s">
        <v>585</v>
      </c>
      <c r="E831" s="17" t="s">
        <v>1</v>
      </c>
      <c r="F831" s="220">
        <v>9.2899999999999991</v>
      </c>
      <c r="H831" s="32"/>
    </row>
    <row r="832" spans="2:8" s="1" customFormat="1" ht="16.899999999999999" customHeight="1">
      <c r="B832" s="32"/>
      <c r="C832" s="219" t="s">
        <v>1</v>
      </c>
      <c r="D832" s="219" t="s">
        <v>586</v>
      </c>
      <c r="E832" s="17" t="s">
        <v>1</v>
      </c>
      <c r="F832" s="220">
        <v>13.55</v>
      </c>
      <c r="H832" s="32"/>
    </row>
    <row r="833" spans="2:8" s="1" customFormat="1" ht="16.899999999999999" customHeight="1">
      <c r="B833" s="32"/>
      <c r="C833" s="219" t="s">
        <v>1</v>
      </c>
      <c r="D833" s="219" t="s">
        <v>587</v>
      </c>
      <c r="E833" s="17" t="s">
        <v>1</v>
      </c>
      <c r="F833" s="220">
        <v>2.12</v>
      </c>
      <c r="H833" s="32"/>
    </row>
    <row r="834" spans="2:8" s="1" customFormat="1" ht="16.899999999999999" customHeight="1">
      <c r="B834" s="32"/>
      <c r="C834" s="219" t="s">
        <v>1</v>
      </c>
      <c r="D834" s="219" t="s">
        <v>588</v>
      </c>
      <c r="E834" s="17" t="s">
        <v>1</v>
      </c>
      <c r="F834" s="220">
        <v>2.42</v>
      </c>
      <c r="H834" s="32"/>
    </row>
    <row r="835" spans="2:8" s="1" customFormat="1" ht="16.899999999999999" customHeight="1">
      <c r="B835" s="32"/>
      <c r="C835" s="219" t="s">
        <v>1</v>
      </c>
      <c r="D835" s="219" t="s">
        <v>589</v>
      </c>
      <c r="E835" s="17" t="s">
        <v>1</v>
      </c>
      <c r="F835" s="220">
        <v>24.5</v>
      </c>
      <c r="H835" s="32"/>
    </row>
    <row r="836" spans="2:8" s="1" customFormat="1" ht="16.899999999999999" customHeight="1">
      <c r="B836" s="32"/>
      <c r="C836" s="219" t="s">
        <v>1</v>
      </c>
      <c r="D836" s="219" t="s">
        <v>590</v>
      </c>
      <c r="E836" s="17" t="s">
        <v>1</v>
      </c>
      <c r="F836" s="220">
        <v>9.89</v>
      </c>
      <c r="H836" s="32"/>
    </row>
    <row r="837" spans="2:8" s="1" customFormat="1" ht="16.899999999999999" customHeight="1">
      <c r="B837" s="32"/>
      <c r="C837" s="219" t="s">
        <v>1</v>
      </c>
      <c r="D837" s="219" t="s">
        <v>591</v>
      </c>
      <c r="E837" s="17" t="s">
        <v>1</v>
      </c>
      <c r="F837" s="220">
        <v>47.99</v>
      </c>
      <c r="H837" s="32"/>
    </row>
    <row r="838" spans="2:8" s="1" customFormat="1" ht="16.899999999999999" customHeight="1">
      <c r="B838" s="32"/>
      <c r="C838" s="219" t="s">
        <v>1</v>
      </c>
      <c r="D838" s="219" t="s">
        <v>592</v>
      </c>
      <c r="E838" s="17" t="s">
        <v>1</v>
      </c>
      <c r="F838" s="220">
        <v>39.96</v>
      </c>
      <c r="H838" s="32"/>
    </row>
    <row r="839" spans="2:8" s="1" customFormat="1" ht="16.899999999999999" customHeight="1">
      <c r="B839" s="32"/>
      <c r="C839" s="219" t="s">
        <v>1</v>
      </c>
      <c r="D839" s="219" t="s">
        <v>593</v>
      </c>
      <c r="E839" s="17" t="s">
        <v>1</v>
      </c>
      <c r="F839" s="220">
        <v>40.11</v>
      </c>
      <c r="H839" s="32"/>
    </row>
    <row r="840" spans="2:8" s="1" customFormat="1" ht="16.899999999999999" customHeight="1">
      <c r="B840" s="32"/>
      <c r="C840" s="219" t="s">
        <v>1</v>
      </c>
      <c r="D840" s="219" t="s">
        <v>594</v>
      </c>
      <c r="E840" s="17" t="s">
        <v>1</v>
      </c>
      <c r="F840" s="220">
        <v>22.03</v>
      </c>
      <c r="H840" s="32"/>
    </row>
    <row r="841" spans="2:8" s="1" customFormat="1" ht="16.899999999999999" customHeight="1">
      <c r="B841" s="32"/>
      <c r="C841" s="219" t="s">
        <v>1</v>
      </c>
      <c r="D841" s="219" t="s">
        <v>595</v>
      </c>
      <c r="E841" s="17" t="s">
        <v>1</v>
      </c>
      <c r="F841" s="220">
        <v>23.37</v>
      </c>
      <c r="H841" s="32"/>
    </row>
    <row r="842" spans="2:8" s="1" customFormat="1" ht="16.899999999999999" customHeight="1">
      <c r="B842" s="32"/>
      <c r="C842" s="219" t="s">
        <v>1</v>
      </c>
      <c r="D842" s="219" t="s">
        <v>596</v>
      </c>
      <c r="E842" s="17" t="s">
        <v>1</v>
      </c>
      <c r="F842" s="220">
        <v>15.48</v>
      </c>
      <c r="H842" s="32"/>
    </row>
    <row r="843" spans="2:8" s="1" customFormat="1" ht="16.899999999999999" customHeight="1">
      <c r="B843" s="32"/>
      <c r="C843" s="219" t="s">
        <v>1</v>
      </c>
      <c r="D843" s="219" t="s">
        <v>597</v>
      </c>
      <c r="E843" s="17" t="s">
        <v>1</v>
      </c>
      <c r="F843" s="220">
        <v>21.29</v>
      </c>
      <c r="H843" s="32"/>
    </row>
    <row r="844" spans="2:8" s="1" customFormat="1" ht="16.899999999999999" customHeight="1">
      <c r="B844" s="32"/>
      <c r="C844" s="219" t="s">
        <v>1</v>
      </c>
      <c r="D844" s="219" t="s">
        <v>1344</v>
      </c>
      <c r="E844" s="17" t="s">
        <v>1</v>
      </c>
      <c r="F844" s="220">
        <v>0</v>
      </c>
      <c r="H844" s="32"/>
    </row>
    <row r="845" spans="2:8" s="1" customFormat="1" ht="16.899999999999999" customHeight="1">
      <c r="B845" s="32"/>
      <c r="C845" s="219" t="s">
        <v>1</v>
      </c>
      <c r="D845" s="219" t="s">
        <v>1345</v>
      </c>
      <c r="E845" s="17" t="s">
        <v>1</v>
      </c>
      <c r="F845" s="220">
        <v>12.16</v>
      </c>
      <c r="H845" s="32"/>
    </row>
    <row r="846" spans="2:8" s="1" customFormat="1" ht="16.899999999999999" customHeight="1">
      <c r="B846" s="32"/>
      <c r="C846" s="219" t="s">
        <v>222</v>
      </c>
      <c r="D846" s="219" t="s">
        <v>386</v>
      </c>
      <c r="E846" s="17" t="s">
        <v>1</v>
      </c>
      <c r="F846" s="220">
        <v>457.86</v>
      </c>
      <c r="H846" s="32"/>
    </row>
    <row r="847" spans="2:8" s="1" customFormat="1" ht="16.899999999999999" customHeight="1">
      <c r="B847" s="32"/>
      <c r="C847" s="221" t="s">
        <v>5710</v>
      </c>
      <c r="H847" s="32"/>
    </row>
    <row r="848" spans="2:8" s="1" customFormat="1" ht="16.899999999999999" customHeight="1">
      <c r="B848" s="32"/>
      <c r="C848" s="219" t="s">
        <v>1596</v>
      </c>
      <c r="D848" s="219" t="s">
        <v>5722</v>
      </c>
      <c r="E848" s="17" t="s">
        <v>172</v>
      </c>
      <c r="F848" s="220">
        <v>1179.3499999999999</v>
      </c>
      <c r="H848" s="32"/>
    </row>
    <row r="849" spans="2:8" s="1" customFormat="1" ht="16.899999999999999" customHeight="1">
      <c r="B849" s="32"/>
      <c r="C849" s="219" t="s">
        <v>1587</v>
      </c>
      <c r="D849" s="219" t="s">
        <v>5796</v>
      </c>
      <c r="E849" s="17" t="s">
        <v>172</v>
      </c>
      <c r="F849" s="220">
        <v>1179.3499999999999</v>
      </c>
      <c r="H849" s="32"/>
    </row>
    <row r="850" spans="2:8" s="1" customFormat="1" ht="16.899999999999999" customHeight="1">
      <c r="B850" s="32"/>
      <c r="C850" s="215" t="s">
        <v>224</v>
      </c>
      <c r="D850" s="216" t="s">
        <v>1</v>
      </c>
      <c r="E850" s="217" t="s">
        <v>1</v>
      </c>
      <c r="F850" s="218">
        <v>363.96</v>
      </c>
      <c r="H850" s="32"/>
    </row>
    <row r="851" spans="2:8" s="1" customFormat="1" ht="16.899999999999999" customHeight="1">
      <c r="B851" s="32"/>
      <c r="C851" s="219" t="s">
        <v>1</v>
      </c>
      <c r="D851" s="219" t="s">
        <v>728</v>
      </c>
      <c r="E851" s="17" t="s">
        <v>1</v>
      </c>
      <c r="F851" s="220">
        <v>0</v>
      </c>
      <c r="H851" s="32"/>
    </row>
    <row r="852" spans="2:8" s="1" customFormat="1" ht="16.899999999999999" customHeight="1">
      <c r="B852" s="32"/>
      <c r="C852" s="219" t="s">
        <v>1</v>
      </c>
      <c r="D852" s="219" t="s">
        <v>1347</v>
      </c>
      <c r="E852" s="17" t="s">
        <v>1</v>
      </c>
      <c r="F852" s="220">
        <v>0</v>
      </c>
      <c r="H852" s="32"/>
    </row>
    <row r="853" spans="2:8" s="1" customFormat="1" ht="16.899999999999999" customHeight="1">
      <c r="B853" s="32"/>
      <c r="C853" s="219" t="s">
        <v>1</v>
      </c>
      <c r="D853" s="219" t="s">
        <v>1348</v>
      </c>
      <c r="E853" s="17" t="s">
        <v>1</v>
      </c>
      <c r="F853" s="220">
        <v>53.28</v>
      </c>
      <c r="H853" s="32"/>
    </row>
    <row r="854" spans="2:8" s="1" customFormat="1" ht="16.899999999999999" customHeight="1">
      <c r="B854" s="32"/>
      <c r="C854" s="219" t="s">
        <v>1</v>
      </c>
      <c r="D854" s="219" t="s">
        <v>1349</v>
      </c>
      <c r="E854" s="17" t="s">
        <v>1</v>
      </c>
      <c r="F854" s="220">
        <v>8.68</v>
      </c>
      <c r="H854" s="32"/>
    </row>
    <row r="855" spans="2:8" s="1" customFormat="1" ht="16.899999999999999" customHeight="1">
      <c r="B855" s="32"/>
      <c r="C855" s="219" t="s">
        <v>1</v>
      </c>
      <c r="D855" s="219" t="s">
        <v>1350</v>
      </c>
      <c r="E855" s="17" t="s">
        <v>1</v>
      </c>
      <c r="F855" s="220">
        <v>17.47</v>
      </c>
      <c r="H855" s="32"/>
    </row>
    <row r="856" spans="2:8" s="1" customFormat="1" ht="16.899999999999999" customHeight="1">
      <c r="B856" s="32"/>
      <c r="C856" s="219" t="s">
        <v>1</v>
      </c>
      <c r="D856" s="219" t="s">
        <v>1351</v>
      </c>
      <c r="E856" s="17" t="s">
        <v>1</v>
      </c>
      <c r="F856" s="220">
        <v>55.67</v>
      </c>
      <c r="H856" s="32"/>
    </row>
    <row r="857" spans="2:8" s="1" customFormat="1" ht="16.899999999999999" customHeight="1">
      <c r="B857" s="32"/>
      <c r="C857" s="219" t="s">
        <v>1</v>
      </c>
      <c r="D857" s="219" t="s">
        <v>1352</v>
      </c>
      <c r="E857" s="17" t="s">
        <v>1</v>
      </c>
      <c r="F857" s="220">
        <v>28.85</v>
      </c>
      <c r="H857" s="32"/>
    </row>
    <row r="858" spans="2:8" s="1" customFormat="1" ht="16.899999999999999" customHeight="1">
      <c r="B858" s="32"/>
      <c r="C858" s="219" t="s">
        <v>1</v>
      </c>
      <c r="D858" s="219" t="s">
        <v>1353</v>
      </c>
      <c r="E858" s="17" t="s">
        <v>1</v>
      </c>
      <c r="F858" s="220">
        <v>6.34</v>
      </c>
      <c r="H858" s="32"/>
    </row>
    <row r="859" spans="2:8" s="1" customFormat="1" ht="16.899999999999999" customHeight="1">
      <c r="B859" s="32"/>
      <c r="C859" s="219" t="s">
        <v>1</v>
      </c>
      <c r="D859" s="219" t="s">
        <v>1354</v>
      </c>
      <c r="E859" s="17" t="s">
        <v>1</v>
      </c>
      <c r="F859" s="220">
        <v>2.42</v>
      </c>
      <c r="H859" s="32"/>
    </row>
    <row r="860" spans="2:8" s="1" customFormat="1" ht="16.899999999999999" customHeight="1">
      <c r="B860" s="32"/>
      <c r="C860" s="219" t="s">
        <v>1</v>
      </c>
      <c r="D860" s="219" t="s">
        <v>1355</v>
      </c>
      <c r="E860" s="17" t="s">
        <v>1</v>
      </c>
      <c r="F860" s="220">
        <v>2.8</v>
      </c>
      <c r="H860" s="32"/>
    </row>
    <row r="861" spans="2:8" s="1" customFormat="1" ht="16.899999999999999" customHeight="1">
      <c r="B861" s="32"/>
      <c r="C861" s="219" t="s">
        <v>1</v>
      </c>
      <c r="D861" s="219" t="s">
        <v>1356</v>
      </c>
      <c r="E861" s="17" t="s">
        <v>1</v>
      </c>
      <c r="F861" s="220">
        <v>2.12</v>
      </c>
      <c r="H861" s="32"/>
    </row>
    <row r="862" spans="2:8" s="1" customFormat="1" ht="16.899999999999999" customHeight="1">
      <c r="B862" s="32"/>
      <c r="C862" s="219" t="s">
        <v>1</v>
      </c>
      <c r="D862" s="219" t="s">
        <v>1357</v>
      </c>
      <c r="E862" s="17" t="s">
        <v>1</v>
      </c>
      <c r="F862" s="220">
        <v>13.55</v>
      </c>
      <c r="H862" s="32"/>
    </row>
    <row r="863" spans="2:8" s="1" customFormat="1" ht="16.899999999999999" customHeight="1">
      <c r="B863" s="32"/>
      <c r="C863" s="219" t="s">
        <v>1</v>
      </c>
      <c r="D863" s="219" t="s">
        <v>1358</v>
      </c>
      <c r="E863" s="17" t="s">
        <v>1</v>
      </c>
      <c r="F863" s="220">
        <v>15.02</v>
      </c>
      <c r="H863" s="32"/>
    </row>
    <row r="864" spans="2:8" s="1" customFormat="1" ht="16.899999999999999" customHeight="1">
      <c r="B864" s="32"/>
      <c r="C864" s="219" t="s">
        <v>1</v>
      </c>
      <c r="D864" s="219" t="s">
        <v>1359</v>
      </c>
      <c r="E864" s="17" t="s">
        <v>1</v>
      </c>
      <c r="F864" s="220">
        <v>57.93</v>
      </c>
      <c r="H864" s="32"/>
    </row>
    <row r="865" spans="2:8" s="1" customFormat="1" ht="16.899999999999999" customHeight="1">
      <c r="B865" s="32"/>
      <c r="C865" s="219" t="s">
        <v>1</v>
      </c>
      <c r="D865" s="219" t="s">
        <v>1360</v>
      </c>
      <c r="E865" s="17" t="s">
        <v>1</v>
      </c>
      <c r="F865" s="220">
        <v>22.03</v>
      </c>
      <c r="H865" s="32"/>
    </row>
    <row r="866" spans="2:8" s="1" customFormat="1" ht="16.899999999999999" customHeight="1">
      <c r="B866" s="32"/>
      <c r="C866" s="219" t="s">
        <v>1</v>
      </c>
      <c r="D866" s="219" t="s">
        <v>1361</v>
      </c>
      <c r="E866" s="17" t="s">
        <v>1</v>
      </c>
      <c r="F866" s="220">
        <v>23.26</v>
      </c>
      <c r="H866" s="32"/>
    </row>
    <row r="867" spans="2:8" s="1" customFormat="1" ht="16.899999999999999" customHeight="1">
      <c r="B867" s="32"/>
      <c r="C867" s="219" t="s">
        <v>1</v>
      </c>
      <c r="D867" s="219" t="s">
        <v>1362</v>
      </c>
      <c r="E867" s="17" t="s">
        <v>1</v>
      </c>
      <c r="F867" s="220">
        <v>23.56</v>
      </c>
      <c r="H867" s="32"/>
    </row>
    <row r="868" spans="2:8" s="1" customFormat="1" ht="16.899999999999999" customHeight="1">
      <c r="B868" s="32"/>
      <c r="C868" s="219" t="s">
        <v>1</v>
      </c>
      <c r="D868" s="219" t="s">
        <v>1363</v>
      </c>
      <c r="E868" s="17" t="s">
        <v>1</v>
      </c>
      <c r="F868" s="220">
        <v>22.3</v>
      </c>
      <c r="H868" s="32"/>
    </row>
    <row r="869" spans="2:8" s="1" customFormat="1" ht="16.899999999999999" customHeight="1">
      <c r="B869" s="32"/>
      <c r="C869" s="219" t="s">
        <v>1</v>
      </c>
      <c r="D869" s="219" t="s">
        <v>1594</v>
      </c>
      <c r="E869" s="17" t="s">
        <v>1</v>
      </c>
      <c r="F869" s="220">
        <v>0</v>
      </c>
      <c r="H869" s="32"/>
    </row>
    <row r="870" spans="2:8" s="1" customFormat="1" ht="16.899999999999999" customHeight="1">
      <c r="B870" s="32"/>
      <c r="C870" s="219" t="s">
        <v>1</v>
      </c>
      <c r="D870" s="219" t="s">
        <v>1349</v>
      </c>
      <c r="E870" s="17" t="s">
        <v>1</v>
      </c>
      <c r="F870" s="220">
        <v>8.68</v>
      </c>
      <c r="H870" s="32"/>
    </row>
    <row r="871" spans="2:8" s="1" customFormat="1" ht="16.899999999999999" customHeight="1">
      <c r="B871" s="32"/>
      <c r="C871" s="219" t="s">
        <v>224</v>
      </c>
      <c r="D871" s="219" t="s">
        <v>386</v>
      </c>
      <c r="E871" s="17" t="s">
        <v>1</v>
      </c>
      <c r="F871" s="220">
        <v>363.96</v>
      </c>
      <c r="H871" s="32"/>
    </row>
    <row r="872" spans="2:8" s="1" customFormat="1" ht="16.899999999999999" customHeight="1">
      <c r="B872" s="32"/>
      <c r="C872" s="221" t="s">
        <v>5710</v>
      </c>
      <c r="H872" s="32"/>
    </row>
    <row r="873" spans="2:8" s="1" customFormat="1" ht="16.899999999999999" customHeight="1">
      <c r="B873" s="32"/>
      <c r="C873" s="219" t="s">
        <v>1596</v>
      </c>
      <c r="D873" s="219" t="s">
        <v>5722</v>
      </c>
      <c r="E873" s="17" t="s">
        <v>172</v>
      </c>
      <c r="F873" s="220">
        <v>1179.3499999999999</v>
      </c>
      <c r="H873" s="32"/>
    </row>
    <row r="874" spans="2:8" s="1" customFormat="1" ht="16.899999999999999" customHeight="1">
      <c r="B874" s="32"/>
      <c r="C874" s="219" t="s">
        <v>1587</v>
      </c>
      <c r="D874" s="219" t="s">
        <v>5796</v>
      </c>
      <c r="E874" s="17" t="s">
        <v>172</v>
      </c>
      <c r="F874" s="220">
        <v>1179.3499999999999</v>
      </c>
      <c r="H874" s="32"/>
    </row>
    <row r="875" spans="2:8" s="1" customFormat="1" ht="16.899999999999999" customHeight="1">
      <c r="B875" s="32"/>
      <c r="C875" s="215" t="s">
        <v>270</v>
      </c>
      <c r="D875" s="216" t="s">
        <v>1</v>
      </c>
      <c r="E875" s="217" t="s">
        <v>1</v>
      </c>
      <c r="F875" s="218">
        <v>15</v>
      </c>
      <c r="H875" s="32"/>
    </row>
    <row r="876" spans="2:8" s="1" customFormat="1" ht="16.899999999999999" customHeight="1">
      <c r="B876" s="32"/>
      <c r="C876" s="219" t="s">
        <v>1</v>
      </c>
      <c r="D876" s="219" t="s">
        <v>539</v>
      </c>
      <c r="E876" s="17" t="s">
        <v>1</v>
      </c>
      <c r="F876" s="220">
        <v>0</v>
      </c>
      <c r="H876" s="32"/>
    </row>
    <row r="877" spans="2:8" s="1" customFormat="1" ht="16.899999999999999" customHeight="1">
      <c r="B877" s="32"/>
      <c r="C877" s="219" t="s">
        <v>1</v>
      </c>
      <c r="D877" s="219" t="s">
        <v>576</v>
      </c>
      <c r="E877" s="17" t="s">
        <v>1</v>
      </c>
      <c r="F877" s="220">
        <v>15</v>
      </c>
      <c r="H877" s="32"/>
    </row>
    <row r="878" spans="2:8" s="1" customFormat="1" ht="16.899999999999999" customHeight="1">
      <c r="B878" s="32"/>
      <c r="C878" s="219" t="s">
        <v>270</v>
      </c>
      <c r="D878" s="219" t="s">
        <v>406</v>
      </c>
      <c r="E878" s="17" t="s">
        <v>1</v>
      </c>
      <c r="F878" s="220">
        <v>15</v>
      </c>
      <c r="H878" s="32"/>
    </row>
    <row r="879" spans="2:8" s="1" customFormat="1" ht="16.899999999999999" customHeight="1">
      <c r="B879" s="32"/>
      <c r="C879" s="221" t="s">
        <v>5710</v>
      </c>
      <c r="H879" s="32"/>
    </row>
    <row r="880" spans="2:8" s="1" customFormat="1" ht="16.899999999999999" customHeight="1">
      <c r="B880" s="32"/>
      <c r="C880" s="219" t="s">
        <v>573</v>
      </c>
      <c r="D880" s="219" t="s">
        <v>5797</v>
      </c>
      <c r="E880" s="17" t="s">
        <v>465</v>
      </c>
      <c r="F880" s="220">
        <v>15</v>
      </c>
      <c r="H880" s="32"/>
    </row>
    <row r="881" spans="2:8" s="1" customFormat="1" ht="16.899999999999999" customHeight="1">
      <c r="B881" s="32"/>
      <c r="C881" s="219" t="s">
        <v>615</v>
      </c>
      <c r="D881" s="219" t="s">
        <v>5798</v>
      </c>
      <c r="E881" s="17" t="s">
        <v>465</v>
      </c>
      <c r="F881" s="220">
        <v>62.9</v>
      </c>
      <c r="H881" s="32"/>
    </row>
    <row r="882" spans="2:8" s="1" customFormat="1" ht="16.899999999999999" customHeight="1">
      <c r="B882" s="32"/>
      <c r="C882" s="219" t="s">
        <v>645</v>
      </c>
      <c r="D882" s="219" t="s">
        <v>5799</v>
      </c>
      <c r="E882" s="17" t="s">
        <v>647</v>
      </c>
      <c r="F882" s="220">
        <v>51.348999999999997</v>
      </c>
      <c r="H882" s="32"/>
    </row>
    <row r="883" spans="2:8" s="1" customFormat="1" ht="16.899999999999999" customHeight="1">
      <c r="B883" s="32"/>
      <c r="C883" s="219" t="s">
        <v>628</v>
      </c>
      <c r="D883" s="219" t="s">
        <v>629</v>
      </c>
      <c r="E883" s="17" t="s">
        <v>395</v>
      </c>
      <c r="F883" s="220">
        <v>146.666</v>
      </c>
      <c r="H883" s="32"/>
    </row>
    <row r="884" spans="2:8" s="1" customFormat="1" ht="16.899999999999999" customHeight="1">
      <c r="B884" s="32"/>
      <c r="C884" s="215" t="s">
        <v>305</v>
      </c>
      <c r="D884" s="216" t="s">
        <v>1</v>
      </c>
      <c r="E884" s="217" t="s">
        <v>1</v>
      </c>
      <c r="F884" s="218">
        <v>45.5</v>
      </c>
      <c r="H884" s="32"/>
    </row>
    <row r="885" spans="2:8" s="1" customFormat="1" ht="16.899999999999999" customHeight="1">
      <c r="B885" s="32"/>
      <c r="C885" s="219" t="s">
        <v>1</v>
      </c>
      <c r="D885" s="219" t="s">
        <v>539</v>
      </c>
      <c r="E885" s="17" t="s">
        <v>1</v>
      </c>
      <c r="F885" s="220">
        <v>0</v>
      </c>
      <c r="H885" s="32"/>
    </row>
    <row r="886" spans="2:8" s="1" customFormat="1" ht="16.899999999999999" customHeight="1">
      <c r="B886" s="32"/>
      <c r="C886" s="219" t="s">
        <v>1</v>
      </c>
      <c r="D886" s="219" t="s">
        <v>602</v>
      </c>
      <c r="E886" s="17" t="s">
        <v>1</v>
      </c>
      <c r="F886" s="220">
        <v>20</v>
      </c>
      <c r="H886" s="32"/>
    </row>
    <row r="887" spans="2:8" s="1" customFormat="1" ht="16.899999999999999" customHeight="1">
      <c r="B887" s="32"/>
      <c r="C887" s="219" t="s">
        <v>1</v>
      </c>
      <c r="D887" s="219" t="s">
        <v>603</v>
      </c>
      <c r="E887" s="17" t="s">
        <v>1</v>
      </c>
      <c r="F887" s="220">
        <v>12</v>
      </c>
      <c r="H887" s="32"/>
    </row>
    <row r="888" spans="2:8" s="1" customFormat="1" ht="16.899999999999999" customHeight="1">
      <c r="B888" s="32"/>
      <c r="C888" s="219" t="s">
        <v>1</v>
      </c>
      <c r="D888" s="219" t="s">
        <v>604</v>
      </c>
      <c r="E888" s="17" t="s">
        <v>1</v>
      </c>
      <c r="F888" s="220">
        <v>6.5</v>
      </c>
      <c r="H888" s="32"/>
    </row>
    <row r="889" spans="2:8" s="1" customFormat="1" ht="16.899999999999999" customHeight="1">
      <c r="B889" s="32"/>
      <c r="C889" s="219" t="s">
        <v>1</v>
      </c>
      <c r="D889" s="219" t="s">
        <v>605</v>
      </c>
      <c r="E889" s="17" t="s">
        <v>1</v>
      </c>
      <c r="F889" s="220">
        <v>7</v>
      </c>
      <c r="H889" s="32"/>
    </row>
    <row r="890" spans="2:8" s="1" customFormat="1" ht="16.899999999999999" customHeight="1">
      <c r="B890" s="32"/>
      <c r="C890" s="219" t="s">
        <v>305</v>
      </c>
      <c r="D890" s="219" t="s">
        <v>406</v>
      </c>
      <c r="E890" s="17" t="s">
        <v>1</v>
      </c>
      <c r="F890" s="220">
        <v>45.5</v>
      </c>
      <c r="H890" s="32"/>
    </row>
    <row r="891" spans="2:8" s="1" customFormat="1" ht="16.899999999999999" customHeight="1">
      <c r="B891" s="32"/>
      <c r="C891" s="221" t="s">
        <v>5710</v>
      </c>
      <c r="H891" s="32"/>
    </row>
    <row r="892" spans="2:8" s="1" customFormat="1" ht="16.899999999999999" customHeight="1">
      <c r="B892" s="32"/>
      <c r="C892" s="219" t="s">
        <v>599</v>
      </c>
      <c r="D892" s="219" t="s">
        <v>5800</v>
      </c>
      <c r="E892" s="17" t="s">
        <v>465</v>
      </c>
      <c r="F892" s="220">
        <v>45.5</v>
      </c>
      <c r="H892" s="32"/>
    </row>
    <row r="893" spans="2:8" s="1" customFormat="1" ht="16.899999999999999" customHeight="1">
      <c r="B893" s="32"/>
      <c r="C893" s="219" t="s">
        <v>615</v>
      </c>
      <c r="D893" s="219" t="s">
        <v>5798</v>
      </c>
      <c r="E893" s="17" t="s">
        <v>465</v>
      </c>
      <c r="F893" s="220">
        <v>62.9</v>
      </c>
      <c r="H893" s="32"/>
    </row>
    <row r="894" spans="2:8" s="1" customFormat="1" ht="16.899999999999999" customHeight="1">
      <c r="B894" s="32"/>
      <c r="C894" s="219" t="s">
        <v>645</v>
      </c>
      <c r="D894" s="219" t="s">
        <v>5799</v>
      </c>
      <c r="E894" s="17" t="s">
        <v>647</v>
      </c>
      <c r="F894" s="220">
        <v>51.348999999999997</v>
      </c>
      <c r="H894" s="32"/>
    </row>
    <row r="895" spans="2:8" s="1" customFormat="1" ht="16.899999999999999" customHeight="1">
      <c r="B895" s="32"/>
      <c r="C895" s="219" t="s">
        <v>628</v>
      </c>
      <c r="D895" s="219" t="s">
        <v>629</v>
      </c>
      <c r="E895" s="17" t="s">
        <v>395</v>
      </c>
      <c r="F895" s="220">
        <v>146.666</v>
      </c>
      <c r="H895" s="32"/>
    </row>
    <row r="896" spans="2:8" s="1" customFormat="1" ht="16.899999999999999" customHeight="1">
      <c r="B896" s="32"/>
      <c r="C896" s="215" t="s">
        <v>268</v>
      </c>
      <c r="D896" s="216" t="s">
        <v>1</v>
      </c>
      <c r="E896" s="217" t="s">
        <v>1</v>
      </c>
      <c r="F896" s="218">
        <v>63</v>
      </c>
      <c r="H896" s="32"/>
    </row>
    <row r="897" spans="2:8" s="1" customFormat="1" ht="16.899999999999999" customHeight="1">
      <c r="B897" s="32"/>
      <c r="C897" s="219" t="s">
        <v>1</v>
      </c>
      <c r="D897" s="219" t="s">
        <v>539</v>
      </c>
      <c r="E897" s="17" t="s">
        <v>1</v>
      </c>
      <c r="F897" s="220">
        <v>0</v>
      </c>
      <c r="H897" s="32"/>
    </row>
    <row r="898" spans="2:8" s="1" customFormat="1" ht="16.899999999999999" customHeight="1">
      <c r="B898" s="32"/>
      <c r="C898" s="219" t="s">
        <v>1</v>
      </c>
      <c r="D898" s="219" t="s">
        <v>540</v>
      </c>
      <c r="E898" s="17" t="s">
        <v>1</v>
      </c>
      <c r="F898" s="220">
        <v>8</v>
      </c>
      <c r="H898" s="32"/>
    </row>
    <row r="899" spans="2:8" s="1" customFormat="1" ht="16.899999999999999" customHeight="1">
      <c r="B899" s="32"/>
      <c r="C899" s="219" t="s">
        <v>1</v>
      </c>
      <c r="D899" s="219" t="s">
        <v>541</v>
      </c>
      <c r="E899" s="17" t="s">
        <v>1</v>
      </c>
      <c r="F899" s="220">
        <v>25</v>
      </c>
      <c r="H899" s="32"/>
    </row>
    <row r="900" spans="2:8" s="1" customFormat="1" ht="16.899999999999999" customHeight="1">
      <c r="B900" s="32"/>
      <c r="C900" s="219" t="s">
        <v>1</v>
      </c>
      <c r="D900" s="219" t="s">
        <v>542</v>
      </c>
      <c r="E900" s="17" t="s">
        <v>1</v>
      </c>
      <c r="F900" s="220">
        <v>2</v>
      </c>
      <c r="H900" s="32"/>
    </row>
    <row r="901" spans="2:8" s="1" customFormat="1" ht="16.899999999999999" customHeight="1">
      <c r="B901" s="32"/>
      <c r="C901" s="219" t="s">
        <v>1</v>
      </c>
      <c r="D901" s="219" t="s">
        <v>543</v>
      </c>
      <c r="E901" s="17" t="s">
        <v>1</v>
      </c>
      <c r="F901" s="220">
        <v>18</v>
      </c>
      <c r="H901" s="32"/>
    </row>
    <row r="902" spans="2:8" s="1" customFormat="1" ht="16.899999999999999" customHeight="1">
      <c r="B902" s="32"/>
      <c r="C902" s="219" t="s">
        <v>1</v>
      </c>
      <c r="D902" s="219" t="s">
        <v>544</v>
      </c>
      <c r="E902" s="17" t="s">
        <v>1</v>
      </c>
      <c r="F902" s="220">
        <v>10</v>
      </c>
      <c r="H902" s="32"/>
    </row>
    <row r="903" spans="2:8" s="1" customFormat="1" ht="16.899999999999999" customHeight="1">
      <c r="B903" s="32"/>
      <c r="C903" s="219" t="s">
        <v>268</v>
      </c>
      <c r="D903" s="219" t="s">
        <v>406</v>
      </c>
      <c r="E903" s="17" t="s">
        <v>1</v>
      </c>
      <c r="F903" s="220">
        <v>63</v>
      </c>
      <c r="H903" s="32"/>
    </row>
    <row r="904" spans="2:8" s="1" customFormat="1" ht="16.899999999999999" customHeight="1">
      <c r="B904" s="32"/>
      <c r="C904" s="221" t="s">
        <v>5710</v>
      </c>
      <c r="H904" s="32"/>
    </row>
    <row r="905" spans="2:8" s="1" customFormat="1" ht="16.899999999999999" customHeight="1">
      <c r="B905" s="32"/>
      <c r="C905" s="219" t="s">
        <v>536</v>
      </c>
      <c r="D905" s="219" t="s">
        <v>5801</v>
      </c>
      <c r="E905" s="17" t="s">
        <v>465</v>
      </c>
      <c r="F905" s="220">
        <v>63</v>
      </c>
      <c r="H905" s="32"/>
    </row>
    <row r="906" spans="2:8" s="1" customFormat="1" ht="16.899999999999999" customHeight="1">
      <c r="B906" s="32"/>
      <c r="C906" s="219" t="s">
        <v>607</v>
      </c>
      <c r="D906" s="219" t="s">
        <v>5802</v>
      </c>
      <c r="E906" s="17" t="s">
        <v>465</v>
      </c>
      <c r="F906" s="220">
        <v>212.4</v>
      </c>
      <c r="H906" s="32"/>
    </row>
    <row r="907" spans="2:8" s="1" customFormat="1" ht="16.899999999999999" customHeight="1">
      <c r="B907" s="32"/>
      <c r="C907" s="219" t="s">
        <v>645</v>
      </c>
      <c r="D907" s="219" t="s">
        <v>5799</v>
      </c>
      <c r="E907" s="17" t="s">
        <v>647</v>
      </c>
      <c r="F907" s="220">
        <v>51.348999999999997</v>
      </c>
      <c r="H907" s="32"/>
    </row>
    <row r="908" spans="2:8" s="1" customFormat="1" ht="16.899999999999999" customHeight="1">
      <c r="B908" s="32"/>
      <c r="C908" s="219" t="s">
        <v>628</v>
      </c>
      <c r="D908" s="219" t="s">
        <v>629</v>
      </c>
      <c r="E908" s="17" t="s">
        <v>395</v>
      </c>
      <c r="F908" s="220">
        <v>146.666</v>
      </c>
      <c r="H908" s="32"/>
    </row>
    <row r="909" spans="2:8" s="1" customFormat="1" ht="16.899999999999999" customHeight="1">
      <c r="B909" s="32"/>
      <c r="C909" s="215" t="s">
        <v>301</v>
      </c>
      <c r="D909" s="216" t="s">
        <v>1</v>
      </c>
      <c r="E909" s="217" t="s">
        <v>1</v>
      </c>
      <c r="F909" s="218">
        <v>141</v>
      </c>
      <c r="H909" s="32"/>
    </row>
    <row r="910" spans="2:8" s="1" customFormat="1" ht="16.899999999999999" customHeight="1">
      <c r="B910" s="32"/>
      <c r="C910" s="219" t="s">
        <v>1</v>
      </c>
      <c r="D910" s="219" t="s">
        <v>539</v>
      </c>
      <c r="E910" s="17" t="s">
        <v>1</v>
      </c>
      <c r="F910" s="220">
        <v>0</v>
      </c>
      <c r="H910" s="32"/>
    </row>
    <row r="911" spans="2:8" s="1" customFormat="1" ht="16.899999999999999" customHeight="1">
      <c r="B911" s="32"/>
      <c r="C911" s="219" t="s">
        <v>1</v>
      </c>
      <c r="D911" s="219" t="s">
        <v>564</v>
      </c>
      <c r="E911" s="17" t="s">
        <v>1</v>
      </c>
      <c r="F911" s="220">
        <v>54</v>
      </c>
      <c r="H911" s="32"/>
    </row>
    <row r="912" spans="2:8" s="1" customFormat="1" ht="16.899999999999999" customHeight="1">
      <c r="B912" s="32"/>
      <c r="C912" s="219" t="s">
        <v>1</v>
      </c>
      <c r="D912" s="219" t="s">
        <v>565</v>
      </c>
      <c r="E912" s="17" t="s">
        <v>1</v>
      </c>
      <c r="F912" s="220">
        <v>35</v>
      </c>
      <c r="H912" s="32"/>
    </row>
    <row r="913" spans="2:8" s="1" customFormat="1" ht="16.899999999999999" customHeight="1">
      <c r="B913" s="32"/>
      <c r="C913" s="219" t="s">
        <v>1</v>
      </c>
      <c r="D913" s="219" t="s">
        <v>566</v>
      </c>
      <c r="E913" s="17" t="s">
        <v>1</v>
      </c>
      <c r="F913" s="220">
        <v>24</v>
      </c>
      <c r="H913" s="32"/>
    </row>
    <row r="914" spans="2:8" s="1" customFormat="1" ht="16.899999999999999" customHeight="1">
      <c r="B914" s="32"/>
      <c r="C914" s="219" t="s">
        <v>1</v>
      </c>
      <c r="D914" s="219" t="s">
        <v>543</v>
      </c>
      <c r="E914" s="17" t="s">
        <v>1</v>
      </c>
      <c r="F914" s="220">
        <v>18</v>
      </c>
      <c r="H914" s="32"/>
    </row>
    <row r="915" spans="2:8" s="1" customFormat="1" ht="16.899999999999999" customHeight="1">
      <c r="B915" s="32"/>
      <c r="C915" s="219" t="s">
        <v>1</v>
      </c>
      <c r="D915" s="219" t="s">
        <v>544</v>
      </c>
      <c r="E915" s="17" t="s">
        <v>1</v>
      </c>
      <c r="F915" s="220">
        <v>10</v>
      </c>
      <c r="H915" s="32"/>
    </row>
    <row r="916" spans="2:8" s="1" customFormat="1" ht="16.899999999999999" customHeight="1">
      <c r="B916" s="32"/>
      <c r="C916" s="219" t="s">
        <v>301</v>
      </c>
      <c r="D916" s="219" t="s">
        <v>406</v>
      </c>
      <c r="E916" s="17" t="s">
        <v>1</v>
      </c>
      <c r="F916" s="220">
        <v>141</v>
      </c>
      <c r="H916" s="32"/>
    </row>
    <row r="917" spans="2:8" s="1" customFormat="1" ht="16.899999999999999" customHeight="1">
      <c r="B917" s="32"/>
      <c r="C917" s="221" t="s">
        <v>5710</v>
      </c>
      <c r="H917" s="32"/>
    </row>
    <row r="918" spans="2:8" s="1" customFormat="1" ht="16.899999999999999" customHeight="1">
      <c r="B918" s="32"/>
      <c r="C918" s="219" t="s">
        <v>561</v>
      </c>
      <c r="D918" s="219" t="s">
        <v>5803</v>
      </c>
      <c r="E918" s="17" t="s">
        <v>465</v>
      </c>
      <c r="F918" s="220">
        <v>141</v>
      </c>
      <c r="H918" s="32"/>
    </row>
    <row r="919" spans="2:8" s="1" customFormat="1" ht="16.899999999999999" customHeight="1">
      <c r="B919" s="32"/>
      <c r="C919" s="219" t="s">
        <v>607</v>
      </c>
      <c r="D919" s="219" t="s">
        <v>5802</v>
      </c>
      <c r="E919" s="17" t="s">
        <v>465</v>
      </c>
      <c r="F919" s="220">
        <v>212.4</v>
      </c>
      <c r="H919" s="32"/>
    </row>
    <row r="920" spans="2:8" s="1" customFormat="1" ht="16.899999999999999" customHeight="1">
      <c r="B920" s="32"/>
      <c r="C920" s="219" t="s">
        <v>645</v>
      </c>
      <c r="D920" s="219" t="s">
        <v>5799</v>
      </c>
      <c r="E920" s="17" t="s">
        <v>647</v>
      </c>
      <c r="F920" s="220">
        <v>51.348999999999997</v>
      </c>
      <c r="H920" s="32"/>
    </row>
    <row r="921" spans="2:8" s="1" customFormat="1" ht="16.899999999999999" customHeight="1">
      <c r="B921" s="32"/>
      <c r="C921" s="219" t="s">
        <v>628</v>
      </c>
      <c r="D921" s="219" t="s">
        <v>629</v>
      </c>
      <c r="E921" s="17" t="s">
        <v>395</v>
      </c>
      <c r="F921" s="220">
        <v>146.666</v>
      </c>
      <c r="H921" s="32"/>
    </row>
    <row r="922" spans="2:8" s="1" customFormat="1" ht="16.899999999999999" customHeight="1">
      <c r="B922" s="32"/>
      <c r="C922" s="215" t="s">
        <v>303</v>
      </c>
      <c r="D922" s="216" t="s">
        <v>1</v>
      </c>
      <c r="E922" s="217" t="s">
        <v>1</v>
      </c>
      <c r="F922" s="218">
        <v>11</v>
      </c>
      <c r="H922" s="32"/>
    </row>
    <row r="923" spans="2:8" s="1" customFormat="1" ht="16.899999999999999" customHeight="1">
      <c r="B923" s="32"/>
      <c r="C923" s="219" t="s">
        <v>1</v>
      </c>
      <c r="D923" s="219" t="s">
        <v>539</v>
      </c>
      <c r="E923" s="17" t="s">
        <v>1</v>
      </c>
      <c r="F923" s="220">
        <v>0</v>
      </c>
      <c r="H923" s="32"/>
    </row>
    <row r="924" spans="2:8" s="1" customFormat="1" ht="16.899999999999999" customHeight="1">
      <c r="B924" s="32"/>
      <c r="C924" s="219" t="s">
        <v>1</v>
      </c>
      <c r="D924" s="219" t="s">
        <v>571</v>
      </c>
      <c r="E924" s="17" t="s">
        <v>1</v>
      </c>
      <c r="F924" s="220">
        <v>11</v>
      </c>
      <c r="H924" s="32"/>
    </row>
    <row r="925" spans="2:8" s="1" customFormat="1" ht="16.899999999999999" customHeight="1">
      <c r="B925" s="32"/>
      <c r="C925" s="219" t="s">
        <v>303</v>
      </c>
      <c r="D925" s="219" t="s">
        <v>406</v>
      </c>
      <c r="E925" s="17" t="s">
        <v>1</v>
      </c>
      <c r="F925" s="220">
        <v>11</v>
      </c>
      <c r="H925" s="32"/>
    </row>
    <row r="926" spans="2:8" s="1" customFormat="1" ht="16.899999999999999" customHeight="1">
      <c r="B926" s="32"/>
      <c r="C926" s="221" t="s">
        <v>5710</v>
      </c>
      <c r="H926" s="32"/>
    </row>
    <row r="927" spans="2:8" s="1" customFormat="1" ht="16.899999999999999" customHeight="1">
      <c r="B927" s="32"/>
      <c r="C927" s="219" t="s">
        <v>568</v>
      </c>
      <c r="D927" s="219" t="s">
        <v>5804</v>
      </c>
      <c r="E927" s="17" t="s">
        <v>465</v>
      </c>
      <c r="F927" s="220">
        <v>11</v>
      </c>
      <c r="H927" s="32"/>
    </row>
    <row r="928" spans="2:8" s="1" customFormat="1" ht="16.899999999999999" customHeight="1">
      <c r="B928" s="32"/>
      <c r="C928" s="219" t="s">
        <v>622</v>
      </c>
      <c r="D928" s="219" t="s">
        <v>5805</v>
      </c>
      <c r="E928" s="17" t="s">
        <v>465</v>
      </c>
      <c r="F928" s="220">
        <v>11.3</v>
      </c>
      <c r="H928" s="32"/>
    </row>
    <row r="929" spans="2:8" s="1" customFormat="1" ht="16.899999999999999" customHeight="1">
      <c r="B929" s="32"/>
      <c r="C929" s="219" t="s">
        <v>645</v>
      </c>
      <c r="D929" s="219" t="s">
        <v>5799</v>
      </c>
      <c r="E929" s="17" t="s">
        <v>647</v>
      </c>
      <c r="F929" s="220">
        <v>51.348999999999997</v>
      </c>
      <c r="H929" s="32"/>
    </row>
    <row r="930" spans="2:8" s="1" customFormat="1" ht="16.899999999999999" customHeight="1">
      <c r="B930" s="32"/>
      <c r="C930" s="219" t="s">
        <v>628</v>
      </c>
      <c r="D930" s="219" t="s">
        <v>629</v>
      </c>
      <c r="E930" s="17" t="s">
        <v>395</v>
      </c>
      <c r="F930" s="220">
        <v>146.666</v>
      </c>
      <c r="H930" s="32"/>
    </row>
    <row r="931" spans="2:8" s="1" customFormat="1" ht="16.899999999999999" customHeight="1">
      <c r="B931" s="32"/>
      <c r="C931" s="215" t="s">
        <v>226</v>
      </c>
      <c r="D931" s="216" t="s">
        <v>1</v>
      </c>
      <c r="E931" s="217" t="s">
        <v>1</v>
      </c>
      <c r="F931" s="218">
        <v>2.8</v>
      </c>
      <c r="H931" s="32"/>
    </row>
    <row r="932" spans="2:8" s="1" customFormat="1" ht="16.899999999999999" customHeight="1">
      <c r="B932" s="32"/>
      <c r="C932" s="219" t="s">
        <v>1</v>
      </c>
      <c r="D932" s="219" t="s">
        <v>789</v>
      </c>
      <c r="E932" s="17" t="s">
        <v>1</v>
      </c>
      <c r="F932" s="220">
        <v>0</v>
      </c>
      <c r="H932" s="32"/>
    </row>
    <row r="933" spans="2:8" s="1" customFormat="1" ht="16.899999999999999" customHeight="1">
      <c r="B933" s="32"/>
      <c r="C933" s="219" t="s">
        <v>1</v>
      </c>
      <c r="D933" s="219" t="s">
        <v>227</v>
      </c>
      <c r="E933" s="17" t="s">
        <v>1</v>
      </c>
      <c r="F933" s="220">
        <v>2.8</v>
      </c>
      <c r="H933" s="32"/>
    </row>
    <row r="934" spans="2:8" s="1" customFormat="1" ht="16.899999999999999" customHeight="1">
      <c r="B934" s="32"/>
      <c r="C934" s="219" t="s">
        <v>226</v>
      </c>
      <c r="D934" s="219" t="s">
        <v>406</v>
      </c>
      <c r="E934" s="17" t="s">
        <v>1</v>
      </c>
      <c r="F934" s="220">
        <v>2.8</v>
      </c>
      <c r="H934" s="32"/>
    </row>
    <row r="935" spans="2:8" s="1" customFormat="1" ht="16.899999999999999" customHeight="1">
      <c r="B935" s="32"/>
      <c r="C935" s="221" t="s">
        <v>5710</v>
      </c>
      <c r="H935" s="32"/>
    </row>
    <row r="936" spans="2:8" s="1" customFormat="1" ht="16.899999999999999" customHeight="1">
      <c r="B936" s="32"/>
      <c r="C936" s="219" t="s">
        <v>1596</v>
      </c>
      <c r="D936" s="219" t="s">
        <v>5722</v>
      </c>
      <c r="E936" s="17" t="s">
        <v>172</v>
      </c>
      <c r="F936" s="220">
        <v>1179.3499999999999</v>
      </c>
      <c r="H936" s="32"/>
    </row>
    <row r="937" spans="2:8" s="1" customFormat="1" ht="16.899999999999999" customHeight="1">
      <c r="B937" s="32"/>
      <c r="C937" s="219" t="s">
        <v>714</v>
      </c>
      <c r="D937" s="219" t="s">
        <v>5806</v>
      </c>
      <c r="E937" s="17" t="s">
        <v>395</v>
      </c>
      <c r="F937" s="220">
        <v>115.083</v>
      </c>
      <c r="H937" s="32"/>
    </row>
    <row r="938" spans="2:8" s="1" customFormat="1" ht="16.899999999999999" customHeight="1">
      <c r="B938" s="32"/>
      <c r="C938" s="219" t="s">
        <v>797</v>
      </c>
      <c r="D938" s="219" t="s">
        <v>5807</v>
      </c>
      <c r="E938" s="17" t="s">
        <v>395</v>
      </c>
      <c r="F938" s="220">
        <v>36.497999999999998</v>
      </c>
      <c r="H938" s="32"/>
    </row>
    <row r="939" spans="2:8" s="1" customFormat="1" ht="16.899999999999999" customHeight="1">
      <c r="B939" s="32"/>
      <c r="C939" s="219" t="s">
        <v>842</v>
      </c>
      <c r="D939" s="219" t="s">
        <v>5808</v>
      </c>
      <c r="E939" s="17" t="s">
        <v>172</v>
      </c>
      <c r="F939" s="220">
        <v>36.722000000000001</v>
      </c>
      <c r="H939" s="32"/>
    </row>
    <row r="940" spans="2:8" s="1" customFormat="1" ht="16.899999999999999" customHeight="1">
      <c r="B940" s="32"/>
      <c r="C940" s="219" t="s">
        <v>861</v>
      </c>
      <c r="D940" s="219" t="s">
        <v>862</v>
      </c>
      <c r="E940" s="17" t="s">
        <v>395</v>
      </c>
      <c r="F940" s="220">
        <v>62.137999999999998</v>
      </c>
      <c r="H940" s="32"/>
    </row>
    <row r="941" spans="2:8" s="1" customFormat="1" ht="16.899999999999999" customHeight="1">
      <c r="B941" s="32"/>
      <c r="C941" s="219" t="s">
        <v>893</v>
      </c>
      <c r="D941" s="219" t="s">
        <v>5809</v>
      </c>
      <c r="E941" s="17" t="s">
        <v>172</v>
      </c>
      <c r="F941" s="220">
        <v>55.481999999999999</v>
      </c>
      <c r="H941" s="32"/>
    </row>
    <row r="942" spans="2:8" s="1" customFormat="1" ht="16.899999999999999" customHeight="1">
      <c r="B942" s="32"/>
      <c r="C942" s="219" t="s">
        <v>921</v>
      </c>
      <c r="D942" s="219" t="s">
        <v>5810</v>
      </c>
      <c r="E942" s="17" t="s">
        <v>172</v>
      </c>
      <c r="F942" s="220">
        <v>191.96</v>
      </c>
      <c r="H942" s="32"/>
    </row>
    <row r="943" spans="2:8" s="1" customFormat="1" ht="16.899999999999999" customHeight="1">
      <c r="B943" s="32"/>
      <c r="C943" s="219" t="s">
        <v>931</v>
      </c>
      <c r="D943" s="219" t="s">
        <v>5811</v>
      </c>
      <c r="E943" s="17" t="s">
        <v>172</v>
      </c>
      <c r="F943" s="220">
        <v>12.95</v>
      </c>
      <c r="H943" s="32"/>
    </row>
    <row r="944" spans="2:8" s="1" customFormat="1" ht="16.899999999999999" customHeight="1">
      <c r="B944" s="32"/>
      <c r="C944" s="219" t="s">
        <v>938</v>
      </c>
      <c r="D944" s="219" t="s">
        <v>5812</v>
      </c>
      <c r="E944" s="17" t="s">
        <v>465</v>
      </c>
      <c r="F944" s="220">
        <v>73.95</v>
      </c>
      <c r="H944" s="32"/>
    </row>
    <row r="945" spans="2:8" s="1" customFormat="1" ht="16.899999999999999" customHeight="1">
      <c r="B945" s="32"/>
      <c r="C945" s="219" t="s">
        <v>1264</v>
      </c>
      <c r="D945" s="219" t="s">
        <v>5762</v>
      </c>
      <c r="E945" s="17" t="s">
        <v>172</v>
      </c>
      <c r="F945" s="220">
        <v>987.24</v>
      </c>
      <c r="H945" s="32"/>
    </row>
    <row r="946" spans="2:8" s="1" customFormat="1" ht="16.899999999999999" customHeight="1">
      <c r="B946" s="32"/>
      <c r="C946" s="215" t="s">
        <v>228</v>
      </c>
      <c r="D946" s="216" t="s">
        <v>1</v>
      </c>
      <c r="E946" s="217" t="s">
        <v>1</v>
      </c>
      <c r="F946" s="218">
        <v>2.6</v>
      </c>
      <c r="H946" s="32"/>
    </row>
    <row r="947" spans="2:8" s="1" customFormat="1" ht="16.899999999999999" customHeight="1">
      <c r="B947" s="32"/>
      <c r="C947" s="219" t="s">
        <v>1</v>
      </c>
      <c r="D947" s="219" t="s">
        <v>791</v>
      </c>
      <c r="E947" s="17" t="s">
        <v>1</v>
      </c>
      <c r="F947" s="220">
        <v>0</v>
      </c>
      <c r="H947" s="32"/>
    </row>
    <row r="948" spans="2:8" s="1" customFormat="1" ht="16.899999999999999" customHeight="1">
      <c r="B948" s="32"/>
      <c r="C948" s="219" t="s">
        <v>1</v>
      </c>
      <c r="D948" s="219" t="s">
        <v>229</v>
      </c>
      <c r="E948" s="17" t="s">
        <v>1</v>
      </c>
      <c r="F948" s="220">
        <v>2.6</v>
      </c>
      <c r="H948" s="32"/>
    </row>
    <row r="949" spans="2:8" s="1" customFormat="1" ht="16.899999999999999" customHeight="1">
      <c r="B949" s="32"/>
      <c r="C949" s="219" t="s">
        <v>228</v>
      </c>
      <c r="D949" s="219" t="s">
        <v>406</v>
      </c>
      <c r="E949" s="17" t="s">
        <v>1</v>
      </c>
      <c r="F949" s="220">
        <v>2.6</v>
      </c>
      <c r="H949" s="32"/>
    </row>
    <row r="950" spans="2:8" s="1" customFormat="1" ht="16.899999999999999" customHeight="1">
      <c r="B950" s="32"/>
      <c r="C950" s="221" t="s">
        <v>5710</v>
      </c>
      <c r="H950" s="32"/>
    </row>
    <row r="951" spans="2:8" s="1" customFormat="1" ht="16.899999999999999" customHeight="1">
      <c r="B951" s="32"/>
      <c r="C951" s="219" t="s">
        <v>1596</v>
      </c>
      <c r="D951" s="219" t="s">
        <v>5722</v>
      </c>
      <c r="E951" s="17" t="s">
        <v>172</v>
      </c>
      <c r="F951" s="220">
        <v>1179.3499999999999</v>
      </c>
      <c r="H951" s="32"/>
    </row>
    <row r="952" spans="2:8" s="1" customFormat="1" ht="16.899999999999999" customHeight="1">
      <c r="B952" s="32"/>
      <c r="C952" s="219" t="s">
        <v>714</v>
      </c>
      <c r="D952" s="219" t="s">
        <v>5806</v>
      </c>
      <c r="E952" s="17" t="s">
        <v>395</v>
      </c>
      <c r="F952" s="220">
        <v>115.083</v>
      </c>
      <c r="H952" s="32"/>
    </row>
    <row r="953" spans="2:8" s="1" customFormat="1" ht="16.899999999999999" customHeight="1">
      <c r="B953" s="32"/>
      <c r="C953" s="219" t="s">
        <v>861</v>
      </c>
      <c r="D953" s="219" t="s">
        <v>862</v>
      </c>
      <c r="E953" s="17" t="s">
        <v>395</v>
      </c>
      <c r="F953" s="220">
        <v>62.137999999999998</v>
      </c>
      <c r="H953" s="32"/>
    </row>
    <row r="954" spans="2:8" s="1" customFormat="1" ht="16.899999999999999" customHeight="1">
      <c r="B954" s="32"/>
      <c r="C954" s="219" t="s">
        <v>921</v>
      </c>
      <c r="D954" s="219" t="s">
        <v>5810</v>
      </c>
      <c r="E954" s="17" t="s">
        <v>172</v>
      </c>
      <c r="F954" s="220">
        <v>191.96</v>
      </c>
      <c r="H954" s="32"/>
    </row>
    <row r="955" spans="2:8" s="1" customFormat="1" ht="16.899999999999999" customHeight="1">
      <c r="B955" s="32"/>
      <c r="C955" s="219" t="s">
        <v>931</v>
      </c>
      <c r="D955" s="219" t="s">
        <v>5811</v>
      </c>
      <c r="E955" s="17" t="s">
        <v>172</v>
      </c>
      <c r="F955" s="220">
        <v>12.95</v>
      </c>
      <c r="H955" s="32"/>
    </row>
    <row r="956" spans="2:8" s="1" customFormat="1" ht="16.899999999999999" customHeight="1">
      <c r="B956" s="32"/>
      <c r="C956" s="219" t="s">
        <v>938</v>
      </c>
      <c r="D956" s="219" t="s">
        <v>5812</v>
      </c>
      <c r="E956" s="17" t="s">
        <v>465</v>
      </c>
      <c r="F956" s="220">
        <v>73.95</v>
      </c>
      <c r="H956" s="32"/>
    </row>
    <row r="957" spans="2:8" s="1" customFormat="1" ht="16.899999999999999" customHeight="1">
      <c r="B957" s="32"/>
      <c r="C957" s="219" t="s">
        <v>1264</v>
      </c>
      <c r="D957" s="219" t="s">
        <v>5762</v>
      </c>
      <c r="E957" s="17" t="s">
        <v>172</v>
      </c>
      <c r="F957" s="220">
        <v>987.24</v>
      </c>
      <c r="H957" s="32"/>
    </row>
    <row r="958" spans="2:8" s="1" customFormat="1" ht="16.899999999999999" customHeight="1">
      <c r="B958" s="32"/>
      <c r="C958" s="219" t="s">
        <v>2198</v>
      </c>
      <c r="D958" s="219" t="s">
        <v>5785</v>
      </c>
      <c r="E958" s="17" t="s">
        <v>172</v>
      </c>
      <c r="F958" s="220">
        <v>114.018</v>
      </c>
      <c r="H958" s="32"/>
    </row>
    <row r="959" spans="2:8" s="1" customFormat="1" ht="16.899999999999999" customHeight="1">
      <c r="B959" s="32"/>
      <c r="C959" s="215" t="s">
        <v>230</v>
      </c>
      <c r="D959" s="216" t="s">
        <v>1</v>
      </c>
      <c r="E959" s="217" t="s">
        <v>1</v>
      </c>
      <c r="F959" s="218">
        <v>2.6</v>
      </c>
      <c r="H959" s="32"/>
    </row>
    <row r="960" spans="2:8" s="1" customFormat="1" ht="16.899999999999999" customHeight="1">
      <c r="B960" s="32"/>
      <c r="C960" s="219" t="s">
        <v>1</v>
      </c>
      <c r="D960" s="219" t="s">
        <v>793</v>
      </c>
      <c r="E960" s="17" t="s">
        <v>1</v>
      </c>
      <c r="F960" s="220">
        <v>0</v>
      </c>
      <c r="H960" s="32"/>
    </row>
    <row r="961" spans="2:8" s="1" customFormat="1" ht="16.899999999999999" customHeight="1">
      <c r="B961" s="32"/>
      <c r="C961" s="219" t="s">
        <v>1</v>
      </c>
      <c r="D961" s="219" t="s">
        <v>229</v>
      </c>
      <c r="E961" s="17" t="s">
        <v>1</v>
      </c>
      <c r="F961" s="220">
        <v>2.6</v>
      </c>
      <c r="H961" s="32"/>
    </row>
    <row r="962" spans="2:8" s="1" customFormat="1" ht="16.899999999999999" customHeight="1">
      <c r="B962" s="32"/>
      <c r="C962" s="219" t="s">
        <v>230</v>
      </c>
      <c r="D962" s="219" t="s">
        <v>406</v>
      </c>
      <c r="E962" s="17" t="s">
        <v>1</v>
      </c>
      <c r="F962" s="220">
        <v>2.6</v>
      </c>
      <c r="H962" s="32"/>
    </row>
    <row r="963" spans="2:8" s="1" customFormat="1" ht="16.899999999999999" customHeight="1">
      <c r="B963" s="32"/>
      <c r="C963" s="221" t="s">
        <v>5710</v>
      </c>
      <c r="H963" s="32"/>
    </row>
    <row r="964" spans="2:8" s="1" customFormat="1" ht="16.899999999999999" customHeight="1">
      <c r="B964" s="32"/>
      <c r="C964" s="219" t="s">
        <v>1596</v>
      </c>
      <c r="D964" s="219" t="s">
        <v>5722</v>
      </c>
      <c r="E964" s="17" t="s">
        <v>172</v>
      </c>
      <c r="F964" s="220">
        <v>1179.3499999999999</v>
      </c>
      <c r="H964" s="32"/>
    </row>
    <row r="965" spans="2:8" s="1" customFormat="1" ht="16.899999999999999" customHeight="1">
      <c r="B965" s="32"/>
      <c r="C965" s="219" t="s">
        <v>714</v>
      </c>
      <c r="D965" s="219" t="s">
        <v>5806</v>
      </c>
      <c r="E965" s="17" t="s">
        <v>395</v>
      </c>
      <c r="F965" s="220">
        <v>115.083</v>
      </c>
      <c r="H965" s="32"/>
    </row>
    <row r="966" spans="2:8" s="1" customFormat="1" ht="16.899999999999999" customHeight="1">
      <c r="B966" s="32"/>
      <c r="C966" s="219" t="s">
        <v>861</v>
      </c>
      <c r="D966" s="219" t="s">
        <v>862</v>
      </c>
      <c r="E966" s="17" t="s">
        <v>395</v>
      </c>
      <c r="F966" s="220">
        <v>62.137999999999998</v>
      </c>
      <c r="H966" s="32"/>
    </row>
    <row r="967" spans="2:8" s="1" customFormat="1" ht="16.899999999999999" customHeight="1">
      <c r="B967" s="32"/>
      <c r="C967" s="219" t="s">
        <v>921</v>
      </c>
      <c r="D967" s="219" t="s">
        <v>5810</v>
      </c>
      <c r="E967" s="17" t="s">
        <v>172</v>
      </c>
      <c r="F967" s="220">
        <v>191.96</v>
      </c>
      <c r="H967" s="32"/>
    </row>
    <row r="968" spans="2:8" s="1" customFormat="1" ht="16.899999999999999" customHeight="1">
      <c r="B968" s="32"/>
      <c r="C968" s="219" t="s">
        <v>931</v>
      </c>
      <c r="D968" s="219" t="s">
        <v>5811</v>
      </c>
      <c r="E968" s="17" t="s">
        <v>172</v>
      </c>
      <c r="F968" s="220">
        <v>12.95</v>
      </c>
      <c r="H968" s="32"/>
    </row>
    <row r="969" spans="2:8" s="1" customFormat="1" ht="16.899999999999999" customHeight="1">
      <c r="B969" s="32"/>
      <c r="C969" s="219" t="s">
        <v>938</v>
      </c>
      <c r="D969" s="219" t="s">
        <v>5812</v>
      </c>
      <c r="E969" s="17" t="s">
        <v>465</v>
      </c>
      <c r="F969" s="220">
        <v>73.95</v>
      </c>
      <c r="H969" s="32"/>
    </row>
    <row r="970" spans="2:8" s="1" customFormat="1" ht="16.899999999999999" customHeight="1">
      <c r="B970" s="32"/>
      <c r="C970" s="219" t="s">
        <v>1264</v>
      </c>
      <c r="D970" s="219" t="s">
        <v>5762</v>
      </c>
      <c r="E970" s="17" t="s">
        <v>172</v>
      </c>
      <c r="F970" s="220">
        <v>987.24</v>
      </c>
      <c r="H970" s="32"/>
    </row>
    <row r="971" spans="2:8" s="1" customFormat="1" ht="16.899999999999999" customHeight="1">
      <c r="B971" s="32"/>
      <c r="C971" s="219" t="s">
        <v>2193</v>
      </c>
      <c r="D971" s="219" t="s">
        <v>5783</v>
      </c>
      <c r="E971" s="17" t="s">
        <v>172</v>
      </c>
      <c r="F971" s="220">
        <v>21.824000000000002</v>
      </c>
      <c r="H971" s="32"/>
    </row>
    <row r="972" spans="2:8" s="1" customFormat="1" ht="16.899999999999999" customHeight="1">
      <c r="B972" s="32"/>
      <c r="C972" s="219" t="s">
        <v>2198</v>
      </c>
      <c r="D972" s="219" t="s">
        <v>5785</v>
      </c>
      <c r="E972" s="17" t="s">
        <v>172</v>
      </c>
      <c r="F972" s="220">
        <v>114.018</v>
      </c>
      <c r="H972" s="32"/>
    </row>
    <row r="973" spans="2:8" s="1" customFormat="1" ht="16.899999999999999" customHeight="1">
      <c r="B973" s="32"/>
      <c r="C973" s="215" t="s">
        <v>231</v>
      </c>
      <c r="D973" s="216" t="s">
        <v>1</v>
      </c>
      <c r="E973" s="217" t="s">
        <v>1</v>
      </c>
      <c r="F973" s="218">
        <v>612.85</v>
      </c>
      <c r="H973" s="32"/>
    </row>
    <row r="974" spans="2:8" s="1" customFormat="1" ht="16.899999999999999" customHeight="1">
      <c r="B974" s="32"/>
      <c r="C974" s="219" t="s">
        <v>1</v>
      </c>
      <c r="D974" s="219" t="s">
        <v>397</v>
      </c>
      <c r="E974" s="17" t="s">
        <v>1</v>
      </c>
      <c r="F974" s="220">
        <v>0</v>
      </c>
      <c r="H974" s="32"/>
    </row>
    <row r="975" spans="2:8" s="1" customFormat="1" ht="16.899999999999999" customHeight="1">
      <c r="B975" s="32"/>
      <c r="C975" s="219" t="s">
        <v>1</v>
      </c>
      <c r="D975" s="219" t="s">
        <v>398</v>
      </c>
      <c r="E975" s="17" t="s">
        <v>1</v>
      </c>
      <c r="F975" s="220">
        <v>0</v>
      </c>
      <c r="H975" s="32"/>
    </row>
    <row r="976" spans="2:8" s="1" customFormat="1" ht="16.899999999999999" customHeight="1">
      <c r="B976" s="32"/>
      <c r="C976" s="219" t="s">
        <v>1</v>
      </c>
      <c r="D976" s="219" t="s">
        <v>399</v>
      </c>
      <c r="E976" s="17" t="s">
        <v>1</v>
      </c>
      <c r="F976" s="220">
        <v>0</v>
      </c>
      <c r="H976" s="32"/>
    </row>
    <row r="977" spans="2:8" s="1" customFormat="1" ht="16.899999999999999" customHeight="1">
      <c r="B977" s="32"/>
      <c r="C977" s="219" t="s">
        <v>231</v>
      </c>
      <c r="D977" s="219" t="s">
        <v>232</v>
      </c>
      <c r="E977" s="17" t="s">
        <v>1</v>
      </c>
      <c r="F977" s="220">
        <v>612.85</v>
      </c>
      <c r="H977" s="32"/>
    </row>
    <row r="978" spans="2:8" s="1" customFormat="1" ht="16.899999999999999" customHeight="1">
      <c r="B978" s="32"/>
      <c r="C978" s="221" t="s">
        <v>5710</v>
      </c>
      <c r="H978" s="32"/>
    </row>
    <row r="979" spans="2:8" s="1" customFormat="1" ht="16.899999999999999" customHeight="1">
      <c r="B979" s="32"/>
      <c r="C979" s="219" t="s">
        <v>393</v>
      </c>
      <c r="D979" s="219" t="s">
        <v>5723</v>
      </c>
      <c r="E979" s="17" t="s">
        <v>395</v>
      </c>
      <c r="F979" s="220">
        <v>608.49400000000003</v>
      </c>
      <c r="H979" s="32"/>
    </row>
    <row r="980" spans="2:8" s="1" customFormat="1" ht="16.899999999999999" customHeight="1">
      <c r="B980" s="32"/>
      <c r="C980" s="215" t="s">
        <v>233</v>
      </c>
      <c r="D980" s="216" t="s">
        <v>1</v>
      </c>
      <c r="E980" s="217" t="s">
        <v>1</v>
      </c>
      <c r="F980" s="218">
        <v>445.4</v>
      </c>
      <c r="H980" s="32"/>
    </row>
    <row r="981" spans="2:8" s="1" customFormat="1" ht="16.899999999999999" customHeight="1">
      <c r="B981" s="32"/>
      <c r="C981" s="219" t="s">
        <v>1</v>
      </c>
      <c r="D981" s="219" t="s">
        <v>400</v>
      </c>
      <c r="E981" s="17" t="s">
        <v>1</v>
      </c>
      <c r="F981" s="220">
        <v>0</v>
      </c>
      <c r="H981" s="32"/>
    </row>
    <row r="982" spans="2:8" s="1" customFormat="1" ht="16.899999999999999" customHeight="1">
      <c r="B982" s="32"/>
      <c r="C982" s="219" t="s">
        <v>233</v>
      </c>
      <c r="D982" s="219" t="s">
        <v>267</v>
      </c>
      <c r="E982" s="17" t="s">
        <v>1</v>
      </c>
      <c r="F982" s="220">
        <v>445.4</v>
      </c>
      <c r="H982" s="32"/>
    </row>
    <row r="983" spans="2:8" s="1" customFormat="1" ht="16.899999999999999" customHeight="1">
      <c r="B983" s="32"/>
      <c r="C983" s="221" t="s">
        <v>5710</v>
      </c>
      <c r="H983" s="32"/>
    </row>
    <row r="984" spans="2:8" s="1" customFormat="1" ht="16.899999999999999" customHeight="1">
      <c r="B984" s="32"/>
      <c r="C984" s="219" t="s">
        <v>393</v>
      </c>
      <c r="D984" s="219" t="s">
        <v>5723</v>
      </c>
      <c r="E984" s="17" t="s">
        <v>395</v>
      </c>
      <c r="F984" s="220">
        <v>608.49400000000003</v>
      </c>
      <c r="H984" s="32"/>
    </row>
    <row r="985" spans="2:8" s="1" customFormat="1" ht="16.899999999999999" customHeight="1">
      <c r="B985" s="32"/>
      <c r="C985" s="215" t="s">
        <v>235</v>
      </c>
      <c r="D985" s="216" t="s">
        <v>1</v>
      </c>
      <c r="E985" s="217" t="s">
        <v>1</v>
      </c>
      <c r="F985" s="218">
        <v>608.49400000000003</v>
      </c>
      <c r="H985" s="32"/>
    </row>
    <row r="986" spans="2:8" s="1" customFormat="1" ht="16.899999999999999" customHeight="1">
      <c r="B986" s="32"/>
      <c r="C986" s="219" t="s">
        <v>1</v>
      </c>
      <c r="D986" s="219" t="s">
        <v>401</v>
      </c>
      <c r="E986" s="17" t="s">
        <v>1</v>
      </c>
      <c r="F986" s="220">
        <v>0</v>
      </c>
      <c r="H986" s="32"/>
    </row>
    <row r="987" spans="2:8" s="1" customFormat="1" ht="16.899999999999999" customHeight="1">
      <c r="B987" s="32"/>
      <c r="C987" s="219" t="s">
        <v>1</v>
      </c>
      <c r="D987" s="219" t="s">
        <v>402</v>
      </c>
      <c r="E987" s="17" t="s">
        <v>1</v>
      </c>
      <c r="F987" s="220">
        <v>608.49400000000003</v>
      </c>
      <c r="H987" s="32"/>
    </row>
    <row r="988" spans="2:8" s="1" customFormat="1" ht="16.899999999999999" customHeight="1">
      <c r="B988" s="32"/>
      <c r="C988" s="219" t="s">
        <v>235</v>
      </c>
      <c r="D988" s="219" t="s">
        <v>386</v>
      </c>
      <c r="E988" s="17" t="s">
        <v>1</v>
      </c>
      <c r="F988" s="220">
        <v>608.49400000000003</v>
      </c>
      <c r="H988" s="32"/>
    </row>
    <row r="989" spans="2:8" s="1" customFormat="1" ht="16.899999999999999" customHeight="1">
      <c r="B989" s="32"/>
      <c r="C989" s="221" t="s">
        <v>5710</v>
      </c>
      <c r="H989" s="32"/>
    </row>
    <row r="990" spans="2:8" s="1" customFormat="1" ht="16.899999999999999" customHeight="1">
      <c r="B990" s="32"/>
      <c r="C990" s="219" t="s">
        <v>393</v>
      </c>
      <c r="D990" s="219" t="s">
        <v>5723</v>
      </c>
      <c r="E990" s="17" t="s">
        <v>395</v>
      </c>
      <c r="F990" s="220">
        <v>608.49400000000003</v>
      </c>
      <c r="H990" s="32"/>
    </row>
    <row r="991" spans="2:8" s="1" customFormat="1" ht="16.899999999999999" customHeight="1">
      <c r="B991" s="32"/>
      <c r="C991" s="219" t="s">
        <v>409</v>
      </c>
      <c r="D991" s="219" t="s">
        <v>5813</v>
      </c>
      <c r="E991" s="17" t="s">
        <v>395</v>
      </c>
      <c r="F991" s="220">
        <v>1235.2439999999999</v>
      </c>
      <c r="H991" s="32"/>
    </row>
    <row r="992" spans="2:8" s="1" customFormat="1" ht="16.899999999999999" customHeight="1">
      <c r="B992" s="32"/>
      <c r="C992" s="215" t="s">
        <v>309</v>
      </c>
      <c r="D992" s="216" t="s">
        <v>1</v>
      </c>
      <c r="E992" s="217" t="s">
        <v>1</v>
      </c>
      <c r="F992" s="218">
        <v>129.77199999999999</v>
      </c>
      <c r="H992" s="32"/>
    </row>
    <row r="993" spans="2:8" s="1" customFormat="1" ht="16.899999999999999" customHeight="1">
      <c r="B993" s="32"/>
      <c r="C993" s="219" t="s">
        <v>1</v>
      </c>
      <c r="D993" s="219" t="s">
        <v>671</v>
      </c>
      <c r="E993" s="17" t="s">
        <v>1</v>
      </c>
      <c r="F993" s="220">
        <v>0</v>
      </c>
      <c r="H993" s="32"/>
    </row>
    <row r="994" spans="2:8" s="1" customFormat="1" ht="16.899999999999999" customHeight="1">
      <c r="B994" s="32"/>
      <c r="C994" s="219" t="s">
        <v>1</v>
      </c>
      <c r="D994" s="219" t="s">
        <v>672</v>
      </c>
      <c r="E994" s="17" t="s">
        <v>1</v>
      </c>
      <c r="F994" s="220">
        <v>111.35</v>
      </c>
      <c r="H994" s="32"/>
    </row>
    <row r="995" spans="2:8" s="1" customFormat="1" ht="16.899999999999999" customHeight="1">
      <c r="B995" s="32"/>
      <c r="C995" s="219" t="s">
        <v>1</v>
      </c>
      <c r="D995" s="219" t="s">
        <v>673</v>
      </c>
      <c r="E995" s="17" t="s">
        <v>1</v>
      </c>
      <c r="F995" s="220">
        <v>0</v>
      </c>
      <c r="H995" s="32"/>
    </row>
    <row r="996" spans="2:8" s="1" customFormat="1" ht="16.899999999999999" customHeight="1">
      <c r="B996" s="32"/>
      <c r="C996" s="219" t="s">
        <v>1</v>
      </c>
      <c r="D996" s="219" t="s">
        <v>674</v>
      </c>
      <c r="E996" s="17" t="s">
        <v>1</v>
      </c>
      <c r="F996" s="220">
        <v>18.422000000000001</v>
      </c>
      <c r="H996" s="32"/>
    </row>
    <row r="997" spans="2:8" s="1" customFormat="1" ht="16.899999999999999" customHeight="1">
      <c r="B997" s="32"/>
      <c r="C997" s="219" t="s">
        <v>309</v>
      </c>
      <c r="D997" s="219" t="s">
        <v>406</v>
      </c>
      <c r="E997" s="17" t="s">
        <v>1</v>
      </c>
      <c r="F997" s="220">
        <v>129.77199999999999</v>
      </c>
      <c r="H997" s="32"/>
    </row>
    <row r="998" spans="2:8" s="1" customFormat="1" ht="16.899999999999999" customHeight="1">
      <c r="B998" s="32"/>
      <c r="C998" s="221" t="s">
        <v>5710</v>
      </c>
      <c r="H998" s="32"/>
    </row>
    <row r="999" spans="2:8" s="1" customFormat="1" ht="16.899999999999999" customHeight="1">
      <c r="B999" s="32"/>
      <c r="C999" s="219" t="s">
        <v>668</v>
      </c>
      <c r="D999" s="219" t="s">
        <v>5725</v>
      </c>
      <c r="E999" s="17" t="s">
        <v>395</v>
      </c>
      <c r="F999" s="220">
        <v>129.77199999999999</v>
      </c>
      <c r="H999" s="32"/>
    </row>
    <row r="1000" spans="2:8" s="1" customFormat="1" ht="16.899999999999999" customHeight="1">
      <c r="B1000" s="32"/>
      <c r="C1000" s="219" t="s">
        <v>688</v>
      </c>
      <c r="D1000" s="219" t="s">
        <v>5814</v>
      </c>
      <c r="E1000" s="17" t="s">
        <v>647</v>
      </c>
      <c r="F1000" s="220">
        <v>45.42</v>
      </c>
      <c r="H1000" s="32"/>
    </row>
    <row r="1001" spans="2:8" s="1" customFormat="1" ht="16.899999999999999" customHeight="1">
      <c r="B1001" s="32"/>
      <c r="C1001" s="215" t="s">
        <v>237</v>
      </c>
      <c r="D1001" s="216" t="s">
        <v>1</v>
      </c>
      <c r="E1001" s="217" t="s">
        <v>1</v>
      </c>
      <c r="F1001" s="218">
        <v>445.4</v>
      </c>
      <c r="H1001" s="32"/>
    </row>
    <row r="1002" spans="2:8" s="1" customFormat="1" ht="16.899999999999999" customHeight="1">
      <c r="B1002" s="32"/>
      <c r="C1002" s="219" t="s">
        <v>1</v>
      </c>
      <c r="D1002" s="219" t="s">
        <v>267</v>
      </c>
      <c r="E1002" s="17" t="s">
        <v>1</v>
      </c>
      <c r="F1002" s="220">
        <v>445.4</v>
      </c>
      <c r="H1002" s="32"/>
    </row>
    <row r="1003" spans="2:8" s="1" customFormat="1" ht="16.899999999999999" customHeight="1">
      <c r="B1003" s="32"/>
      <c r="C1003" s="219" t="s">
        <v>237</v>
      </c>
      <c r="D1003" s="219" t="s">
        <v>406</v>
      </c>
      <c r="E1003" s="17" t="s">
        <v>1</v>
      </c>
      <c r="F1003" s="220">
        <v>445.4</v>
      </c>
      <c r="H1003" s="32"/>
    </row>
    <row r="1004" spans="2:8" s="1" customFormat="1" ht="16.899999999999999" customHeight="1">
      <c r="B1004" s="32"/>
      <c r="C1004" s="221" t="s">
        <v>5710</v>
      </c>
      <c r="H1004" s="32"/>
    </row>
    <row r="1005" spans="2:8" s="1" customFormat="1" ht="16.899999999999999" customHeight="1">
      <c r="B1005" s="32"/>
      <c r="C1005" s="219" t="s">
        <v>668</v>
      </c>
      <c r="D1005" s="219" t="s">
        <v>5725</v>
      </c>
      <c r="E1005" s="17" t="s">
        <v>395</v>
      </c>
      <c r="F1005" s="220">
        <v>129.77199999999999</v>
      </c>
      <c r="H1005" s="32"/>
    </row>
    <row r="1006" spans="2:8" s="1" customFormat="1" ht="16.899999999999999" customHeight="1">
      <c r="B1006" s="32"/>
      <c r="C1006" s="219" t="s">
        <v>431</v>
      </c>
      <c r="D1006" s="219" t="s">
        <v>5815</v>
      </c>
      <c r="E1006" s="17" t="s">
        <v>172</v>
      </c>
      <c r="F1006" s="220">
        <v>534.48</v>
      </c>
      <c r="H1006" s="32"/>
    </row>
    <row r="1007" spans="2:8" s="1" customFormat="1" ht="16.899999999999999" customHeight="1">
      <c r="B1007" s="32"/>
      <c r="C1007" s="215" t="s">
        <v>238</v>
      </c>
      <c r="D1007" s="216" t="s">
        <v>1</v>
      </c>
      <c r="E1007" s="217" t="s">
        <v>1</v>
      </c>
      <c r="F1007" s="218">
        <v>39.488999999999997</v>
      </c>
      <c r="H1007" s="32"/>
    </row>
    <row r="1008" spans="2:8" s="1" customFormat="1" ht="16.899999999999999" customHeight="1">
      <c r="B1008" s="32"/>
      <c r="C1008" s="219" t="s">
        <v>1</v>
      </c>
      <c r="D1008" s="219" t="s">
        <v>434</v>
      </c>
      <c r="E1008" s="17" t="s">
        <v>1</v>
      </c>
      <c r="F1008" s="220">
        <v>0</v>
      </c>
      <c r="H1008" s="32"/>
    </row>
    <row r="1009" spans="2:8" s="1" customFormat="1" ht="16.899999999999999" customHeight="1">
      <c r="B1009" s="32"/>
      <c r="C1009" s="219" t="s">
        <v>1</v>
      </c>
      <c r="D1009" s="219" t="s">
        <v>679</v>
      </c>
      <c r="E1009" s="17" t="s">
        <v>1</v>
      </c>
      <c r="F1009" s="220">
        <v>36.844000000000001</v>
      </c>
      <c r="H1009" s="32"/>
    </row>
    <row r="1010" spans="2:8" s="1" customFormat="1" ht="16.899999999999999" customHeight="1">
      <c r="B1010" s="32"/>
      <c r="C1010" s="219" t="s">
        <v>1</v>
      </c>
      <c r="D1010" s="219" t="s">
        <v>680</v>
      </c>
      <c r="E1010" s="17" t="s">
        <v>1</v>
      </c>
      <c r="F1010" s="220">
        <v>0</v>
      </c>
      <c r="H1010" s="32"/>
    </row>
    <row r="1011" spans="2:8" s="1" customFormat="1" ht="16.899999999999999" customHeight="1">
      <c r="B1011" s="32"/>
      <c r="C1011" s="219" t="s">
        <v>1</v>
      </c>
      <c r="D1011" s="219" t="s">
        <v>681</v>
      </c>
      <c r="E1011" s="17" t="s">
        <v>1</v>
      </c>
      <c r="F1011" s="220">
        <v>2.645</v>
      </c>
      <c r="H1011" s="32"/>
    </row>
    <row r="1012" spans="2:8" s="1" customFormat="1" ht="16.899999999999999" customHeight="1">
      <c r="B1012" s="32"/>
      <c r="C1012" s="219" t="s">
        <v>238</v>
      </c>
      <c r="D1012" s="219" t="s">
        <v>406</v>
      </c>
      <c r="E1012" s="17" t="s">
        <v>1</v>
      </c>
      <c r="F1012" s="220">
        <v>39.488999999999997</v>
      </c>
      <c r="H1012" s="32"/>
    </row>
    <row r="1013" spans="2:8" s="1" customFormat="1" ht="16.899999999999999" customHeight="1">
      <c r="B1013" s="32"/>
      <c r="C1013" s="221" t="s">
        <v>5710</v>
      </c>
      <c r="H1013" s="32"/>
    </row>
    <row r="1014" spans="2:8" s="1" customFormat="1" ht="16.899999999999999" customHeight="1">
      <c r="B1014" s="32"/>
      <c r="C1014" s="219" t="s">
        <v>676</v>
      </c>
      <c r="D1014" s="219" t="s">
        <v>5760</v>
      </c>
      <c r="E1014" s="17" t="s">
        <v>172</v>
      </c>
      <c r="F1014" s="220">
        <v>39.488999999999997</v>
      </c>
      <c r="H1014" s="32"/>
    </row>
    <row r="1015" spans="2:8" s="1" customFormat="1" ht="16.899999999999999" customHeight="1">
      <c r="B1015" s="32"/>
      <c r="C1015" s="219" t="s">
        <v>683</v>
      </c>
      <c r="D1015" s="219" t="s">
        <v>5816</v>
      </c>
      <c r="E1015" s="17" t="s">
        <v>172</v>
      </c>
      <c r="F1015" s="220">
        <v>39.488999999999997</v>
      </c>
      <c r="H1015" s="32"/>
    </row>
    <row r="1016" spans="2:8" s="1" customFormat="1" ht="16.899999999999999" customHeight="1">
      <c r="B1016" s="32"/>
      <c r="C1016" s="215" t="s">
        <v>240</v>
      </c>
      <c r="D1016" s="216" t="s">
        <v>1</v>
      </c>
      <c r="E1016" s="217" t="s">
        <v>1</v>
      </c>
      <c r="F1016" s="218">
        <v>2.3490000000000002</v>
      </c>
      <c r="H1016" s="32"/>
    </row>
    <row r="1017" spans="2:8" s="1" customFormat="1" ht="16.899999999999999" customHeight="1">
      <c r="B1017" s="32"/>
      <c r="C1017" s="219" t="s">
        <v>1</v>
      </c>
      <c r="D1017" s="219" t="s">
        <v>704</v>
      </c>
      <c r="E1017" s="17" t="s">
        <v>1</v>
      </c>
      <c r="F1017" s="220">
        <v>0</v>
      </c>
      <c r="H1017" s="32"/>
    </row>
    <row r="1018" spans="2:8" s="1" customFormat="1" ht="16.899999999999999" customHeight="1">
      <c r="B1018" s="32"/>
      <c r="C1018" s="219" t="s">
        <v>1</v>
      </c>
      <c r="D1018" s="219" t="s">
        <v>705</v>
      </c>
      <c r="E1018" s="17" t="s">
        <v>1</v>
      </c>
      <c r="F1018" s="220">
        <v>2.3490000000000002</v>
      </c>
      <c r="H1018" s="32"/>
    </row>
    <row r="1019" spans="2:8" s="1" customFormat="1" ht="16.899999999999999" customHeight="1">
      <c r="B1019" s="32"/>
      <c r="C1019" s="219" t="s">
        <v>240</v>
      </c>
      <c r="D1019" s="219" t="s">
        <v>406</v>
      </c>
      <c r="E1019" s="17" t="s">
        <v>1</v>
      </c>
      <c r="F1019" s="220">
        <v>2.3490000000000002</v>
      </c>
      <c r="H1019" s="32"/>
    </row>
    <row r="1020" spans="2:8" s="1" customFormat="1" ht="16.899999999999999" customHeight="1">
      <c r="B1020" s="32"/>
      <c r="C1020" s="221" t="s">
        <v>5710</v>
      </c>
      <c r="H1020" s="32"/>
    </row>
    <row r="1021" spans="2:8" s="1" customFormat="1" ht="16.899999999999999" customHeight="1">
      <c r="B1021" s="32"/>
      <c r="C1021" s="219" t="s">
        <v>701</v>
      </c>
      <c r="D1021" s="219" t="s">
        <v>5817</v>
      </c>
      <c r="E1021" s="17" t="s">
        <v>395</v>
      </c>
      <c r="F1021" s="220">
        <v>2.3490000000000002</v>
      </c>
      <c r="H1021" s="32"/>
    </row>
    <row r="1022" spans="2:8" s="1" customFormat="1" ht="16.899999999999999" customHeight="1">
      <c r="B1022" s="32"/>
      <c r="C1022" s="219" t="s">
        <v>706</v>
      </c>
      <c r="D1022" s="219" t="s">
        <v>5818</v>
      </c>
      <c r="E1022" s="17" t="s">
        <v>647</v>
      </c>
      <c r="F1022" s="220">
        <v>0.11700000000000001</v>
      </c>
      <c r="H1022" s="32"/>
    </row>
    <row r="1023" spans="2:8" s="1" customFormat="1" ht="16.899999999999999" customHeight="1">
      <c r="B1023" s="32"/>
      <c r="C1023" s="215" t="s">
        <v>272</v>
      </c>
      <c r="D1023" s="216" t="s">
        <v>1</v>
      </c>
      <c r="E1023" s="217" t="s">
        <v>1</v>
      </c>
      <c r="F1023" s="218">
        <v>146.666</v>
      </c>
      <c r="H1023" s="32"/>
    </row>
    <row r="1024" spans="2:8" s="1" customFormat="1" ht="16.899999999999999" customHeight="1">
      <c r="B1024" s="32"/>
      <c r="C1024" s="219" t="s">
        <v>1</v>
      </c>
      <c r="D1024" s="219" t="s">
        <v>631</v>
      </c>
      <c r="E1024" s="17" t="s">
        <v>1</v>
      </c>
      <c r="F1024" s="220">
        <v>17.803999999999998</v>
      </c>
      <c r="H1024" s="32"/>
    </row>
    <row r="1025" spans="2:8" s="1" customFormat="1" ht="16.899999999999999" customHeight="1">
      <c r="B1025" s="32"/>
      <c r="C1025" s="219" t="s">
        <v>1</v>
      </c>
      <c r="D1025" s="219" t="s">
        <v>632</v>
      </c>
      <c r="E1025" s="17" t="s">
        <v>1</v>
      </c>
      <c r="F1025" s="220">
        <v>39.847000000000001</v>
      </c>
      <c r="H1025" s="32"/>
    </row>
    <row r="1026" spans="2:8" s="1" customFormat="1" ht="16.899999999999999" customHeight="1">
      <c r="B1026" s="32"/>
      <c r="C1026" s="219" t="s">
        <v>1</v>
      </c>
      <c r="D1026" s="219" t="s">
        <v>633</v>
      </c>
      <c r="E1026" s="17" t="s">
        <v>1</v>
      </c>
      <c r="F1026" s="220">
        <v>3.109</v>
      </c>
      <c r="H1026" s="32"/>
    </row>
    <row r="1027" spans="2:8" s="1" customFormat="1" ht="16.899999999999999" customHeight="1">
      <c r="B1027" s="32"/>
      <c r="C1027" s="219" t="s">
        <v>1</v>
      </c>
      <c r="D1027" s="219" t="s">
        <v>610</v>
      </c>
      <c r="E1027" s="17" t="s">
        <v>1</v>
      </c>
      <c r="F1027" s="220">
        <v>0</v>
      </c>
      <c r="H1027" s="32"/>
    </row>
    <row r="1028" spans="2:8" s="1" customFormat="1" ht="16.899999999999999" customHeight="1">
      <c r="B1028" s="32"/>
      <c r="C1028" s="219" t="s">
        <v>1</v>
      </c>
      <c r="D1028" s="219" t="s">
        <v>634</v>
      </c>
      <c r="E1028" s="17" t="s">
        <v>1</v>
      </c>
      <c r="F1028" s="220">
        <v>2.4590000000000001</v>
      </c>
      <c r="H1028" s="32"/>
    </row>
    <row r="1029" spans="2:8" s="1" customFormat="1" ht="16.899999999999999" customHeight="1">
      <c r="B1029" s="32"/>
      <c r="C1029" s="219" t="s">
        <v>1</v>
      </c>
      <c r="D1029" s="219" t="s">
        <v>635</v>
      </c>
      <c r="E1029" s="17" t="s">
        <v>1</v>
      </c>
      <c r="F1029" s="220">
        <v>19.899999999999999</v>
      </c>
      <c r="H1029" s="32"/>
    </row>
    <row r="1030" spans="2:8" s="1" customFormat="1" ht="16.899999999999999" customHeight="1">
      <c r="B1030" s="32"/>
      <c r="C1030" s="219" t="s">
        <v>1</v>
      </c>
      <c r="D1030" s="219" t="s">
        <v>636</v>
      </c>
      <c r="E1030" s="17" t="s">
        <v>1</v>
      </c>
      <c r="F1030" s="220">
        <v>60.363</v>
      </c>
      <c r="H1030" s="32"/>
    </row>
    <row r="1031" spans="2:8" s="1" customFormat="1" ht="16.899999999999999" customHeight="1">
      <c r="B1031" s="32"/>
      <c r="C1031" s="219" t="s">
        <v>1</v>
      </c>
      <c r="D1031" s="219" t="s">
        <v>610</v>
      </c>
      <c r="E1031" s="17" t="s">
        <v>1</v>
      </c>
      <c r="F1031" s="220">
        <v>0</v>
      </c>
      <c r="H1031" s="32"/>
    </row>
    <row r="1032" spans="2:8" s="1" customFormat="1" ht="16.899999999999999" customHeight="1">
      <c r="B1032" s="32"/>
      <c r="C1032" s="219" t="s">
        <v>1</v>
      </c>
      <c r="D1032" s="219" t="s">
        <v>637</v>
      </c>
      <c r="E1032" s="17" t="s">
        <v>1</v>
      </c>
      <c r="F1032" s="220">
        <v>3.1840000000000002</v>
      </c>
      <c r="H1032" s="32"/>
    </row>
    <row r="1033" spans="2:8" s="1" customFormat="1" ht="16.899999999999999" customHeight="1">
      <c r="B1033" s="32"/>
      <c r="C1033" s="219" t="s">
        <v>272</v>
      </c>
      <c r="D1033" s="219" t="s">
        <v>406</v>
      </c>
      <c r="E1033" s="17" t="s">
        <v>1</v>
      </c>
      <c r="F1033" s="220">
        <v>146.666</v>
      </c>
      <c r="H1033" s="32"/>
    </row>
    <row r="1034" spans="2:8" s="1" customFormat="1" ht="16.899999999999999" customHeight="1">
      <c r="B1034" s="32"/>
      <c r="C1034" s="221" t="s">
        <v>5710</v>
      </c>
      <c r="H1034" s="32"/>
    </row>
    <row r="1035" spans="2:8" s="1" customFormat="1" ht="16.899999999999999" customHeight="1">
      <c r="B1035" s="32"/>
      <c r="C1035" s="219" t="s">
        <v>628</v>
      </c>
      <c r="D1035" s="219" t="s">
        <v>629</v>
      </c>
      <c r="E1035" s="17" t="s">
        <v>395</v>
      </c>
      <c r="F1035" s="220">
        <v>146.666</v>
      </c>
      <c r="H1035" s="32"/>
    </row>
    <row r="1036" spans="2:8" s="1" customFormat="1" ht="16.899999999999999" customHeight="1">
      <c r="B1036" s="32"/>
      <c r="C1036" s="219" t="s">
        <v>639</v>
      </c>
      <c r="D1036" s="219" t="s">
        <v>640</v>
      </c>
      <c r="E1036" s="17" t="s">
        <v>395</v>
      </c>
      <c r="F1036" s="220">
        <v>146.666</v>
      </c>
      <c r="H1036" s="32"/>
    </row>
    <row r="1037" spans="2:8" s="1" customFormat="1" ht="16.899999999999999" customHeight="1">
      <c r="B1037" s="32"/>
      <c r="C1037" s="215" t="s">
        <v>274</v>
      </c>
      <c r="D1037" s="216" t="s">
        <v>1</v>
      </c>
      <c r="E1037" s="217" t="s">
        <v>1</v>
      </c>
      <c r="F1037" s="218">
        <v>29.535</v>
      </c>
      <c r="H1037" s="32"/>
    </row>
    <row r="1038" spans="2:8" s="1" customFormat="1" ht="16.899999999999999" customHeight="1">
      <c r="B1038" s="32"/>
      <c r="C1038" s="219" t="s">
        <v>1</v>
      </c>
      <c r="D1038" s="219" t="s">
        <v>781</v>
      </c>
      <c r="E1038" s="17" t="s">
        <v>1</v>
      </c>
      <c r="F1038" s="220">
        <v>0</v>
      </c>
      <c r="H1038" s="32"/>
    </row>
    <row r="1039" spans="2:8" s="1" customFormat="1" ht="16.899999999999999" customHeight="1">
      <c r="B1039" s="32"/>
      <c r="C1039" s="219" t="s">
        <v>1</v>
      </c>
      <c r="D1039" s="219" t="s">
        <v>782</v>
      </c>
      <c r="E1039" s="17" t="s">
        <v>1</v>
      </c>
      <c r="F1039" s="220">
        <v>26.638999999999999</v>
      </c>
      <c r="H1039" s="32"/>
    </row>
    <row r="1040" spans="2:8" s="1" customFormat="1" ht="16.899999999999999" customHeight="1">
      <c r="B1040" s="32"/>
      <c r="C1040" s="219" t="s">
        <v>1</v>
      </c>
      <c r="D1040" s="219" t="s">
        <v>783</v>
      </c>
      <c r="E1040" s="17" t="s">
        <v>1</v>
      </c>
      <c r="F1040" s="220">
        <v>0</v>
      </c>
      <c r="H1040" s="32"/>
    </row>
    <row r="1041" spans="2:8" s="1" customFormat="1" ht="16.899999999999999" customHeight="1">
      <c r="B1041" s="32"/>
      <c r="C1041" s="219" t="s">
        <v>1</v>
      </c>
      <c r="D1041" s="219" t="s">
        <v>784</v>
      </c>
      <c r="E1041" s="17" t="s">
        <v>1</v>
      </c>
      <c r="F1041" s="220">
        <v>0</v>
      </c>
      <c r="H1041" s="32"/>
    </row>
    <row r="1042" spans="2:8" s="1" customFormat="1" ht="16.899999999999999" customHeight="1">
      <c r="B1042" s="32"/>
      <c r="C1042" s="219" t="s">
        <v>1</v>
      </c>
      <c r="D1042" s="219" t="s">
        <v>749</v>
      </c>
      <c r="E1042" s="17" t="s">
        <v>1</v>
      </c>
      <c r="F1042" s="220">
        <v>0</v>
      </c>
      <c r="H1042" s="32"/>
    </row>
    <row r="1043" spans="2:8" s="1" customFormat="1" ht="16.899999999999999" customHeight="1">
      <c r="B1043" s="32"/>
      <c r="C1043" s="219" t="s">
        <v>1</v>
      </c>
      <c r="D1043" s="219" t="s">
        <v>785</v>
      </c>
      <c r="E1043" s="17" t="s">
        <v>1</v>
      </c>
      <c r="F1043" s="220">
        <v>0.93799999999999994</v>
      </c>
      <c r="H1043" s="32"/>
    </row>
    <row r="1044" spans="2:8" s="1" customFormat="1" ht="16.899999999999999" customHeight="1">
      <c r="B1044" s="32"/>
      <c r="C1044" s="219" t="s">
        <v>1</v>
      </c>
      <c r="D1044" s="219" t="s">
        <v>755</v>
      </c>
      <c r="E1044" s="17" t="s">
        <v>1</v>
      </c>
      <c r="F1044" s="220">
        <v>0</v>
      </c>
      <c r="H1044" s="32"/>
    </row>
    <row r="1045" spans="2:8" s="1" customFormat="1" ht="16.899999999999999" customHeight="1">
      <c r="B1045" s="32"/>
      <c r="C1045" s="219" t="s">
        <v>1</v>
      </c>
      <c r="D1045" s="219" t="s">
        <v>786</v>
      </c>
      <c r="E1045" s="17" t="s">
        <v>1</v>
      </c>
      <c r="F1045" s="220">
        <v>1.958</v>
      </c>
      <c r="H1045" s="32"/>
    </row>
    <row r="1046" spans="2:8" s="1" customFormat="1" ht="16.899999999999999" customHeight="1">
      <c r="B1046" s="32"/>
      <c r="C1046" s="219" t="s">
        <v>274</v>
      </c>
      <c r="D1046" s="219" t="s">
        <v>406</v>
      </c>
      <c r="E1046" s="17" t="s">
        <v>1</v>
      </c>
      <c r="F1046" s="220">
        <v>29.535</v>
      </c>
      <c r="H1046" s="32"/>
    </row>
    <row r="1047" spans="2:8" s="1" customFormat="1" ht="16.899999999999999" customHeight="1">
      <c r="B1047" s="32"/>
      <c r="C1047" s="221" t="s">
        <v>5710</v>
      </c>
      <c r="H1047" s="32"/>
    </row>
    <row r="1048" spans="2:8" s="1" customFormat="1" ht="16.899999999999999" customHeight="1">
      <c r="B1048" s="32"/>
      <c r="C1048" s="219" t="s">
        <v>714</v>
      </c>
      <c r="D1048" s="219" t="s">
        <v>5806</v>
      </c>
      <c r="E1048" s="17" t="s">
        <v>395</v>
      </c>
      <c r="F1048" s="220">
        <v>115.083</v>
      </c>
      <c r="H1048" s="32"/>
    </row>
    <row r="1049" spans="2:8" s="1" customFormat="1" ht="16.899999999999999" customHeight="1">
      <c r="B1049" s="32"/>
      <c r="C1049" s="219" t="s">
        <v>850</v>
      </c>
      <c r="D1049" s="219" t="s">
        <v>5819</v>
      </c>
      <c r="E1049" s="17" t="s">
        <v>647</v>
      </c>
      <c r="F1049" s="220">
        <v>37.895000000000003</v>
      </c>
      <c r="H1049" s="32"/>
    </row>
    <row r="1050" spans="2:8" s="1" customFormat="1" ht="16.899999999999999" customHeight="1">
      <c r="B1050" s="32"/>
      <c r="C1050" s="215" t="s">
        <v>242</v>
      </c>
      <c r="D1050" s="216" t="s">
        <v>1</v>
      </c>
      <c r="E1050" s="217" t="s">
        <v>1</v>
      </c>
      <c r="F1050" s="218">
        <v>133.19499999999999</v>
      </c>
      <c r="H1050" s="32"/>
    </row>
    <row r="1051" spans="2:8" s="1" customFormat="1" ht="16.899999999999999" customHeight="1">
      <c r="B1051" s="32"/>
      <c r="C1051" s="219" t="s">
        <v>1</v>
      </c>
      <c r="D1051" s="219" t="s">
        <v>717</v>
      </c>
      <c r="E1051" s="17" t="s">
        <v>1</v>
      </c>
      <c r="F1051" s="220">
        <v>0</v>
      </c>
      <c r="H1051" s="32"/>
    </row>
    <row r="1052" spans="2:8" s="1" customFormat="1" ht="16.899999999999999" customHeight="1">
      <c r="B1052" s="32"/>
      <c r="C1052" s="219" t="s">
        <v>1</v>
      </c>
      <c r="D1052" s="219" t="s">
        <v>718</v>
      </c>
      <c r="E1052" s="17" t="s">
        <v>1</v>
      </c>
      <c r="F1052" s="220">
        <v>0</v>
      </c>
      <c r="H1052" s="32"/>
    </row>
    <row r="1053" spans="2:8" s="1" customFormat="1" ht="16.899999999999999" customHeight="1">
      <c r="B1053" s="32"/>
      <c r="C1053" s="219" t="s">
        <v>1</v>
      </c>
      <c r="D1053" s="219" t="s">
        <v>546</v>
      </c>
      <c r="E1053" s="17" t="s">
        <v>1</v>
      </c>
      <c r="F1053" s="220">
        <v>0</v>
      </c>
      <c r="H1053" s="32"/>
    </row>
    <row r="1054" spans="2:8" s="1" customFormat="1" ht="16.899999999999999" customHeight="1">
      <c r="B1054" s="32"/>
      <c r="C1054" s="219" t="s">
        <v>1</v>
      </c>
      <c r="D1054" s="219" t="s">
        <v>719</v>
      </c>
      <c r="E1054" s="17" t="s">
        <v>1</v>
      </c>
      <c r="F1054" s="220">
        <v>0</v>
      </c>
      <c r="H1054" s="32"/>
    </row>
    <row r="1055" spans="2:8" s="1" customFormat="1" ht="16.899999999999999" customHeight="1">
      <c r="B1055" s="32"/>
      <c r="C1055" s="219" t="s">
        <v>1</v>
      </c>
      <c r="D1055" s="219" t="s">
        <v>720</v>
      </c>
      <c r="E1055" s="17" t="s">
        <v>1</v>
      </c>
      <c r="F1055" s="220">
        <v>17.294</v>
      </c>
      <c r="H1055" s="32"/>
    </row>
    <row r="1056" spans="2:8" s="1" customFormat="1" ht="16.899999999999999" customHeight="1">
      <c r="B1056" s="32"/>
      <c r="C1056" s="219" t="s">
        <v>1</v>
      </c>
      <c r="D1056" s="219" t="s">
        <v>721</v>
      </c>
      <c r="E1056" s="17" t="s">
        <v>1</v>
      </c>
      <c r="F1056" s="220">
        <v>-2.75</v>
      </c>
      <c r="H1056" s="32"/>
    </row>
    <row r="1057" spans="2:8" s="1" customFormat="1" ht="16.899999999999999" customHeight="1">
      <c r="B1057" s="32"/>
      <c r="C1057" s="219" t="s">
        <v>1</v>
      </c>
      <c r="D1057" s="219" t="s">
        <v>722</v>
      </c>
      <c r="E1057" s="17" t="s">
        <v>1</v>
      </c>
      <c r="F1057" s="220">
        <v>0</v>
      </c>
      <c r="H1057" s="32"/>
    </row>
    <row r="1058" spans="2:8" s="1" customFormat="1" ht="16.899999999999999" customHeight="1">
      <c r="B1058" s="32"/>
      <c r="C1058" s="219" t="s">
        <v>1</v>
      </c>
      <c r="D1058" s="219" t="s">
        <v>723</v>
      </c>
      <c r="E1058" s="17" t="s">
        <v>1</v>
      </c>
      <c r="F1058" s="220">
        <v>11.010999999999999</v>
      </c>
      <c r="H1058" s="32"/>
    </row>
    <row r="1059" spans="2:8" s="1" customFormat="1" ht="16.899999999999999" customHeight="1">
      <c r="B1059" s="32"/>
      <c r="C1059" s="219" t="s">
        <v>1</v>
      </c>
      <c r="D1059" s="219" t="s">
        <v>724</v>
      </c>
      <c r="E1059" s="17" t="s">
        <v>1</v>
      </c>
      <c r="F1059" s="220">
        <v>0</v>
      </c>
      <c r="H1059" s="32"/>
    </row>
    <row r="1060" spans="2:8" s="1" customFormat="1" ht="16.899999999999999" customHeight="1">
      <c r="B1060" s="32"/>
      <c r="C1060" s="219" t="s">
        <v>1</v>
      </c>
      <c r="D1060" s="219" t="s">
        <v>725</v>
      </c>
      <c r="E1060" s="17" t="s">
        <v>1</v>
      </c>
      <c r="F1060" s="220">
        <v>14.64</v>
      </c>
      <c r="H1060" s="32"/>
    </row>
    <row r="1061" spans="2:8" s="1" customFormat="1" ht="16.899999999999999" customHeight="1">
      <c r="B1061" s="32"/>
      <c r="C1061" s="219" t="s">
        <v>1</v>
      </c>
      <c r="D1061" s="219" t="s">
        <v>578</v>
      </c>
      <c r="E1061" s="17" t="s">
        <v>1</v>
      </c>
      <c r="F1061" s="220">
        <v>0</v>
      </c>
      <c r="H1061" s="32"/>
    </row>
    <row r="1062" spans="2:8" s="1" customFormat="1" ht="16.899999999999999" customHeight="1">
      <c r="B1062" s="32"/>
      <c r="C1062" s="219" t="s">
        <v>1</v>
      </c>
      <c r="D1062" s="219" t="s">
        <v>726</v>
      </c>
      <c r="E1062" s="17" t="s">
        <v>1</v>
      </c>
      <c r="F1062" s="220">
        <v>0</v>
      </c>
      <c r="H1062" s="32"/>
    </row>
    <row r="1063" spans="2:8" s="1" customFormat="1" ht="16.899999999999999" customHeight="1">
      <c r="B1063" s="32"/>
      <c r="C1063" s="219" t="s">
        <v>1</v>
      </c>
      <c r="D1063" s="219" t="s">
        <v>727</v>
      </c>
      <c r="E1063" s="17" t="s">
        <v>1</v>
      </c>
      <c r="F1063" s="220">
        <v>52.7</v>
      </c>
      <c r="H1063" s="32"/>
    </row>
    <row r="1064" spans="2:8" s="1" customFormat="1" ht="16.899999999999999" customHeight="1">
      <c r="B1064" s="32"/>
      <c r="C1064" s="219" t="s">
        <v>1</v>
      </c>
      <c r="D1064" s="219" t="s">
        <v>728</v>
      </c>
      <c r="E1064" s="17" t="s">
        <v>1</v>
      </c>
      <c r="F1064" s="220">
        <v>0</v>
      </c>
      <c r="H1064" s="32"/>
    </row>
    <row r="1065" spans="2:8" s="1" customFormat="1" ht="16.899999999999999" customHeight="1">
      <c r="B1065" s="32"/>
      <c r="C1065" s="219" t="s">
        <v>1</v>
      </c>
      <c r="D1065" s="219" t="s">
        <v>729</v>
      </c>
      <c r="E1065" s="17" t="s">
        <v>1</v>
      </c>
      <c r="F1065" s="220">
        <v>0</v>
      </c>
      <c r="H1065" s="32"/>
    </row>
    <row r="1066" spans="2:8" s="1" customFormat="1" ht="16.899999999999999" customHeight="1">
      <c r="B1066" s="32"/>
      <c r="C1066" s="219" t="s">
        <v>1</v>
      </c>
      <c r="D1066" s="219" t="s">
        <v>730</v>
      </c>
      <c r="E1066" s="17" t="s">
        <v>1</v>
      </c>
      <c r="F1066" s="220">
        <v>40.299999999999997</v>
      </c>
      <c r="H1066" s="32"/>
    </row>
    <row r="1067" spans="2:8" s="1" customFormat="1" ht="16.899999999999999" customHeight="1">
      <c r="B1067" s="32"/>
      <c r="C1067" s="219" t="s">
        <v>242</v>
      </c>
      <c r="D1067" s="219" t="s">
        <v>406</v>
      </c>
      <c r="E1067" s="17" t="s">
        <v>1</v>
      </c>
      <c r="F1067" s="220">
        <v>133.19499999999999</v>
      </c>
      <c r="H1067" s="32"/>
    </row>
    <row r="1068" spans="2:8" s="1" customFormat="1" ht="16.899999999999999" customHeight="1">
      <c r="B1068" s="32"/>
      <c r="C1068" s="221" t="s">
        <v>5710</v>
      </c>
      <c r="H1068" s="32"/>
    </row>
    <row r="1069" spans="2:8" s="1" customFormat="1" ht="16.899999999999999" customHeight="1">
      <c r="B1069" s="32"/>
      <c r="C1069" s="219" t="s">
        <v>714</v>
      </c>
      <c r="D1069" s="219" t="s">
        <v>5806</v>
      </c>
      <c r="E1069" s="17" t="s">
        <v>395</v>
      </c>
      <c r="F1069" s="220">
        <v>115.083</v>
      </c>
      <c r="H1069" s="32"/>
    </row>
    <row r="1070" spans="2:8" s="1" customFormat="1" ht="16.899999999999999" customHeight="1">
      <c r="B1070" s="32"/>
      <c r="C1070" s="219" t="s">
        <v>817</v>
      </c>
      <c r="D1070" s="219" t="s">
        <v>5820</v>
      </c>
      <c r="E1070" s="17" t="s">
        <v>172</v>
      </c>
      <c r="F1070" s="220">
        <v>1458.2360000000001</v>
      </c>
      <c r="H1070" s="32"/>
    </row>
    <row r="1071" spans="2:8" s="1" customFormat="1" ht="16.899999999999999" customHeight="1">
      <c r="B1071" s="32"/>
      <c r="C1071" s="215" t="s">
        <v>286</v>
      </c>
      <c r="D1071" s="216" t="s">
        <v>1</v>
      </c>
      <c r="E1071" s="217" t="s">
        <v>1</v>
      </c>
      <c r="F1071" s="218">
        <v>1458.2360000000001</v>
      </c>
      <c r="H1071" s="32"/>
    </row>
    <row r="1072" spans="2:8" s="1" customFormat="1" ht="16.899999999999999" customHeight="1">
      <c r="B1072" s="32"/>
      <c r="C1072" s="219" t="s">
        <v>1</v>
      </c>
      <c r="D1072" s="219" t="s">
        <v>820</v>
      </c>
      <c r="E1072" s="17" t="s">
        <v>1</v>
      </c>
      <c r="F1072" s="220">
        <v>266.39</v>
      </c>
      <c r="H1072" s="32"/>
    </row>
    <row r="1073" spans="2:8" s="1" customFormat="1" ht="16.899999999999999" customHeight="1">
      <c r="B1073" s="32"/>
      <c r="C1073" s="219" t="s">
        <v>1</v>
      </c>
      <c r="D1073" s="219" t="s">
        <v>821</v>
      </c>
      <c r="E1073" s="17" t="s">
        <v>1</v>
      </c>
      <c r="F1073" s="220">
        <v>855.48400000000004</v>
      </c>
      <c r="H1073" s="32"/>
    </row>
    <row r="1074" spans="2:8" s="1" customFormat="1" ht="16.899999999999999" customHeight="1">
      <c r="B1074" s="32"/>
      <c r="C1074" s="219" t="s">
        <v>1</v>
      </c>
      <c r="D1074" s="219" t="s">
        <v>822</v>
      </c>
      <c r="E1074" s="17" t="s">
        <v>1</v>
      </c>
      <c r="F1074" s="220">
        <v>347.41199999999998</v>
      </c>
      <c r="H1074" s="32"/>
    </row>
    <row r="1075" spans="2:8" s="1" customFormat="1" ht="16.899999999999999" customHeight="1">
      <c r="B1075" s="32"/>
      <c r="C1075" s="219" t="s">
        <v>1</v>
      </c>
      <c r="D1075" s="219" t="s">
        <v>823</v>
      </c>
      <c r="E1075" s="17" t="s">
        <v>1</v>
      </c>
      <c r="F1075" s="220">
        <v>17.568000000000001</v>
      </c>
      <c r="H1075" s="32"/>
    </row>
    <row r="1076" spans="2:8" s="1" customFormat="1" ht="16.899999999999999" customHeight="1">
      <c r="B1076" s="32"/>
      <c r="C1076" s="219" t="s">
        <v>1</v>
      </c>
      <c r="D1076" s="219" t="s">
        <v>824</v>
      </c>
      <c r="E1076" s="17" t="s">
        <v>1</v>
      </c>
      <c r="F1076" s="220">
        <v>0</v>
      </c>
      <c r="H1076" s="32"/>
    </row>
    <row r="1077" spans="2:8" s="1" customFormat="1" ht="16.899999999999999" customHeight="1">
      <c r="B1077" s="32"/>
      <c r="C1077" s="219" t="s">
        <v>1</v>
      </c>
      <c r="D1077" s="219" t="s">
        <v>719</v>
      </c>
      <c r="E1077" s="17" t="s">
        <v>1</v>
      </c>
      <c r="F1077" s="220">
        <v>0</v>
      </c>
      <c r="H1077" s="32"/>
    </row>
    <row r="1078" spans="2:8" s="1" customFormat="1" ht="16.899999999999999" customHeight="1">
      <c r="B1078" s="32"/>
      <c r="C1078" s="219" t="s">
        <v>1</v>
      </c>
      <c r="D1078" s="219" t="s">
        <v>825</v>
      </c>
      <c r="E1078" s="17" t="s">
        <v>1</v>
      </c>
      <c r="F1078" s="220">
        <v>0.94</v>
      </c>
      <c r="H1078" s="32"/>
    </row>
    <row r="1079" spans="2:8" s="1" customFormat="1" ht="16.899999999999999" customHeight="1">
      <c r="B1079" s="32"/>
      <c r="C1079" s="219" t="s">
        <v>1</v>
      </c>
      <c r="D1079" s="219" t="s">
        <v>732</v>
      </c>
      <c r="E1079" s="17" t="s">
        <v>1</v>
      </c>
      <c r="F1079" s="220">
        <v>0</v>
      </c>
      <c r="H1079" s="32"/>
    </row>
    <row r="1080" spans="2:8" s="1" customFormat="1" ht="16.899999999999999" customHeight="1">
      <c r="B1080" s="32"/>
      <c r="C1080" s="219" t="s">
        <v>1</v>
      </c>
      <c r="D1080" s="219" t="s">
        <v>826</v>
      </c>
      <c r="E1080" s="17" t="s">
        <v>1</v>
      </c>
      <c r="F1080" s="220">
        <v>0.76400000000000001</v>
      </c>
      <c r="H1080" s="32"/>
    </row>
    <row r="1081" spans="2:8" s="1" customFormat="1" ht="16.899999999999999" customHeight="1">
      <c r="B1081" s="32"/>
      <c r="C1081" s="219" t="s">
        <v>1</v>
      </c>
      <c r="D1081" s="219" t="s">
        <v>737</v>
      </c>
      <c r="E1081" s="17" t="s">
        <v>1</v>
      </c>
      <c r="F1081" s="220">
        <v>0</v>
      </c>
      <c r="H1081" s="32"/>
    </row>
    <row r="1082" spans="2:8" s="1" customFormat="1" ht="16.899999999999999" customHeight="1">
      <c r="B1082" s="32"/>
      <c r="C1082" s="219" t="s">
        <v>1</v>
      </c>
      <c r="D1082" s="219" t="s">
        <v>827</v>
      </c>
      <c r="E1082" s="17" t="s">
        <v>1</v>
      </c>
      <c r="F1082" s="220">
        <v>2.2919999999999998</v>
      </c>
      <c r="H1082" s="32"/>
    </row>
    <row r="1083" spans="2:8" s="1" customFormat="1" ht="16.899999999999999" customHeight="1">
      <c r="B1083" s="32"/>
      <c r="C1083" s="219" t="s">
        <v>1</v>
      </c>
      <c r="D1083" s="219" t="s">
        <v>742</v>
      </c>
      <c r="E1083" s="17" t="s">
        <v>1</v>
      </c>
      <c r="F1083" s="220">
        <v>0</v>
      </c>
      <c r="H1083" s="32"/>
    </row>
    <row r="1084" spans="2:8" s="1" customFormat="1" ht="16.899999999999999" customHeight="1">
      <c r="B1084" s="32"/>
      <c r="C1084" s="219" t="s">
        <v>1</v>
      </c>
      <c r="D1084" s="219" t="s">
        <v>828</v>
      </c>
      <c r="E1084" s="17" t="s">
        <v>1</v>
      </c>
      <c r="F1084" s="220">
        <v>0.80400000000000005</v>
      </c>
      <c r="H1084" s="32"/>
    </row>
    <row r="1085" spans="2:8" s="1" customFormat="1" ht="16.899999999999999" customHeight="1">
      <c r="B1085" s="32"/>
      <c r="C1085" s="219" t="s">
        <v>1</v>
      </c>
      <c r="D1085" s="219" t="s">
        <v>763</v>
      </c>
      <c r="E1085" s="17" t="s">
        <v>1</v>
      </c>
      <c r="F1085" s="220">
        <v>0</v>
      </c>
      <c r="H1085" s="32"/>
    </row>
    <row r="1086" spans="2:8" s="1" customFormat="1" ht="16.899999999999999" customHeight="1">
      <c r="B1086" s="32"/>
      <c r="C1086" s="219" t="s">
        <v>1</v>
      </c>
      <c r="D1086" s="219" t="s">
        <v>829</v>
      </c>
      <c r="E1086" s="17" t="s">
        <v>1</v>
      </c>
      <c r="F1086" s="220">
        <v>0.72399999999999998</v>
      </c>
      <c r="H1086" s="32"/>
    </row>
    <row r="1087" spans="2:8" s="1" customFormat="1" ht="16.899999999999999" customHeight="1">
      <c r="B1087" s="32"/>
      <c r="C1087" s="219" t="s">
        <v>1</v>
      </c>
      <c r="D1087" s="219" t="s">
        <v>775</v>
      </c>
      <c r="E1087" s="17" t="s">
        <v>1</v>
      </c>
      <c r="F1087" s="220">
        <v>0</v>
      </c>
      <c r="H1087" s="32"/>
    </row>
    <row r="1088" spans="2:8" s="1" customFormat="1" ht="16.899999999999999" customHeight="1">
      <c r="B1088" s="32"/>
      <c r="C1088" s="219" t="s">
        <v>1</v>
      </c>
      <c r="D1088" s="219" t="s">
        <v>830</v>
      </c>
      <c r="E1088" s="17" t="s">
        <v>1</v>
      </c>
      <c r="F1088" s="220">
        <v>2.58</v>
      </c>
      <c r="H1088" s="32"/>
    </row>
    <row r="1089" spans="2:8" s="1" customFormat="1" ht="16.899999999999999" customHeight="1">
      <c r="B1089" s="32"/>
      <c r="C1089" s="219" t="s">
        <v>1</v>
      </c>
      <c r="D1089" s="219" t="s">
        <v>831</v>
      </c>
      <c r="E1089" s="17" t="s">
        <v>1</v>
      </c>
      <c r="F1089" s="220">
        <v>0</v>
      </c>
      <c r="H1089" s="32"/>
    </row>
    <row r="1090" spans="2:8" s="1" customFormat="1" ht="16.899999999999999" customHeight="1">
      <c r="B1090" s="32"/>
      <c r="C1090" s="219" t="s">
        <v>1</v>
      </c>
      <c r="D1090" s="219" t="s">
        <v>832</v>
      </c>
      <c r="E1090" s="17" t="s">
        <v>1</v>
      </c>
      <c r="F1090" s="220">
        <v>-36.722000000000001</v>
      </c>
      <c r="H1090" s="32"/>
    </row>
    <row r="1091" spans="2:8" s="1" customFormat="1" ht="16.899999999999999" customHeight="1">
      <c r="B1091" s="32"/>
      <c r="C1091" s="219" t="s">
        <v>286</v>
      </c>
      <c r="D1091" s="219" t="s">
        <v>406</v>
      </c>
      <c r="E1091" s="17" t="s">
        <v>1</v>
      </c>
      <c r="F1091" s="220">
        <v>1458.2360000000001</v>
      </c>
      <c r="H1091" s="32"/>
    </row>
    <row r="1092" spans="2:8" s="1" customFormat="1" ht="16.899999999999999" customHeight="1">
      <c r="B1092" s="32"/>
      <c r="C1092" s="221" t="s">
        <v>5710</v>
      </c>
      <c r="H1092" s="32"/>
    </row>
    <row r="1093" spans="2:8" s="1" customFormat="1" ht="16.899999999999999" customHeight="1">
      <c r="B1093" s="32"/>
      <c r="C1093" s="219" t="s">
        <v>817</v>
      </c>
      <c r="D1093" s="219" t="s">
        <v>5820</v>
      </c>
      <c r="E1093" s="17" t="s">
        <v>172</v>
      </c>
      <c r="F1093" s="220">
        <v>1458.2360000000001</v>
      </c>
      <c r="H1093" s="32"/>
    </row>
    <row r="1094" spans="2:8" s="1" customFormat="1" ht="16.899999999999999" customHeight="1">
      <c r="B1094" s="32"/>
      <c r="C1094" s="219" t="s">
        <v>837</v>
      </c>
      <c r="D1094" s="219" t="s">
        <v>5821</v>
      </c>
      <c r="E1094" s="17" t="s">
        <v>172</v>
      </c>
      <c r="F1094" s="220">
        <v>1458.2360000000001</v>
      </c>
      <c r="H1094" s="32"/>
    </row>
    <row r="1095" spans="2:8" s="1" customFormat="1" ht="16.899999999999999" customHeight="1">
      <c r="B1095" s="32"/>
      <c r="C1095" s="215" t="s">
        <v>284</v>
      </c>
      <c r="D1095" s="216" t="s">
        <v>1</v>
      </c>
      <c r="E1095" s="217" t="s">
        <v>1</v>
      </c>
      <c r="F1095" s="218">
        <v>36.722000000000001</v>
      </c>
      <c r="H1095" s="32"/>
    </row>
    <row r="1096" spans="2:8" s="1" customFormat="1" ht="16.899999999999999" customHeight="1">
      <c r="B1096" s="32"/>
      <c r="C1096" s="219" t="s">
        <v>1</v>
      </c>
      <c r="D1096" s="219" t="s">
        <v>834</v>
      </c>
      <c r="E1096" s="17" t="s">
        <v>1</v>
      </c>
      <c r="F1096" s="220">
        <v>0</v>
      </c>
      <c r="H1096" s="32"/>
    </row>
    <row r="1097" spans="2:8" s="1" customFormat="1" ht="16.899999999999999" customHeight="1">
      <c r="B1097" s="32"/>
      <c r="C1097" s="219" t="s">
        <v>1</v>
      </c>
      <c r="D1097" s="219" t="s">
        <v>546</v>
      </c>
      <c r="E1097" s="17" t="s">
        <v>1</v>
      </c>
      <c r="F1097" s="220">
        <v>0</v>
      </c>
      <c r="H1097" s="32"/>
    </row>
    <row r="1098" spans="2:8" s="1" customFormat="1" ht="16.899999999999999" customHeight="1">
      <c r="B1098" s="32"/>
      <c r="C1098" s="219" t="s">
        <v>1</v>
      </c>
      <c r="D1098" s="219" t="s">
        <v>835</v>
      </c>
      <c r="E1098" s="17" t="s">
        <v>1</v>
      </c>
      <c r="F1098" s="220">
        <v>36.722000000000001</v>
      </c>
      <c r="H1098" s="32"/>
    </row>
    <row r="1099" spans="2:8" s="1" customFormat="1" ht="16.899999999999999" customHeight="1">
      <c r="B1099" s="32"/>
      <c r="C1099" s="219" t="s">
        <v>284</v>
      </c>
      <c r="D1099" s="219" t="s">
        <v>406</v>
      </c>
      <c r="E1099" s="17" t="s">
        <v>1</v>
      </c>
      <c r="F1099" s="220">
        <v>36.722000000000001</v>
      </c>
      <c r="H1099" s="32"/>
    </row>
    <row r="1100" spans="2:8" s="1" customFormat="1" ht="16.899999999999999" customHeight="1">
      <c r="B1100" s="32"/>
      <c r="C1100" s="221" t="s">
        <v>5710</v>
      </c>
      <c r="H1100" s="32"/>
    </row>
    <row r="1101" spans="2:8" s="1" customFormat="1" ht="16.899999999999999" customHeight="1">
      <c r="B1101" s="32"/>
      <c r="C1101" s="219" t="s">
        <v>842</v>
      </c>
      <c r="D1101" s="219" t="s">
        <v>5808</v>
      </c>
      <c r="E1101" s="17" t="s">
        <v>172</v>
      </c>
      <c r="F1101" s="220">
        <v>36.722000000000001</v>
      </c>
      <c r="H1101" s="32"/>
    </row>
    <row r="1102" spans="2:8" s="1" customFormat="1" ht="16.899999999999999" customHeight="1">
      <c r="B1102" s="32"/>
      <c r="C1102" s="219" t="s">
        <v>817</v>
      </c>
      <c r="D1102" s="219" t="s">
        <v>5820</v>
      </c>
      <c r="E1102" s="17" t="s">
        <v>172</v>
      </c>
      <c r="F1102" s="220">
        <v>1458.2360000000001</v>
      </c>
      <c r="H1102" s="32"/>
    </row>
    <row r="1103" spans="2:8" s="1" customFormat="1" ht="16.899999999999999" customHeight="1">
      <c r="B1103" s="32"/>
      <c r="C1103" s="219" t="s">
        <v>846</v>
      </c>
      <c r="D1103" s="219" t="s">
        <v>5822</v>
      </c>
      <c r="E1103" s="17" t="s">
        <v>172</v>
      </c>
      <c r="F1103" s="220">
        <v>36.722000000000001</v>
      </c>
      <c r="H1103" s="32"/>
    </row>
    <row r="1104" spans="2:8" s="1" customFormat="1" ht="16.899999999999999" customHeight="1">
      <c r="B1104" s="32"/>
      <c r="C1104" s="215" t="s">
        <v>280</v>
      </c>
      <c r="D1104" s="216" t="s">
        <v>1</v>
      </c>
      <c r="E1104" s="217" t="s">
        <v>1</v>
      </c>
      <c r="F1104" s="218">
        <v>85.548000000000002</v>
      </c>
      <c r="H1104" s="32"/>
    </row>
    <row r="1105" spans="2:8" s="1" customFormat="1" ht="16.899999999999999" customHeight="1">
      <c r="B1105" s="32"/>
      <c r="C1105" s="219" t="s">
        <v>1</v>
      </c>
      <c r="D1105" s="219" t="s">
        <v>787</v>
      </c>
      <c r="E1105" s="17" t="s">
        <v>1</v>
      </c>
      <c r="F1105" s="220">
        <v>85.548000000000002</v>
      </c>
      <c r="H1105" s="32"/>
    </row>
    <row r="1106" spans="2:8" s="1" customFormat="1" ht="16.899999999999999" customHeight="1">
      <c r="B1106" s="32"/>
      <c r="C1106" s="219" t="s">
        <v>280</v>
      </c>
      <c r="D1106" s="219" t="s">
        <v>406</v>
      </c>
      <c r="E1106" s="17" t="s">
        <v>1</v>
      </c>
      <c r="F1106" s="220">
        <v>85.548000000000002</v>
      </c>
      <c r="H1106" s="32"/>
    </row>
    <row r="1107" spans="2:8" s="1" customFormat="1" ht="16.899999999999999" customHeight="1">
      <c r="B1107" s="32"/>
      <c r="C1107" s="221" t="s">
        <v>5710</v>
      </c>
      <c r="H1107" s="32"/>
    </row>
    <row r="1108" spans="2:8" s="1" customFormat="1" ht="16.899999999999999" customHeight="1">
      <c r="B1108" s="32"/>
      <c r="C1108" s="219" t="s">
        <v>714</v>
      </c>
      <c r="D1108" s="219" t="s">
        <v>5806</v>
      </c>
      <c r="E1108" s="17" t="s">
        <v>395</v>
      </c>
      <c r="F1108" s="220">
        <v>115.083</v>
      </c>
      <c r="H1108" s="32"/>
    </row>
    <row r="1109" spans="2:8" s="1" customFormat="1" ht="16.899999999999999" customHeight="1">
      <c r="B1109" s="32"/>
      <c r="C1109" s="219" t="s">
        <v>850</v>
      </c>
      <c r="D1109" s="219" t="s">
        <v>5819</v>
      </c>
      <c r="E1109" s="17" t="s">
        <v>647</v>
      </c>
      <c r="F1109" s="220">
        <v>37.895000000000003</v>
      </c>
      <c r="H1109" s="32"/>
    </row>
    <row r="1110" spans="2:8" s="1" customFormat="1" ht="16.899999999999999" customHeight="1">
      <c r="B1110" s="32"/>
      <c r="C1110" s="215" t="s">
        <v>278</v>
      </c>
      <c r="D1110" s="216" t="s">
        <v>1</v>
      </c>
      <c r="E1110" s="217" t="s">
        <v>1</v>
      </c>
      <c r="F1110" s="218">
        <v>427.74200000000002</v>
      </c>
      <c r="H1110" s="32"/>
    </row>
    <row r="1111" spans="2:8" s="1" customFormat="1" ht="16.899999999999999" customHeight="1">
      <c r="B1111" s="32"/>
      <c r="C1111" s="219" t="s">
        <v>1</v>
      </c>
      <c r="D1111" s="219" t="s">
        <v>731</v>
      </c>
      <c r="E1111" s="17" t="s">
        <v>1</v>
      </c>
      <c r="F1111" s="220">
        <v>0</v>
      </c>
      <c r="H1111" s="32"/>
    </row>
    <row r="1112" spans="2:8" s="1" customFormat="1" ht="16.899999999999999" customHeight="1">
      <c r="B1112" s="32"/>
      <c r="C1112" s="219" t="s">
        <v>1</v>
      </c>
      <c r="D1112" s="219" t="s">
        <v>718</v>
      </c>
      <c r="E1112" s="17" t="s">
        <v>1</v>
      </c>
      <c r="F1112" s="220">
        <v>0</v>
      </c>
      <c r="H1112" s="32"/>
    </row>
    <row r="1113" spans="2:8" s="1" customFormat="1" ht="16.899999999999999" customHeight="1">
      <c r="B1113" s="32"/>
      <c r="C1113" s="219" t="s">
        <v>1</v>
      </c>
      <c r="D1113" s="219" t="s">
        <v>546</v>
      </c>
      <c r="E1113" s="17" t="s">
        <v>1</v>
      </c>
      <c r="F1113" s="220">
        <v>0</v>
      </c>
      <c r="H1113" s="32"/>
    </row>
    <row r="1114" spans="2:8" s="1" customFormat="1" ht="16.899999999999999" customHeight="1">
      <c r="B1114" s="32"/>
      <c r="C1114" s="219" t="s">
        <v>1</v>
      </c>
      <c r="D1114" s="219" t="s">
        <v>732</v>
      </c>
      <c r="E1114" s="17" t="s">
        <v>1</v>
      </c>
      <c r="F1114" s="220">
        <v>0</v>
      </c>
      <c r="H1114" s="32"/>
    </row>
    <row r="1115" spans="2:8" s="1" customFormat="1" ht="16.899999999999999" customHeight="1">
      <c r="B1115" s="32"/>
      <c r="C1115" s="219" t="s">
        <v>1</v>
      </c>
      <c r="D1115" s="219" t="s">
        <v>733</v>
      </c>
      <c r="E1115" s="17" t="s">
        <v>1</v>
      </c>
      <c r="F1115" s="220">
        <v>35.899000000000001</v>
      </c>
      <c r="H1115" s="32"/>
    </row>
    <row r="1116" spans="2:8" s="1" customFormat="1" ht="16.899999999999999" customHeight="1">
      <c r="B1116" s="32"/>
      <c r="C1116" s="219" t="s">
        <v>1</v>
      </c>
      <c r="D1116" s="219" t="s">
        <v>734</v>
      </c>
      <c r="E1116" s="17" t="s">
        <v>1</v>
      </c>
      <c r="F1116" s="220">
        <v>-1.8180000000000001</v>
      </c>
      <c r="H1116" s="32"/>
    </row>
    <row r="1117" spans="2:8" s="1" customFormat="1" ht="16.899999999999999" customHeight="1">
      <c r="B1117" s="32"/>
      <c r="C1117" s="219" t="s">
        <v>1</v>
      </c>
      <c r="D1117" s="219" t="s">
        <v>735</v>
      </c>
      <c r="E1117" s="17" t="s">
        <v>1</v>
      </c>
      <c r="F1117" s="220">
        <v>0</v>
      </c>
      <c r="H1117" s="32"/>
    </row>
    <row r="1118" spans="2:8" s="1" customFormat="1" ht="16.899999999999999" customHeight="1">
      <c r="B1118" s="32"/>
      <c r="C1118" s="219" t="s">
        <v>1</v>
      </c>
      <c r="D1118" s="219" t="s">
        <v>736</v>
      </c>
      <c r="E1118" s="17" t="s">
        <v>1</v>
      </c>
      <c r="F1118" s="220">
        <v>18.727</v>
      </c>
      <c r="H1118" s="32"/>
    </row>
    <row r="1119" spans="2:8" s="1" customFormat="1" ht="16.899999999999999" customHeight="1">
      <c r="B1119" s="32"/>
      <c r="C1119" s="219" t="s">
        <v>1</v>
      </c>
      <c r="D1119" s="219" t="s">
        <v>737</v>
      </c>
      <c r="E1119" s="17" t="s">
        <v>1</v>
      </c>
      <c r="F1119" s="220">
        <v>0</v>
      </c>
      <c r="H1119" s="32"/>
    </row>
    <row r="1120" spans="2:8" s="1" customFormat="1" ht="16.899999999999999" customHeight="1">
      <c r="B1120" s="32"/>
      <c r="C1120" s="219" t="s">
        <v>1</v>
      </c>
      <c r="D1120" s="219" t="s">
        <v>738</v>
      </c>
      <c r="E1120" s="17" t="s">
        <v>1</v>
      </c>
      <c r="F1120" s="220">
        <v>36.326000000000001</v>
      </c>
      <c r="H1120" s="32"/>
    </row>
    <row r="1121" spans="2:8" s="1" customFormat="1" ht="16.899999999999999" customHeight="1">
      <c r="B1121" s="32"/>
      <c r="C1121" s="219" t="s">
        <v>1</v>
      </c>
      <c r="D1121" s="219" t="s">
        <v>739</v>
      </c>
      <c r="E1121" s="17" t="s">
        <v>1</v>
      </c>
      <c r="F1121" s="220">
        <v>-5.4539999999999997</v>
      </c>
      <c r="H1121" s="32"/>
    </row>
    <row r="1122" spans="2:8" s="1" customFormat="1" ht="16.899999999999999" customHeight="1">
      <c r="B1122" s="32"/>
      <c r="C1122" s="219" t="s">
        <v>1</v>
      </c>
      <c r="D1122" s="219" t="s">
        <v>740</v>
      </c>
      <c r="E1122" s="17" t="s">
        <v>1</v>
      </c>
      <c r="F1122" s="220">
        <v>0</v>
      </c>
      <c r="H1122" s="32"/>
    </row>
    <row r="1123" spans="2:8" s="1" customFormat="1" ht="16.899999999999999" customHeight="1">
      <c r="B1123" s="32"/>
      <c r="C1123" s="219" t="s">
        <v>1</v>
      </c>
      <c r="D1123" s="219" t="s">
        <v>741</v>
      </c>
      <c r="E1123" s="17" t="s">
        <v>1</v>
      </c>
      <c r="F1123" s="220">
        <v>7.93</v>
      </c>
      <c r="H1123" s="32"/>
    </row>
    <row r="1124" spans="2:8" s="1" customFormat="1" ht="16.899999999999999" customHeight="1">
      <c r="B1124" s="32"/>
      <c r="C1124" s="219" t="s">
        <v>1</v>
      </c>
      <c r="D1124" s="219" t="s">
        <v>742</v>
      </c>
      <c r="E1124" s="17" t="s">
        <v>1</v>
      </c>
      <c r="F1124" s="220">
        <v>0</v>
      </c>
      <c r="H1124" s="32"/>
    </row>
    <row r="1125" spans="2:8" s="1" customFormat="1" ht="16.899999999999999" customHeight="1">
      <c r="B1125" s="32"/>
      <c r="C1125" s="219" t="s">
        <v>1</v>
      </c>
      <c r="D1125" s="219" t="s">
        <v>743</v>
      </c>
      <c r="E1125" s="17" t="s">
        <v>1</v>
      </c>
      <c r="F1125" s="220">
        <v>10.308999999999999</v>
      </c>
      <c r="H1125" s="32"/>
    </row>
    <row r="1126" spans="2:8" s="1" customFormat="1" ht="16.899999999999999" customHeight="1">
      <c r="B1126" s="32"/>
      <c r="C1126" s="219" t="s">
        <v>1</v>
      </c>
      <c r="D1126" s="219" t="s">
        <v>744</v>
      </c>
      <c r="E1126" s="17" t="s">
        <v>1</v>
      </c>
      <c r="F1126" s="220">
        <v>-2.02</v>
      </c>
      <c r="H1126" s="32"/>
    </row>
    <row r="1127" spans="2:8" s="1" customFormat="1" ht="16.899999999999999" customHeight="1">
      <c r="B1127" s="32"/>
      <c r="C1127" s="219" t="s">
        <v>1</v>
      </c>
      <c r="D1127" s="219" t="s">
        <v>578</v>
      </c>
      <c r="E1127" s="17" t="s">
        <v>1</v>
      </c>
      <c r="F1127" s="220">
        <v>0</v>
      </c>
      <c r="H1127" s="32"/>
    </row>
    <row r="1128" spans="2:8" s="1" customFormat="1" ht="16.899999999999999" customHeight="1">
      <c r="B1128" s="32"/>
      <c r="C1128" s="219" t="s">
        <v>1</v>
      </c>
      <c r="D1128" s="219" t="s">
        <v>745</v>
      </c>
      <c r="E1128" s="17" t="s">
        <v>1</v>
      </c>
      <c r="F1128" s="220">
        <v>0</v>
      </c>
      <c r="H1128" s="32"/>
    </row>
    <row r="1129" spans="2:8" s="1" customFormat="1" ht="16.899999999999999" customHeight="1">
      <c r="B1129" s="32"/>
      <c r="C1129" s="219" t="s">
        <v>1</v>
      </c>
      <c r="D1129" s="219" t="s">
        <v>746</v>
      </c>
      <c r="E1129" s="17" t="s">
        <v>1</v>
      </c>
      <c r="F1129" s="220">
        <v>12.276</v>
      </c>
      <c r="H1129" s="32"/>
    </row>
    <row r="1130" spans="2:8" s="1" customFormat="1" ht="16.899999999999999" customHeight="1">
      <c r="B1130" s="32"/>
      <c r="C1130" s="219" t="s">
        <v>1</v>
      </c>
      <c r="D1130" s="219" t="s">
        <v>747</v>
      </c>
      <c r="E1130" s="17" t="s">
        <v>1</v>
      </c>
      <c r="F1130" s="220">
        <v>0</v>
      </c>
      <c r="H1130" s="32"/>
    </row>
    <row r="1131" spans="2:8" s="1" customFormat="1" ht="16.899999999999999" customHeight="1">
      <c r="B1131" s="32"/>
      <c r="C1131" s="219" t="s">
        <v>1</v>
      </c>
      <c r="D1131" s="219" t="s">
        <v>748</v>
      </c>
      <c r="E1131" s="17" t="s">
        <v>1</v>
      </c>
      <c r="F1131" s="220">
        <v>18.754999999999999</v>
      </c>
      <c r="H1131" s="32"/>
    </row>
    <row r="1132" spans="2:8" s="1" customFormat="1" ht="16.899999999999999" customHeight="1">
      <c r="B1132" s="32"/>
      <c r="C1132" s="219" t="s">
        <v>1</v>
      </c>
      <c r="D1132" s="219" t="s">
        <v>749</v>
      </c>
      <c r="E1132" s="17" t="s">
        <v>1</v>
      </c>
      <c r="F1132" s="220">
        <v>0</v>
      </c>
      <c r="H1132" s="32"/>
    </row>
    <row r="1133" spans="2:8" s="1" customFormat="1" ht="16.899999999999999" customHeight="1">
      <c r="B1133" s="32"/>
      <c r="C1133" s="219" t="s">
        <v>1</v>
      </c>
      <c r="D1133" s="219" t="s">
        <v>750</v>
      </c>
      <c r="E1133" s="17" t="s">
        <v>1</v>
      </c>
      <c r="F1133" s="220">
        <v>12.244999999999999</v>
      </c>
      <c r="H1133" s="32"/>
    </row>
    <row r="1134" spans="2:8" s="1" customFormat="1" ht="16.899999999999999" customHeight="1">
      <c r="B1134" s="32"/>
      <c r="C1134" s="219" t="s">
        <v>1</v>
      </c>
      <c r="D1134" s="219" t="s">
        <v>751</v>
      </c>
      <c r="E1134" s="17" t="s">
        <v>1</v>
      </c>
      <c r="F1134" s="220">
        <v>0</v>
      </c>
      <c r="H1134" s="32"/>
    </row>
    <row r="1135" spans="2:8" s="1" customFormat="1" ht="16.899999999999999" customHeight="1">
      <c r="B1135" s="32"/>
      <c r="C1135" s="219" t="s">
        <v>1</v>
      </c>
      <c r="D1135" s="219" t="s">
        <v>752</v>
      </c>
      <c r="E1135" s="17" t="s">
        <v>1</v>
      </c>
      <c r="F1135" s="220">
        <v>19.468</v>
      </c>
      <c r="H1135" s="32"/>
    </row>
    <row r="1136" spans="2:8" s="1" customFormat="1" ht="16.899999999999999" customHeight="1">
      <c r="B1136" s="32"/>
      <c r="C1136" s="219" t="s">
        <v>1</v>
      </c>
      <c r="D1136" s="219" t="s">
        <v>753</v>
      </c>
      <c r="E1136" s="17" t="s">
        <v>1</v>
      </c>
      <c r="F1136" s="220">
        <v>0</v>
      </c>
      <c r="H1136" s="32"/>
    </row>
    <row r="1137" spans="2:8" s="1" customFormat="1" ht="16.899999999999999" customHeight="1">
      <c r="B1137" s="32"/>
      <c r="C1137" s="219" t="s">
        <v>1</v>
      </c>
      <c r="D1137" s="219" t="s">
        <v>754</v>
      </c>
      <c r="E1137" s="17" t="s">
        <v>1</v>
      </c>
      <c r="F1137" s="220">
        <v>15.314</v>
      </c>
      <c r="H1137" s="32"/>
    </row>
    <row r="1138" spans="2:8" s="1" customFormat="1" ht="16.899999999999999" customHeight="1">
      <c r="B1138" s="32"/>
      <c r="C1138" s="219" t="s">
        <v>1</v>
      </c>
      <c r="D1138" s="219" t="s">
        <v>755</v>
      </c>
      <c r="E1138" s="17" t="s">
        <v>1</v>
      </c>
      <c r="F1138" s="220">
        <v>0</v>
      </c>
      <c r="H1138" s="32"/>
    </row>
    <row r="1139" spans="2:8" s="1" customFormat="1" ht="16.899999999999999" customHeight="1">
      <c r="B1139" s="32"/>
      <c r="C1139" s="219" t="s">
        <v>1</v>
      </c>
      <c r="D1139" s="219" t="s">
        <v>756</v>
      </c>
      <c r="E1139" s="17" t="s">
        <v>1</v>
      </c>
      <c r="F1139" s="220">
        <v>13.051</v>
      </c>
      <c r="H1139" s="32"/>
    </row>
    <row r="1140" spans="2:8" s="1" customFormat="1" ht="16.899999999999999" customHeight="1">
      <c r="B1140" s="32"/>
      <c r="C1140" s="219" t="s">
        <v>1</v>
      </c>
      <c r="D1140" s="219" t="s">
        <v>757</v>
      </c>
      <c r="E1140" s="17" t="s">
        <v>1</v>
      </c>
      <c r="F1140" s="220">
        <v>0</v>
      </c>
      <c r="H1140" s="32"/>
    </row>
    <row r="1141" spans="2:8" s="1" customFormat="1" ht="16.899999999999999" customHeight="1">
      <c r="B1141" s="32"/>
      <c r="C1141" s="219" t="s">
        <v>1</v>
      </c>
      <c r="D1141" s="219" t="s">
        <v>758</v>
      </c>
      <c r="E1141" s="17" t="s">
        <v>1</v>
      </c>
      <c r="F1141" s="220">
        <v>12.307</v>
      </c>
      <c r="H1141" s="32"/>
    </row>
    <row r="1142" spans="2:8" s="1" customFormat="1" ht="16.899999999999999" customHeight="1">
      <c r="B1142" s="32"/>
      <c r="C1142" s="219" t="s">
        <v>1</v>
      </c>
      <c r="D1142" s="219" t="s">
        <v>759</v>
      </c>
      <c r="E1142" s="17" t="s">
        <v>1</v>
      </c>
      <c r="F1142" s="220">
        <v>0</v>
      </c>
      <c r="H1142" s="32"/>
    </row>
    <row r="1143" spans="2:8" s="1" customFormat="1" ht="16.899999999999999" customHeight="1">
      <c r="B1143" s="32"/>
      <c r="C1143" s="219" t="s">
        <v>1</v>
      </c>
      <c r="D1143" s="219" t="s">
        <v>748</v>
      </c>
      <c r="E1143" s="17" t="s">
        <v>1</v>
      </c>
      <c r="F1143" s="220">
        <v>18.754999999999999</v>
      </c>
      <c r="H1143" s="32"/>
    </row>
    <row r="1144" spans="2:8" s="1" customFormat="1" ht="16.899999999999999" customHeight="1">
      <c r="B1144" s="32"/>
      <c r="C1144" s="219" t="s">
        <v>1</v>
      </c>
      <c r="D1144" s="219" t="s">
        <v>760</v>
      </c>
      <c r="E1144" s="17" t="s">
        <v>1</v>
      </c>
      <c r="F1144" s="220">
        <v>0</v>
      </c>
      <c r="H1144" s="32"/>
    </row>
    <row r="1145" spans="2:8" s="1" customFormat="1" ht="16.899999999999999" customHeight="1">
      <c r="B1145" s="32"/>
      <c r="C1145" s="219" t="s">
        <v>1</v>
      </c>
      <c r="D1145" s="219" t="s">
        <v>748</v>
      </c>
      <c r="E1145" s="17" t="s">
        <v>1</v>
      </c>
      <c r="F1145" s="220">
        <v>18.754999999999999</v>
      </c>
      <c r="H1145" s="32"/>
    </row>
    <row r="1146" spans="2:8" s="1" customFormat="1" ht="16.899999999999999" customHeight="1">
      <c r="B1146" s="32"/>
      <c r="C1146" s="219" t="s">
        <v>1</v>
      </c>
      <c r="D1146" s="219" t="s">
        <v>761</v>
      </c>
      <c r="E1146" s="17" t="s">
        <v>1</v>
      </c>
      <c r="F1146" s="220">
        <v>0</v>
      </c>
      <c r="H1146" s="32"/>
    </row>
    <row r="1147" spans="2:8" s="1" customFormat="1" ht="16.899999999999999" customHeight="1">
      <c r="B1147" s="32"/>
      <c r="C1147" s="219" t="s">
        <v>1</v>
      </c>
      <c r="D1147" s="219" t="s">
        <v>762</v>
      </c>
      <c r="E1147" s="17" t="s">
        <v>1</v>
      </c>
      <c r="F1147" s="220">
        <v>8.06</v>
      </c>
      <c r="H1147" s="32"/>
    </row>
    <row r="1148" spans="2:8" s="1" customFormat="1" ht="16.899999999999999" customHeight="1">
      <c r="B1148" s="32"/>
      <c r="C1148" s="219" t="s">
        <v>1</v>
      </c>
      <c r="D1148" s="219" t="s">
        <v>728</v>
      </c>
      <c r="E1148" s="17" t="s">
        <v>1</v>
      </c>
      <c r="F1148" s="220">
        <v>0</v>
      </c>
      <c r="H1148" s="32"/>
    </row>
    <row r="1149" spans="2:8" s="1" customFormat="1" ht="16.899999999999999" customHeight="1">
      <c r="B1149" s="32"/>
      <c r="C1149" s="219" t="s">
        <v>1</v>
      </c>
      <c r="D1149" s="219" t="s">
        <v>763</v>
      </c>
      <c r="E1149" s="17" t="s">
        <v>1</v>
      </c>
      <c r="F1149" s="220">
        <v>0</v>
      </c>
      <c r="H1149" s="32"/>
    </row>
    <row r="1150" spans="2:8" s="1" customFormat="1" ht="16.899999999999999" customHeight="1">
      <c r="B1150" s="32"/>
      <c r="C1150" s="219" t="s">
        <v>1</v>
      </c>
      <c r="D1150" s="219" t="s">
        <v>764</v>
      </c>
      <c r="E1150" s="17" t="s">
        <v>1</v>
      </c>
      <c r="F1150" s="220">
        <v>19.777999999999999</v>
      </c>
      <c r="H1150" s="32"/>
    </row>
    <row r="1151" spans="2:8" s="1" customFormat="1" ht="16.899999999999999" customHeight="1">
      <c r="B1151" s="32"/>
      <c r="C1151" s="219" t="s">
        <v>1</v>
      </c>
      <c r="D1151" s="219" t="s">
        <v>765</v>
      </c>
      <c r="E1151" s="17" t="s">
        <v>1</v>
      </c>
      <c r="F1151" s="220">
        <v>-1.6160000000000001</v>
      </c>
      <c r="H1151" s="32"/>
    </row>
    <row r="1152" spans="2:8" s="1" customFormat="1" ht="16.899999999999999" customHeight="1">
      <c r="B1152" s="32"/>
      <c r="C1152" s="219" t="s">
        <v>1</v>
      </c>
      <c r="D1152" s="219" t="s">
        <v>766</v>
      </c>
      <c r="E1152" s="17" t="s">
        <v>1</v>
      </c>
      <c r="F1152" s="220">
        <v>0</v>
      </c>
      <c r="H1152" s="32"/>
    </row>
    <row r="1153" spans="2:8" s="1" customFormat="1" ht="16.899999999999999" customHeight="1">
      <c r="B1153" s="32"/>
      <c r="C1153" s="219" t="s">
        <v>1</v>
      </c>
      <c r="D1153" s="219" t="s">
        <v>767</v>
      </c>
      <c r="E1153" s="17" t="s">
        <v>1</v>
      </c>
      <c r="F1153" s="220">
        <v>19.468</v>
      </c>
      <c r="H1153" s="32"/>
    </row>
    <row r="1154" spans="2:8" s="1" customFormat="1" ht="16.899999999999999" customHeight="1">
      <c r="B1154" s="32"/>
      <c r="C1154" s="219" t="s">
        <v>1</v>
      </c>
      <c r="D1154" s="219" t="s">
        <v>768</v>
      </c>
      <c r="E1154" s="17" t="s">
        <v>1</v>
      </c>
      <c r="F1154" s="220">
        <v>0</v>
      </c>
      <c r="H1154" s="32"/>
    </row>
    <row r="1155" spans="2:8" s="1" customFormat="1" ht="16.899999999999999" customHeight="1">
      <c r="B1155" s="32"/>
      <c r="C1155" s="219" t="s">
        <v>1</v>
      </c>
      <c r="D1155" s="219" t="s">
        <v>769</v>
      </c>
      <c r="E1155" s="17" t="s">
        <v>1</v>
      </c>
      <c r="F1155" s="220">
        <v>12.307</v>
      </c>
      <c r="H1155" s="32"/>
    </row>
    <row r="1156" spans="2:8" s="1" customFormat="1" ht="16.899999999999999" customHeight="1">
      <c r="B1156" s="32"/>
      <c r="C1156" s="219" t="s">
        <v>1</v>
      </c>
      <c r="D1156" s="219" t="s">
        <v>770</v>
      </c>
      <c r="E1156" s="17" t="s">
        <v>1</v>
      </c>
      <c r="F1156" s="220">
        <v>0</v>
      </c>
      <c r="H1156" s="32"/>
    </row>
    <row r="1157" spans="2:8" s="1" customFormat="1" ht="16.899999999999999" customHeight="1">
      <c r="B1157" s="32"/>
      <c r="C1157" s="219" t="s">
        <v>1</v>
      </c>
      <c r="D1157" s="219" t="s">
        <v>771</v>
      </c>
      <c r="E1157" s="17" t="s">
        <v>1</v>
      </c>
      <c r="F1157" s="220">
        <v>18.754999999999999</v>
      </c>
      <c r="H1157" s="32"/>
    </row>
    <row r="1158" spans="2:8" s="1" customFormat="1" ht="16.899999999999999" customHeight="1">
      <c r="B1158" s="32"/>
      <c r="C1158" s="219" t="s">
        <v>1</v>
      </c>
      <c r="D1158" s="219" t="s">
        <v>772</v>
      </c>
      <c r="E1158" s="17" t="s">
        <v>1</v>
      </c>
      <c r="F1158" s="220">
        <v>0</v>
      </c>
      <c r="H1158" s="32"/>
    </row>
    <row r="1159" spans="2:8" s="1" customFormat="1" ht="16.899999999999999" customHeight="1">
      <c r="B1159" s="32"/>
      <c r="C1159" s="219" t="s">
        <v>1</v>
      </c>
      <c r="D1159" s="219" t="s">
        <v>771</v>
      </c>
      <c r="E1159" s="17" t="s">
        <v>1</v>
      </c>
      <c r="F1159" s="220">
        <v>18.754999999999999</v>
      </c>
      <c r="H1159" s="32"/>
    </row>
    <row r="1160" spans="2:8" s="1" customFormat="1" ht="16.899999999999999" customHeight="1">
      <c r="B1160" s="32"/>
      <c r="C1160" s="219" t="s">
        <v>1</v>
      </c>
      <c r="D1160" s="219" t="s">
        <v>773</v>
      </c>
      <c r="E1160" s="17" t="s">
        <v>1</v>
      </c>
      <c r="F1160" s="220">
        <v>0</v>
      </c>
      <c r="H1160" s="32"/>
    </row>
    <row r="1161" spans="2:8" s="1" customFormat="1" ht="16.899999999999999" customHeight="1">
      <c r="B1161" s="32"/>
      <c r="C1161" s="219" t="s">
        <v>1</v>
      </c>
      <c r="D1161" s="219" t="s">
        <v>774</v>
      </c>
      <c r="E1161" s="17" t="s">
        <v>1</v>
      </c>
      <c r="F1161" s="220">
        <v>8.06</v>
      </c>
      <c r="H1161" s="32"/>
    </row>
    <row r="1162" spans="2:8" s="1" customFormat="1" ht="16.899999999999999" customHeight="1">
      <c r="B1162" s="32"/>
      <c r="C1162" s="219" t="s">
        <v>1</v>
      </c>
      <c r="D1162" s="219" t="s">
        <v>775</v>
      </c>
      <c r="E1162" s="17" t="s">
        <v>1</v>
      </c>
      <c r="F1162" s="220">
        <v>0</v>
      </c>
      <c r="H1162" s="32"/>
    </row>
    <row r="1163" spans="2:8" s="1" customFormat="1" ht="16.899999999999999" customHeight="1">
      <c r="B1163" s="32"/>
      <c r="C1163" s="219" t="s">
        <v>1</v>
      </c>
      <c r="D1163" s="219" t="s">
        <v>776</v>
      </c>
      <c r="E1163" s="17" t="s">
        <v>1</v>
      </c>
      <c r="F1163" s="220">
        <v>90.28</v>
      </c>
      <c r="H1163" s="32"/>
    </row>
    <row r="1164" spans="2:8" s="1" customFormat="1" ht="16.899999999999999" customHeight="1">
      <c r="B1164" s="32"/>
      <c r="C1164" s="219" t="s">
        <v>1</v>
      </c>
      <c r="D1164" s="219" t="s">
        <v>777</v>
      </c>
      <c r="E1164" s="17" t="s">
        <v>1</v>
      </c>
      <c r="F1164" s="220">
        <v>0</v>
      </c>
      <c r="H1164" s="32"/>
    </row>
    <row r="1165" spans="2:8" s="1" customFormat="1" ht="16.899999999999999" customHeight="1">
      <c r="B1165" s="32"/>
      <c r="C1165" s="219" t="s">
        <v>1</v>
      </c>
      <c r="D1165" s="219" t="s">
        <v>778</v>
      </c>
      <c r="E1165" s="17" t="s">
        <v>1</v>
      </c>
      <c r="F1165" s="220">
        <v>-6.93</v>
      </c>
      <c r="H1165" s="32"/>
    </row>
    <row r="1166" spans="2:8" s="1" customFormat="1" ht="16.899999999999999" customHeight="1">
      <c r="B1166" s="32"/>
      <c r="C1166" s="219" t="s">
        <v>1</v>
      </c>
      <c r="D1166" s="219" t="s">
        <v>779</v>
      </c>
      <c r="E1166" s="17" t="s">
        <v>1</v>
      </c>
      <c r="F1166" s="220">
        <v>0</v>
      </c>
      <c r="H1166" s="32"/>
    </row>
    <row r="1167" spans="2:8" s="1" customFormat="1" ht="16.899999999999999" customHeight="1">
      <c r="B1167" s="32"/>
      <c r="C1167" s="219" t="s">
        <v>1</v>
      </c>
      <c r="D1167" s="219" t="s">
        <v>780</v>
      </c>
      <c r="E1167" s="17" t="s">
        <v>1</v>
      </c>
      <c r="F1167" s="220">
        <v>0</v>
      </c>
      <c r="H1167" s="32"/>
    </row>
    <row r="1168" spans="2:8" s="1" customFormat="1" ht="16.899999999999999" customHeight="1">
      <c r="B1168" s="32"/>
      <c r="C1168" s="219" t="s">
        <v>278</v>
      </c>
      <c r="D1168" s="219" t="s">
        <v>406</v>
      </c>
      <c r="E1168" s="17" t="s">
        <v>1</v>
      </c>
      <c r="F1168" s="220">
        <v>427.74200000000002</v>
      </c>
      <c r="H1168" s="32"/>
    </row>
    <row r="1169" spans="2:8" s="1" customFormat="1" ht="16.899999999999999" customHeight="1">
      <c r="B1169" s="32"/>
      <c r="C1169" s="221" t="s">
        <v>5710</v>
      </c>
      <c r="H1169" s="32"/>
    </row>
    <row r="1170" spans="2:8" s="1" customFormat="1" ht="16.899999999999999" customHeight="1">
      <c r="B1170" s="32"/>
      <c r="C1170" s="219" t="s">
        <v>714</v>
      </c>
      <c r="D1170" s="219" t="s">
        <v>5806</v>
      </c>
      <c r="E1170" s="17" t="s">
        <v>395</v>
      </c>
      <c r="F1170" s="220">
        <v>115.083</v>
      </c>
      <c r="H1170" s="32"/>
    </row>
    <row r="1171" spans="2:8" s="1" customFormat="1" ht="16.899999999999999" customHeight="1">
      <c r="B1171" s="32"/>
      <c r="C1171" s="219" t="s">
        <v>817</v>
      </c>
      <c r="D1171" s="219" t="s">
        <v>5820</v>
      </c>
      <c r="E1171" s="17" t="s">
        <v>172</v>
      </c>
      <c r="F1171" s="220">
        <v>1458.2360000000001</v>
      </c>
      <c r="H1171" s="32"/>
    </row>
    <row r="1172" spans="2:8" s="1" customFormat="1" ht="16.899999999999999" customHeight="1">
      <c r="B1172" s="32"/>
      <c r="C1172" s="215" t="s">
        <v>276</v>
      </c>
      <c r="D1172" s="216" t="s">
        <v>1</v>
      </c>
      <c r="E1172" s="217" t="s">
        <v>1</v>
      </c>
      <c r="F1172" s="218">
        <v>34.741</v>
      </c>
      <c r="H1172" s="32"/>
    </row>
    <row r="1173" spans="2:8" s="1" customFormat="1" ht="16.899999999999999" customHeight="1">
      <c r="B1173" s="32"/>
      <c r="C1173" s="219" t="s">
        <v>1</v>
      </c>
      <c r="D1173" s="219" t="s">
        <v>781</v>
      </c>
      <c r="E1173" s="17" t="s">
        <v>1</v>
      </c>
      <c r="F1173" s="220">
        <v>0</v>
      </c>
      <c r="H1173" s="32"/>
    </row>
    <row r="1174" spans="2:8" s="1" customFormat="1" ht="16.899999999999999" customHeight="1">
      <c r="B1174" s="32"/>
      <c r="C1174" s="219" t="s">
        <v>1</v>
      </c>
      <c r="D1174" s="219" t="s">
        <v>807</v>
      </c>
      <c r="E1174" s="17" t="s">
        <v>1</v>
      </c>
      <c r="F1174" s="220">
        <v>34.741</v>
      </c>
      <c r="H1174" s="32"/>
    </row>
    <row r="1175" spans="2:8" s="1" customFormat="1" ht="16.899999999999999" customHeight="1">
      <c r="B1175" s="32"/>
      <c r="C1175" s="219" t="s">
        <v>276</v>
      </c>
      <c r="D1175" s="219" t="s">
        <v>406</v>
      </c>
      <c r="E1175" s="17" t="s">
        <v>1</v>
      </c>
      <c r="F1175" s="220">
        <v>34.741</v>
      </c>
      <c r="H1175" s="32"/>
    </row>
    <row r="1176" spans="2:8" s="1" customFormat="1" ht="16.899999999999999" customHeight="1">
      <c r="B1176" s="32"/>
      <c r="C1176" s="221" t="s">
        <v>5710</v>
      </c>
      <c r="H1176" s="32"/>
    </row>
    <row r="1177" spans="2:8" s="1" customFormat="1" ht="16.899999999999999" customHeight="1">
      <c r="B1177" s="32"/>
      <c r="C1177" s="219" t="s">
        <v>797</v>
      </c>
      <c r="D1177" s="219" t="s">
        <v>5807</v>
      </c>
      <c r="E1177" s="17" t="s">
        <v>395</v>
      </c>
      <c r="F1177" s="220">
        <v>36.497999999999998</v>
      </c>
      <c r="H1177" s="32"/>
    </row>
    <row r="1178" spans="2:8" s="1" customFormat="1" ht="16.899999999999999" customHeight="1">
      <c r="B1178" s="32"/>
      <c r="C1178" s="219" t="s">
        <v>812</v>
      </c>
      <c r="D1178" s="219" t="s">
        <v>640</v>
      </c>
      <c r="E1178" s="17" t="s">
        <v>395</v>
      </c>
      <c r="F1178" s="220">
        <v>36.497999999999998</v>
      </c>
      <c r="H1178" s="32"/>
    </row>
    <row r="1179" spans="2:8" s="1" customFormat="1" ht="16.899999999999999" customHeight="1">
      <c r="B1179" s="32"/>
      <c r="C1179" s="219" t="s">
        <v>850</v>
      </c>
      <c r="D1179" s="219" t="s">
        <v>5819</v>
      </c>
      <c r="E1179" s="17" t="s">
        <v>647</v>
      </c>
      <c r="F1179" s="220">
        <v>37.895000000000003</v>
      </c>
      <c r="H1179" s="32"/>
    </row>
    <row r="1180" spans="2:8" s="1" customFormat="1" ht="16.899999999999999" customHeight="1">
      <c r="B1180" s="32"/>
      <c r="C1180" s="215" t="s">
        <v>311</v>
      </c>
      <c r="D1180" s="216" t="s">
        <v>1</v>
      </c>
      <c r="E1180" s="217" t="s">
        <v>1</v>
      </c>
      <c r="F1180" s="218">
        <v>173.70599999999999</v>
      </c>
      <c r="H1180" s="32"/>
    </row>
    <row r="1181" spans="2:8" s="1" customFormat="1" ht="16.899999999999999" customHeight="1">
      <c r="B1181" s="32"/>
      <c r="C1181" s="219" t="s">
        <v>1</v>
      </c>
      <c r="D1181" s="219" t="s">
        <v>717</v>
      </c>
      <c r="E1181" s="17" t="s">
        <v>1</v>
      </c>
      <c r="F1181" s="220">
        <v>0</v>
      </c>
      <c r="H1181" s="32"/>
    </row>
    <row r="1182" spans="2:8" s="1" customFormat="1" ht="16.899999999999999" customHeight="1">
      <c r="B1182" s="32"/>
      <c r="C1182" s="219" t="s">
        <v>1</v>
      </c>
      <c r="D1182" s="219" t="s">
        <v>718</v>
      </c>
      <c r="E1182" s="17" t="s">
        <v>1</v>
      </c>
      <c r="F1182" s="220">
        <v>0</v>
      </c>
      <c r="H1182" s="32"/>
    </row>
    <row r="1183" spans="2:8" s="1" customFormat="1" ht="16.899999999999999" customHeight="1">
      <c r="B1183" s="32"/>
      <c r="C1183" s="219" t="s">
        <v>1</v>
      </c>
      <c r="D1183" s="219" t="s">
        <v>546</v>
      </c>
      <c r="E1183" s="17" t="s">
        <v>1</v>
      </c>
      <c r="F1183" s="220">
        <v>0</v>
      </c>
      <c r="H1183" s="32"/>
    </row>
    <row r="1184" spans="2:8" s="1" customFormat="1" ht="16.899999999999999" customHeight="1">
      <c r="B1184" s="32"/>
      <c r="C1184" s="219" t="s">
        <v>1</v>
      </c>
      <c r="D1184" s="219" t="s">
        <v>719</v>
      </c>
      <c r="E1184" s="17" t="s">
        <v>1</v>
      </c>
      <c r="F1184" s="220">
        <v>0</v>
      </c>
      <c r="H1184" s="32"/>
    </row>
    <row r="1185" spans="2:8" s="1" customFormat="1" ht="16.899999999999999" customHeight="1">
      <c r="B1185" s="32"/>
      <c r="C1185" s="219" t="s">
        <v>1</v>
      </c>
      <c r="D1185" s="219" t="s">
        <v>800</v>
      </c>
      <c r="E1185" s="17" t="s">
        <v>1</v>
      </c>
      <c r="F1185" s="220">
        <v>78.933999999999997</v>
      </c>
      <c r="H1185" s="32"/>
    </row>
    <row r="1186" spans="2:8" s="1" customFormat="1" ht="16.899999999999999" customHeight="1">
      <c r="B1186" s="32"/>
      <c r="C1186" s="219" t="s">
        <v>1</v>
      </c>
      <c r="D1186" s="219" t="s">
        <v>801</v>
      </c>
      <c r="E1186" s="17" t="s">
        <v>1</v>
      </c>
      <c r="F1186" s="220">
        <v>-2.31</v>
      </c>
      <c r="H1186" s="32"/>
    </row>
    <row r="1187" spans="2:8" s="1" customFormat="1" ht="16.899999999999999" customHeight="1">
      <c r="B1187" s="32"/>
      <c r="C1187" s="219" t="s">
        <v>1</v>
      </c>
      <c r="D1187" s="219" t="s">
        <v>802</v>
      </c>
      <c r="E1187" s="17" t="s">
        <v>1</v>
      </c>
      <c r="F1187" s="220">
        <v>0</v>
      </c>
      <c r="H1187" s="32"/>
    </row>
    <row r="1188" spans="2:8" s="1" customFormat="1" ht="16.899999999999999" customHeight="1">
      <c r="B1188" s="32"/>
      <c r="C1188" s="219" t="s">
        <v>1</v>
      </c>
      <c r="D1188" s="219" t="s">
        <v>803</v>
      </c>
      <c r="E1188" s="17" t="s">
        <v>1</v>
      </c>
      <c r="F1188" s="220">
        <v>52.613</v>
      </c>
      <c r="H1188" s="32"/>
    </row>
    <row r="1189" spans="2:8" s="1" customFormat="1" ht="16.899999999999999" customHeight="1">
      <c r="B1189" s="32"/>
      <c r="C1189" s="219" t="s">
        <v>1</v>
      </c>
      <c r="D1189" s="219" t="s">
        <v>804</v>
      </c>
      <c r="E1189" s="17" t="s">
        <v>1</v>
      </c>
      <c r="F1189" s="220">
        <v>0</v>
      </c>
      <c r="H1189" s="32"/>
    </row>
    <row r="1190" spans="2:8" s="1" customFormat="1" ht="16.899999999999999" customHeight="1">
      <c r="B1190" s="32"/>
      <c r="C1190" s="219" t="s">
        <v>1</v>
      </c>
      <c r="D1190" s="219" t="s">
        <v>805</v>
      </c>
      <c r="E1190" s="17" t="s">
        <v>1</v>
      </c>
      <c r="F1190" s="220">
        <v>44.469000000000001</v>
      </c>
      <c r="H1190" s="32"/>
    </row>
    <row r="1191" spans="2:8" s="1" customFormat="1" ht="16.899999999999999" customHeight="1">
      <c r="B1191" s="32"/>
      <c r="C1191" s="219" t="s">
        <v>311</v>
      </c>
      <c r="D1191" s="219" t="s">
        <v>406</v>
      </c>
      <c r="E1191" s="17" t="s">
        <v>1</v>
      </c>
      <c r="F1191" s="220">
        <v>173.70599999999999</v>
      </c>
      <c r="H1191" s="32"/>
    </row>
    <row r="1192" spans="2:8" s="1" customFormat="1" ht="16.899999999999999" customHeight="1">
      <c r="B1192" s="32"/>
      <c r="C1192" s="221" t="s">
        <v>5710</v>
      </c>
      <c r="H1192" s="32"/>
    </row>
    <row r="1193" spans="2:8" s="1" customFormat="1" ht="16.899999999999999" customHeight="1">
      <c r="B1193" s="32"/>
      <c r="C1193" s="219" t="s">
        <v>797</v>
      </c>
      <c r="D1193" s="219" t="s">
        <v>5807</v>
      </c>
      <c r="E1193" s="17" t="s">
        <v>395</v>
      </c>
      <c r="F1193" s="220">
        <v>36.497999999999998</v>
      </c>
      <c r="H1193" s="32"/>
    </row>
    <row r="1194" spans="2:8" s="1" customFormat="1" ht="16.899999999999999" customHeight="1">
      <c r="B1194" s="32"/>
      <c r="C1194" s="219" t="s">
        <v>817</v>
      </c>
      <c r="D1194" s="219" t="s">
        <v>5820</v>
      </c>
      <c r="E1194" s="17" t="s">
        <v>172</v>
      </c>
      <c r="F1194" s="220">
        <v>1458.2360000000001</v>
      </c>
      <c r="H1194" s="32"/>
    </row>
    <row r="1195" spans="2:8" s="1" customFormat="1" ht="16.899999999999999" customHeight="1">
      <c r="B1195" s="32"/>
      <c r="C1195" s="215" t="s">
        <v>313</v>
      </c>
      <c r="D1195" s="216" t="s">
        <v>1</v>
      </c>
      <c r="E1195" s="217" t="s">
        <v>1</v>
      </c>
      <c r="F1195" s="218">
        <v>1.7569999999999999</v>
      </c>
      <c r="H1195" s="32"/>
    </row>
    <row r="1196" spans="2:8" s="1" customFormat="1" ht="16.899999999999999" customHeight="1">
      <c r="B1196" s="32"/>
      <c r="C1196" s="219" t="s">
        <v>1</v>
      </c>
      <c r="D1196" s="219" t="s">
        <v>808</v>
      </c>
      <c r="E1196" s="17" t="s">
        <v>1</v>
      </c>
      <c r="F1196" s="220">
        <v>1.7569999999999999</v>
      </c>
      <c r="H1196" s="32"/>
    </row>
    <row r="1197" spans="2:8" s="1" customFormat="1" ht="16.899999999999999" customHeight="1">
      <c r="B1197" s="32"/>
      <c r="C1197" s="219" t="s">
        <v>313</v>
      </c>
      <c r="D1197" s="219" t="s">
        <v>406</v>
      </c>
      <c r="E1197" s="17" t="s">
        <v>1</v>
      </c>
      <c r="F1197" s="220">
        <v>1.7569999999999999</v>
      </c>
      <c r="H1197" s="32"/>
    </row>
    <row r="1198" spans="2:8" s="1" customFormat="1" ht="16.899999999999999" customHeight="1">
      <c r="B1198" s="32"/>
      <c r="C1198" s="221" t="s">
        <v>5710</v>
      </c>
      <c r="H1198" s="32"/>
    </row>
    <row r="1199" spans="2:8" s="1" customFormat="1" ht="16.899999999999999" customHeight="1">
      <c r="B1199" s="32"/>
      <c r="C1199" s="219" t="s">
        <v>797</v>
      </c>
      <c r="D1199" s="219" t="s">
        <v>5807</v>
      </c>
      <c r="E1199" s="17" t="s">
        <v>395</v>
      </c>
      <c r="F1199" s="220">
        <v>36.497999999999998</v>
      </c>
      <c r="H1199" s="32"/>
    </row>
    <row r="1200" spans="2:8" s="1" customFormat="1" ht="16.899999999999999" customHeight="1">
      <c r="B1200" s="32"/>
      <c r="C1200" s="219" t="s">
        <v>812</v>
      </c>
      <c r="D1200" s="219" t="s">
        <v>640</v>
      </c>
      <c r="E1200" s="17" t="s">
        <v>395</v>
      </c>
      <c r="F1200" s="220">
        <v>36.497999999999998</v>
      </c>
      <c r="H1200" s="32"/>
    </row>
    <row r="1201" spans="2:8" s="1" customFormat="1" ht="16.899999999999999" customHeight="1">
      <c r="B1201" s="32"/>
      <c r="C1201" s="219" t="s">
        <v>850</v>
      </c>
      <c r="D1201" s="219" t="s">
        <v>5819</v>
      </c>
      <c r="E1201" s="17" t="s">
        <v>647</v>
      </c>
      <c r="F1201" s="220">
        <v>37.895000000000003</v>
      </c>
      <c r="H1201" s="32"/>
    </row>
    <row r="1202" spans="2:8" s="1" customFormat="1" ht="16.899999999999999" customHeight="1">
      <c r="B1202" s="32"/>
      <c r="C1202" s="215" t="s">
        <v>282</v>
      </c>
      <c r="D1202" s="216" t="s">
        <v>1</v>
      </c>
      <c r="E1202" s="217" t="s">
        <v>1</v>
      </c>
      <c r="F1202" s="218">
        <v>8.7840000000000007</v>
      </c>
      <c r="H1202" s="32"/>
    </row>
    <row r="1203" spans="2:8" s="1" customFormat="1" ht="16.899999999999999" customHeight="1">
      <c r="B1203" s="32"/>
      <c r="C1203" s="219" t="s">
        <v>1</v>
      </c>
      <c r="D1203" s="219" t="s">
        <v>775</v>
      </c>
      <c r="E1203" s="17" t="s">
        <v>1</v>
      </c>
      <c r="F1203" s="220">
        <v>0</v>
      </c>
      <c r="H1203" s="32"/>
    </row>
    <row r="1204" spans="2:8" s="1" customFormat="1" ht="16.899999999999999" customHeight="1">
      <c r="B1204" s="32"/>
      <c r="C1204" s="219" t="s">
        <v>1</v>
      </c>
      <c r="D1204" s="219" t="s">
        <v>718</v>
      </c>
      <c r="E1204" s="17" t="s">
        <v>1</v>
      </c>
      <c r="F1204" s="220">
        <v>0</v>
      </c>
      <c r="H1204" s="32"/>
    </row>
    <row r="1205" spans="2:8" s="1" customFormat="1" ht="16.899999999999999" customHeight="1">
      <c r="B1205" s="32"/>
      <c r="C1205" s="219" t="s">
        <v>1</v>
      </c>
      <c r="D1205" s="219" t="s">
        <v>546</v>
      </c>
      <c r="E1205" s="17" t="s">
        <v>1</v>
      </c>
      <c r="F1205" s="220">
        <v>0</v>
      </c>
      <c r="H1205" s="32"/>
    </row>
    <row r="1206" spans="2:8" s="1" customFormat="1" ht="16.899999999999999" customHeight="1">
      <c r="B1206" s="32"/>
      <c r="C1206" s="219" t="s">
        <v>1</v>
      </c>
      <c r="D1206" s="219" t="s">
        <v>806</v>
      </c>
      <c r="E1206" s="17" t="s">
        <v>1</v>
      </c>
      <c r="F1206" s="220">
        <v>8.7840000000000007</v>
      </c>
      <c r="H1206" s="32"/>
    </row>
    <row r="1207" spans="2:8" s="1" customFormat="1" ht="16.899999999999999" customHeight="1">
      <c r="B1207" s="32"/>
      <c r="C1207" s="219" t="s">
        <v>282</v>
      </c>
      <c r="D1207" s="219" t="s">
        <v>406</v>
      </c>
      <c r="E1207" s="17" t="s">
        <v>1</v>
      </c>
      <c r="F1207" s="220">
        <v>8.7840000000000007</v>
      </c>
      <c r="H1207" s="32"/>
    </row>
    <row r="1208" spans="2:8" s="1" customFormat="1" ht="16.899999999999999" customHeight="1">
      <c r="B1208" s="32"/>
      <c r="C1208" s="221" t="s">
        <v>5710</v>
      </c>
      <c r="H1208" s="32"/>
    </row>
    <row r="1209" spans="2:8" s="1" customFormat="1" ht="16.899999999999999" customHeight="1">
      <c r="B1209" s="32"/>
      <c r="C1209" s="219" t="s">
        <v>797</v>
      </c>
      <c r="D1209" s="219" t="s">
        <v>5807</v>
      </c>
      <c r="E1209" s="17" t="s">
        <v>395</v>
      </c>
      <c r="F1209" s="220">
        <v>36.497999999999998</v>
      </c>
      <c r="H1209" s="32"/>
    </row>
    <row r="1210" spans="2:8" s="1" customFormat="1" ht="16.899999999999999" customHeight="1">
      <c r="B1210" s="32"/>
      <c r="C1210" s="219" t="s">
        <v>817</v>
      </c>
      <c r="D1210" s="219" t="s">
        <v>5820</v>
      </c>
      <c r="E1210" s="17" t="s">
        <v>172</v>
      </c>
      <c r="F1210" s="220">
        <v>1458.2360000000001</v>
      </c>
      <c r="H1210" s="32"/>
    </row>
    <row r="1211" spans="2:8" s="1" customFormat="1" ht="16.899999999999999" customHeight="1">
      <c r="B1211" s="32"/>
      <c r="C1211" s="215" t="s">
        <v>162</v>
      </c>
      <c r="D1211" s="216" t="s">
        <v>1</v>
      </c>
      <c r="E1211" s="217" t="s">
        <v>1</v>
      </c>
      <c r="F1211" s="218">
        <v>62.137999999999998</v>
      </c>
      <c r="H1211" s="32"/>
    </row>
    <row r="1212" spans="2:8" s="1" customFormat="1" ht="16.899999999999999" customHeight="1">
      <c r="B1212" s="32"/>
      <c r="C1212" s="219" t="s">
        <v>1</v>
      </c>
      <c r="D1212" s="219" t="s">
        <v>868</v>
      </c>
      <c r="E1212" s="17" t="s">
        <v>1</v>
      </c>
      <c r="F1212" s="220">
        <v>0</v>
      </c>
      <c r="H1212" s="32"/>
    </row>
    <row r="1213" spans="2:8" s="1" customFormat="1" ht="16.899999999999999" customHeight="1">
      <c r="B1213" s="32"/>
      <c r="C1213" s="219" t="s">
        <v>1</v>
      </c>
      <c r="D1213" s="219" t="s">
        <v>869</v>
      </c>
      <c r="E1213" s="17" t="s">
        <v>1</v>
      </c>
      <c r="F1213" s="220">
        <v>62.137999999999998</v>
      </c>
      <c r="H1213" s="32"/>
    </row>
    <row r="1214" spans="2:8" s="1" customFormat="1" ht="16.899999999999999" customHeight="1">
      <c r="B1214" s="32"/>
      <c r="C1214" s="219" t="s">
        <v>162</v>
      </c>
      <c r="D1214" s="219" t="s">
        <v>406</v>
      </c>
      <c r="E1214" s="17" t="s">
        <v>1</v>
      </c>
      <c r="F1214" s="220">
        <v>62.137999999999998</v>
      </c>
      <c r="H1214" s="32"/>
    </row>
    <row r="1215" spans="2:8" s="1" customFormat="1" ht="16.899999999999999" customHeight="1">
      <c r="B1215" s="32"/>
      <c r="C1215" s="221" t="s">
        <v>5710</v>
      </c>
      <c r="H1215" s="32"/>
    </row>
    <row r="1216" spans="2:8" s="1" customFormat="1" ht="16.899999999999999" customHeight="1">
      <c r="B1216" s="32"/>
      <c r="C1216" s="219" t="s">
        <v>861</v>
      </c>
      <c r="D1216" s="219" t="s">
        <v>862</v>
      </c>
      <c r="E1216" s="17" t="s">
        <v>395</v>
      </c>
      <c r="F1216" s="220">
        <v>62.137999999999998</v>
      </c>
      <c r="H1216" s="32"/>
    </row>
    <row r="1217" spans="2:8" s="1" customFormat="1" ht="16.899999999999999" customHeight="1">
      <c r="B1217" s="32"/>
      <c r="C1217" s="219" t="s">
        <v>905</v>
      </c>
      <c r="D1217" s="219" t="s">
        <v>5823</v>
      </c>
      <c r="E1217" s="17" t="s">
        <v>647</v>
      </c>
      <c r="F1217" s="220">
        <v>11.185</v>
      </c>
      <c r="H1217" s="32"/>
    </row>
    <row r="1218" spans="2:8" s="1" customFormat="1" ht="16.899999999999999" customHeight="1">
      <c r="B1218" s="32"/>
      <c r="C1218" s="215" t="s">
        <v>159</v>
      </c>
      <c r="D1218" s="216" t="s">
        <v>1</v>
      </c>
      <c r="E1218" s="217" t="s">
        <v>1</v>
      </c>
      <c r="F1218" s="218">
        <v>517.81299999999999</v>
      </c>
      <c r="H1218" s="32"/>
    </row>
    <row r="1219" spans="2:8" s="1" customFormat="1" ht="16.899999999999999" customHeight="1">
      <c r="B1219" s="32"/>
      <c r="C1219" s="219" t="s">
        <v>1</v>
      </c>
      <c r="D1219" s="219" t="s">
        <v>717</v>
      </c>
      <c r="E1219" s="17" t="s">
        <v>1</v>
      </c>
      <c r="F1219" s="220">
        <v>0</v>
      </c>
      <c r="H1219" s="32"/>
    </row>
    <row r="1220" spans="2:8" s="1" customFormat="1" ht="16.899999999999999" customHeight="1">
      <c r="B1220" s="32"/>
      <c r="C1220" s="219" t="s">
        <v>1</v>
      </c>
      <c r="D1220" s="219" t="s">
        <v>718</v>
      </c>
      <c r="E1220" s="17" t="s">
        <v>1</v>
      </c>
      <c r="F1220" s="220">
        <v>0</v>
      </c>
      <c r="H1220" s="32"/>
    </row>
    <row r="1221" spans="2:8" s="1" customFormat="1" ht="16.899999999999999" customHeight="1">
      <c r="B1221" s="32"/>
      <c r="C1221" s="219" t="s">
        <v>1</v>
      </c>
      <c r="D1221" s="219" t="s">
        <v>546</v>
      </c>
      <c r="E1221" s="17" t="s">
        <v>1</v>
      </c>
      <c r="F1221" s="220">
        <v>0</v>
      </c>
      <c r="H1221" s="32"/>
    </row>
    <row r="1222" spans="2:8" s="1" customFormat="1" ht="16.899999999999999" customHeight="1">
      <c r="B1222" s="32"/>
      <c r="C1222" s="219" t="s">
        <v>1</v>
      </c>
      <c r="D1222" s="219" t="s">
        <v>719</v>
      </c>
      <c r="E1222" s="17" t="s">
        <v>1</v>
      </c>
      <c r="F1222" s="220">
        <v>0</v>
      </c>
      <c r="H1222" s="32"/>
    </row>
    <row r="1223" spans="2:8" s="1" customFormat="1" ht="16.899999999999999" customHeight="1">
      <c r="B1223" s="32"/>
      <c r="C1223" s="219" t="s">
        <v>1</v>
      </c>
      <c r="D1223" s="219" t="s">
        <v>800</v>
      </c>
      <c r="E1223" s="17" t="s">
        <v>1</v>
      </c>
      <c r="F1223" s="220">
        <v>78.933999999999997</v>
      </c>
      <c r="H1223" s="32"/>
    </row>
    <row r="1224" spans="2:8" s="1" customFormat="1" ht="16.899999999999999" customHeight="1">
      <c r="B1224" s="32"/>
      <c r="C1224" s="219" t="s">
        <v>1</v>
      </c>
      <c r="D1224" s="219" t="s">
        <v>801</v>
      </c>
      <c r="E1224" s="17" t="s">
        <v>1</v>
      </c>
      <c r="F1224" s="220">
        <v>-2.31</v>
      </c>
      <c r="H1224" s="32"/>
    </row>
    <row r="1225" spans="2:8" s="1" customFormat="1" ht="16.899999999999999" customHeight="1">
      <c r="B1225" s="32"/>
      <c r="C1225" s="219" t="s">
        <v>1</v>
      </c>
      <c r="D1225" s="219" t="s">
        <v>802</v>
      </c>
      <c r="E1225" s="17" t="s">
        <v>1</v>
      </c>
      <c r="F1225" s="220">
        <v>0</v>
      </c>
      <c r="H1225" s="32"/>
    </row>
    <row r="1226" spans="2:8" s="1" customFormat="1" ht="16.899999999999999" customHeight="1">
      <c r="B1226" s="32"/>
      <c r="C1226" s="219" t="s">
        <v>1</v>
      </c>
      <c r="D1226" s="219" t="s">
        <v>803</v>
      </c>
      <c r="E1226" s="17" t="s">
        <v>1</v>
      </c>
      <c r="F1226" s="220">
        <v>52.613</v>
      </c>
      <c r="H1226" s="32"/>
    </row>
    <row r="1227" spans="2:8" s="1" customFormat="1" ht="16.899999999999999" customHeight="1">
      <c r="B1227" s="32"/>
      <c r="C1227" s="219" t="s">
        <v>1</v>
      </c>
      <c r="D1227" s="219" t="s">
        <v>804</v>
      </c>
      <c r="E1227" s="17" t="s">
        <v>1</v>
      </c>
      <c r="F1227" s="220">
        <v>0</v>
      </c>
      <c r="H1227" s="32"/>
    </row>
    <row r="1228" spans="2:8" s="1" customFormat="1" ht="16.899999999999999" customHeight="1">
      <c r="B1228" s="32"/>
      <c r="C1228" s="219" t="s">
        <v>1</v>
      </c>
      <c r="D1228" s="219" t="s">
        <v>805</v>
      </c>
      <c r="E1228" s="17" t="s">
        <v>1</v>
      </c>
      <c r="F1228" s="220">
        <v>44.469000000000001</v>
      </c>
      <c r="H1228" s="32"/>
    </row>
    <row r="1229" spans="2:8" s="1" customFormat="1" ht="16.899999999999999" customHeight="1">
      <c r="B1229" s="32"/>
      <c r="C1229" s="219" t="s">
        <v>1</v>
      </c>
      <c r="D1229" s="219" t="s">
        <v>719</v>
      </c>
      <c r="E1229" s="17" t="s">
        <v>1</v>
      </c>
      <c r="F1229" s="220">
        <v>0</v>
      </c>
      <c r="H1229" s="32"/>
    </row>
    <row r="1230" spans="2:8" s="1" customFormat="1" ht="16.899999999999999" customHeight="1">
      <c r="B1230" s="32"/>
      <c r="C1230" s="219" t="s">
        <v>1</v>
      </c>
      <c r="D1230" s="219" t="s">
        <v>720</v>
      </c>
      <c r="E1230" s="17" t="s">
        <v>1</v>
      </c>
      <c r="F1230" s="220">
        <v>17.294</v>
      </c>
      <c r="H1230" s="32"/>
    </row>
    <row r="1231" spans="2:8" s="1" customFormat="1" ht="16.899999999999999" customHeight="1">
      <c r="B1231" s="32"/>
      <c r="C1231" s="219" t="s">
        <v>1</v>
      </c>
      <c r="D1231" s="219" t="s">
        <v>721</v>
      </c>
      <c r="E1231" s="17" t="s">
        <v>1</v>
      </c>
      <c r="F1231" s="220">
        <v>-2.75</v>
      </c>
      <c r="H1231" s="32"/>
    </row>
    <row r="1232" spans="2:8" s="1" customFormat="1" ht="16.899999999999999" customHeight="1">
      <c r="B1232" s="32"/>
      <c r="C1232" s="219" t="s">
        <v>1</v>
      </c>
      <c r="D1232" s="219" t="s">
        <v>722</v>
      </c>
      <c r="E1232" s="17" t="s">
        <v>1</v>
      </c>
      <c r="F1232" s="220">
        <v>0</v>
      </c>
      <c r="H1232" s="32"/>
    </row>
    <row r="1233" spans="2:8" s="1" customFormat="1" ht="16.899999999999999" customHeight="1">
      <c r="B1233" s="32"/>
      <c r="C1233" s="219" t="s">
        <v>1</v>
      </c>
      <c r="D1233" s="219" t="s">
        <v>723</v>
      </c>
      <c r="E1233" s="17" t="s">
        <v>1</v>
      </c>
      <c r="F1233" s="220">
        <v>11.010999999999999</v>
      </c>
      <c r="H1233" s="32"/>
    </row>
    <row r="1234" spans="2:8" s="1" customFormat="1" ht="16.899999999999999" customHeight="1">
      <c r="B1234" s="32"/>
      <c r="C1234" s="219" t="s">
        <v>1</v>
      </c>
      <c r="D1234" s="219" t="s">
        <v>724</v>
      </c>
      <c r="E1234" s="17" t="s">
        <v>1</v>
      </c>
      <c r="F1234" s="220">
        <v>0</v>
      </c>
      <c r="H1234" s="32"/>
    </row>
    <row r="1235" spans="2:8" s="1" customFormat="1" ht="16.899999999999999" customHeight="1">
      <c r="B1235" s="32"/>
      <c r="C1235" s="219" t="s">
        <v>1</v>
      </c>
      <c r="D1235" s="219" t="s">
        <v>725</v>
      </c>
      <c r="E1235" s="17" t="s">
        <v>1</v>
      </c>
      <c r="F1235" s="220">
        <v>14.64</v>
      </c>
      <c r="H1235" s="32"/>
    </row>
    <row r="1236" spans="2:8" s="1" customFormat="1" ht="16.899999999999999" customHeight="1">
      <c r="B1236" s="32"/>
      <c r="C1236" s="219" t="s">
        <v>1</v>
      </c>
      <c r="D1236" s="219" t="s">
        <v>578</v>
      </c>
      <c r="E1236" s="17" t="s">
        <v>1</v>
      </c>
      <c r="F1236" s="220">
        <v>0</v>
      </c>
      <c r="H1236" s="32"/>
    </row>
    <row r="1237" spans="2:8" s="1" customFormat="1" ht="16.899999999999999" customHeight="1">
      <c r="B1237" s="32"/>
      <c r="C1237" s="219" t="s">
        <v>1</v>
      </c>
      <c r="D1237" s="219" t="s">
        <v>726</v>
      </c>
      <c r="E1237" s="17" t="s">
        <v>1</v>
      </c>
      <c r="F1237" s="220">
        <v>0</v>
      </c>
      <c r="H1237" s="32"/>
    </row>
    <row r="1238" spans="2:8" s="1" customFormat="1" ht="16.899999999999999" customHeight="1">
      <c r="B1238" s="32"/>
      <c r="C1238" s="219" t="s">
        <v>1</v>
      </c>
      <c r="D1238" s="219" t="s">
        <v>727</v>
      </c>
      <c r="E1238" s="17" t="s">
        <v>1</v>
      </c>
      <c r="F1238" s="220">
        <v>52.7</v>
      </c>
      <c r="H1238" s="32"/>
    </row>
    <row r="1239" spans="2:8" s="1" customFormat="1" ht="16.899999999999999" customHeight="1">
      <c r="B1239" s="32"/>
      <c r="C1239" s="219" t="s">
        <v>1</v>
      </c>
      <c r="D1239" s="219" t="s">
        <v>728</v>
      </c>
      <c r="E1239" s="17" t="s">
        <v>1</v>
      </c>
      <c r="F1239" s="220">
        <v>0</v>
      </c>
      <c r="H1239" s="32"/>
    </row>
    <row r="1240" spans="2:8" s="1" customFormat="1" ht="16.899999999999999" customHeight="1">
      <c r="B1240" s="32"/>
      <c r="C1240" s="219" t="s">
        <v>1</v>
      </c>
      <c r="D1240" s="219" t="s">
        <v>729</v>
      </c>
      <c r="E1240" s="17" t="s">
        <v>1</v>
      </c>
      <c r="F1240" s="220">
        <v>0</v>
      </c>
      <c r="H1240" s="32"/>
    </row>
    <row r="1241" spans="2:8" s="1" customFormat="1" ht="16.899999999999999" customHeight="1">
      <c r="B1241" s="32"/>
      <c r="C1241" s="219" t="s">
        <v>1</v>
      </c>
      <c r="D1241" s="219" t="s">
        <v>730</v>
      </c>
      <c r="E1241" s="17" t="s">
        <v>1</v>
      </c>
      <c r="F1241" s="220">
        <v>40.299999999999997</v>
      </c>
      <c r="H1241" s="32"/>
    </row>
    <row r="1242" spans="2:8" s="1" customFormat="1" ht="16.899999999999999" customHeight="1">
      <c r="B1242" s="32"/>
      <c r="C1242" s="219" t="s">
        <v>1</v>
      </c>
      <c r="D1242" s="219" t="s">
        <v>864</v>
      </c>
      <c r="E1242" s="17" t="s">
        <v>1</v>
      </c>
      <c r="F1242" s="220">
        <v>0</v>
      </c>
      <c r="H1242" s="32"/>
    </row>
    <row r="1243" spans="2:8" s="1" customFormat="1" ht="16.899999999999999" customHeight="1">
      <c r="B1243" s="32"/>
      <c r="C1243" s="219" t="s">
        <v>1</v>
      </c>
      <c r="D1243" s="219" t="s">
        <v>865</v>
      </c>
      <c r="E1243" s="17" t="s">
        <v>1</v>
      </c>
      <c r="F1243" s="220">
        <v>36.752000000000002</v>
      </c>
      <c r="H1243" s="32"/>
    </row>
    <row r="1244" spans="2:8" s="1" customFormat="1" ht="16.899999999999999" customHeight="1">
      <c r="B1244" s="32"/>
      <c r="C1244" s="219" t="s">
        <v>1</v>
      </c>
      <c r="D1244" s="219" t="s">
        <v>866</v>
      </c>
      <c r="E1244" s="17" t="s">
        <v>1</v>
      </c>
      <c r="F1244" s="220">
        <v>93.07</v>
      </c>
      <c r="H1244" s="32"/>
    </row>
    <row r="1245" spans="2:8" s="1" customFormat="1" ht="16.899999999999999" customHeight="1">
      <c r="B1245" s="32"/>
      <c r="C1245" s="219" t="s">
        <v>1</v>
      </c>
      <c r="D1245" s="219" t="s">
        <v>867</v>
      </c>
      <c r="E1245" s="17" t="s">
        <v>1</v>
      </c>
      <c r="F1245" s="220">
        <v>81.09</v>
      </c>
      <c r="H1245" s="32"/>
    </row>
    <row r="1246" spans="2:8" s="1" customFormat="1" ht="16.899999999999999" customHeight="1">
      <c r="B1246" s="32"/>
      <c r="C1246" s="219" t="s">
        <v>159</v>
      </c>
      <c r="D1246" s="219" t="s">
        <v>406</v>
      </c>
      <c r="E1246" s="17" t="s">
        <v>1</v>
      </c>
      <c r="F1246" s="220">
        <v>517.81299999999999</v>
      </c>
      <c r="H1246" s="32"/>
    </row>
    <row r="1247" spans="2:8" s="1" customFormat="1" ht="16.899999999999999" customHeight="1">
      <c r="B1247" s="32"/>
      <c r="C1247" s="221" t="s">
        <v>5710</v>
      </c>
      <c r="H1247" s="32"/>
    </row>
    <row r="1248" spans="2:8" s="1" customFormat="1" ht="16.899999999999999" customHeight="1">
      <c r="B1248" s="32"/>
      <c r="C1248" s="219" t="s">
        <v>861</v>
      </c>
      <c r="D1248" s="219" t="s">
        <v>862</v>
      </c>
      <c r="E1248" s="17" t="s">
        <v>395</v>
      </c>
      <c r="F1248" s="220">
        <v>62.137999999999998</v>
      </c>
      <c r="H1248" s="32"/>
    </row>
    <row r="1249" spans="2:8" s="1" customFormat="1" ht="16.899999999999999" customHeight="1">
      <c r="B1249" s="32"/>
      <c r="C1249" s="219" t="s">
        <v>881</v>
      </c>
      <c r="D1249" s="219" t="s">
        <v>5824</v>
      </c>
      <c r="E1249" s="17" t="s">
        <v>172</v>
      </c>
      <c r="F1249" s="220">
        <v>462.33100000000002</v>
      </c>
      <c r="H1249" s="32"/>
    </row>
    <row r="1250" spans="2:8" s="1" customFormat="1" ht="16.899999999999999" customHeight="1">
      <c r="B1250" s="32"/>
      <c r="C1250" s="219" t="s">
        <v>2010</v>
      </c>
      <c r="D1250" s="219" t="s">
        <v>2011</v>
      </c>
      <c r="E1250" s="17" t="s">
        <v>395</v>
      </c>
      <c r="F1250" s="220">
        <v>103.563</v>
      </c>
      <c r="H1250" s="32"/>
    </row>
    <row r="1251" spans="2:8" s="1" customFormat="1" ht="16.899999999999999" customHeight="1">
      <c r="B1251" s="32"/>
      <c r="C1251" s="219" t="s">
        <v>1576</v>
      </c>
      <c r="D1251" s="219" t="s">
        <v>5825</v>
      </c>
      <c r="E1251" s="17" t="s">
        <v>914</v>
      </c>
      <c r="F1251" s="220">
        <v>2071.252</v>
      </c>
      <c r="H1251" s="32"/>
    </row>
    <row r="1252" spans="2:8" s="1" customFormat="1" ht="16.899999999999999" customHeight="1">
      <c r="B1252" s="32"/>
      <c r="C1252" s="215" t="s">
        <v>164</v>
      </c>
      <c r="D1252" s="216" t="s">
        <v>1</v>
      </c>
      <c r="E1252" s="217" t="s">
        <v>1</v>
      </c>
      <c r="F1252" s="218">
        <v>462.33100000000002</v>
      </c>
      <c r="H1252" s="32"/>
    </row>
    <row r="1253" spans="2:8" s="1" customFormat="1" ht="16.899999999999999" customHeight="1">
      <c r="B1253" s="32"/>
      <c r="C1253" s="219" t="s">
        <v>1</v>
      </c>
      <c r="D1253" s="219" t="s">
        <v>159</v>
      </c>
      <c r="E1253" s="17" t="s">
        <v>1</v>
      </c>
      <c r="F1253" s="220">
        <v>517.81299999999999</v>
      </c>
      <c r="H1253" s="32"/>
    </row>
    <row r="1254" spans="2:8" s="1" customFormat="1" ht="16.899999999999999" customHeight="1">
      <c r="B1254" s="32"/>
      <c r="C1254" s="219" t="s">
        <v>1</v>
      </c>
      <c r="D1254" s="219" t="s">
        <v>831</v>
      </c>
      <c r="E1254" s="17" t="s">
        <v>1</v>
      </c>
      <c r="F1254" s="220">
        <v>0</v>
      </c>
      <c r="H1254" s="32"/>
    </row>
    <row r="1255" spans="2:8" s="1" customFormat="1" ht="16.899999999999999" customHeight="1">
      <c r="B1255" s="32"/>
      <c r="C1255" s="219" t="s">
        <v>1</v>
      </c>
      <c r="D1255" s="219" t="s">
        <v>884</v>
      </c>
      <c r="E1255" s="17" t="s">
        <v>1</v>
      </c>
      <c r="F1255" s="220">
        <v>-55.481999999999999</v>
      </c>
      <c r="H1255" s="32"/>
    </row>
    <row r="1256" spans="2:8" s="1" customFormat="1" ht="16.899999999999999" customHeight="1">
      <c r="B1256" s="32"/>
      <c r="C1256" s="219" t="s">
        <v>164</v>
      </c>
      <c r="D1256" s="219" t="s">
        <v>406</v>
      </c>
      <c r="E1256" s="17" t="s">
        <v>1</v>
      </c>
      <c r="F1256" s="220">
        <v>462.33100000000002</v>
      </c>
      <c r="H1256" s="32"/>
    </row>
    <row r="1257" spans="2:8" s="1" customFormat="1" ht="16.899999999999999" customHeight="1">
      <c r="B1257" s="32"/>
      <c r="C1257" s="221" t="s">
        <v>5710</v>
      </c>
      <c r="H1257" s="32"/>
    </row>
    <row r="1258" spans="2:8" s="1" customFormat="1" ht="16.899999999999999" customHeight="1">
      <c r="B1258" s="32"/>
      <c r="C1258" s="219" t="s">
        <v>881</v>
      </c>
      <c r="D1258" s="219" t="s">
        <v>5824</v>
      </c>
      <c r="E1258" s="17" t="s">
        <v>172</v>
      </c>
      <c r="F1258" s="220">
        <v>462.33100000000002</v>
      </c>
      <c r="H1258" s="32"/>
    </row>
    <row r="1259" spans="2:8" s="1" customFormat="1" ht="16.899999999999999" customHeight="1">
      <c r="B1259" s="32"/>
      <c r="C1259" s="219" t="s">
        <v>888</v>
      </c>
      <c r="D1259" s="219" t="s">
        <v>5826</v>
      </c>
      <c r="E1259" s="17" t="s">
        <v>172</v>
      </c>
      <c r="F1259" s="220">
        <v>462.33100000000002</v>
      </c>
      <c r="H1259" s="32"/>
    </row>
    <row r="1260" spans="2:8" s="1" customFormat="1" ht="16.899999999999999" customHeight="1">
      <c r="B1260" s="32"/>
      <c r="C1260" s="219" t="s">
        <v>901</v>
      </c>
      <c r="D1260" s="219" t="s">
        <v>5827</v>
      </c>
      <c r="E1260" s="17" t="s">
        <v>172</v>
      </c>
      <c r="F1260" s="220">
        <v>517.81299999999999</v>
      </c>
      <c r="H1260" s="32"/>
    </row>
    <row r="1261" spans="2:8" s="1" customFormat="1" ht="16.899999999999999" customHeight="1">
      <c r="B1261" s="32"/>
      <c r="C1261" s="215" t="s">
        <v>166</v>
      </c>
      <c r="D1261" s="216" t="s">
        <v>1</v>
      </c>
      <c r="E1261" s="217" t="s">
        <v>1</v>
      </c>
      <c r="F1261" s="218">
        <v>55.481999999999999</v>
      </c>
      <c r="H1261" s="32"/>
    </row>
    <row r="1262" spans="2:8" s="1" customFormat="1" ht="16.899999999999999" customHeight="1">
      <c r="B1262" s="32"/>
      <c r="C1262" s="219" t="s">
        <v>1</v>
      </c>
      <c r="D1262" s="219" t="s">
        <v>834</v>
      </c>
      <c r="E1262" s="17" t="s">
        <v>1</v>
      </c>
      <c r="F1262" s="220">
        <v>0</v>
      </c>
      <c r="H1262" s="32"/>
    </row>
    <row r="1263" spans="2:8" s="1" customFormat="1" ht="16.899999999999999" customHeight="1">
      <c r="B1263" s="32"/>
      <c r="C1263" s="219" t="s">
        <v>1</v>
      </c>
      <c r="D1263" s="219" t="s">
        <v>546</v>
      </c>
      <c r="E1263" s="17" t="s">
        <v>1</v>
      </c>
      <c r="F1263" s="220">
        <v>0</v>
      </c>
      <c r="H1263" s="32"/>
    </row>
    <row r="1264" spans="2:8" s="1" customFormat="1" ht="16.899999999999999" customHeight="1">
      <c r="B1264" s="32"/>
      <c r="C1264" s="219" t="s">
        <v>1</v>
      </c>
      <c r="D1264" s="219" t="s">
        <v>835</v>
      </c>
      <c r="E1264" s="17" t="s">
        <v>1</v>
      </c>
      <c r="F1264" s="220">
        <v>36.722000000000001</v>
      </c>
      <c r="H1264" s="32"/>
    </row>
    <row r="1265" spans="2:8" s="1" customFormat="1" ht="16.899999999999999" customHeight="1">
      <c r="B1265" s="32"/>
      <c r="C1265" s="219" t="s">
        <v>1</v>
      </c>
      <c r="D1265" s="219" t="s">
        <v>578</v>
      </c>
      <c r="E1265" s="17" t="s">
        <v>1</v>
      </c>
      <c r="F1265" s="220">
        <v>0</v>
      </c>
      <c r="H1265" s="32"/>
    </row>
    <row r="1266" spans="2:8" s="1" customFormat="1" ht="16.899999999999999" customHeight="1">
      <c r="B1266" s="32"/>
      <c r="C1266" s="219" t="s">
        <v>1</v>
      </c>
      <c r="D1266" s="219" t="s">
        <v>886</v>
      </c>
      <c r="E1266" s="17" t="s">
        <v>1</v>
      </c>
      <c r="F1266" s="220">
        <v>9.3800000000000008</v>
      </c>
      <c r="H1266" s="32"/>
    </row>
    <row r="1267" spans="2:8" s="1" customFormat="1" ht="16.899999999999999" customHeight="1">
      <c r="B1267" s="32"/>
      <c r="C1267" s="219" t="s">
        <v>1</v>
      </c>
      <c r="D1267" s="219" t="s">
        <v>728</v>
      </c>
      <c r="E1267" s="17" t="s">
        <v>1</v>
      </c>
      <c r="F1267" s="220">
        <v>0</v>
      </c>
      <c r="H1267" s="32"/>
    </row>
    <row r="1268" spans="2:8" s="1" customFormat="1" ht="16.899999999999999" customHeight="1">
      <c r="B1268" s="32"/>
      <c r="C1268" s="219" t="s">
        <v>1</v>
      </c>
      <c r="D1268" s="219" t="s">
        <v>886</v>
      </c>
      <c r="E1268" s="17" t="s">
        <v>1</v>
      </c>
      <c r="F1268" s="220">
        <v>9.3800000000000008</v>
      </c>
      <c r="H1268" s="32"/>
    </row>
    <row r="1269" spans="2:8" s="1" customFormat="1" ht="16.899999999999999" customHeight="1">
      <c r="B1269" s="32"/>
      <c r="C1269" s="219" t="s">
        <v>166</v>
      </c>
      <c r="D1269" s="219" t="s">
        <v>406</v>
      </c>
      <c r="E1269" s="17" t="s">
        <v>1</v>
      </c>
      <c r="F1269" s="220">
        <v>55.481999999999999</v>
      </c>
      <c r="H1269" s="32"/>
    </row>
    <row r="1270" spans="2:8" s="1" customFormat="1" ht="16.899999999999999" customHeight="1">
      <c r="B1270" s="32"/>
      <c r="C1270" s="221" t="s">
        <v>5710</v>
      </c>
      <c r="H1270" s="32"/>
    </row>
    <row r="1271" spans="2:8" s="1" customFormat="1" ht="16.899999999999999" customHeight="1">
      <c r="B1271" s="32"/>
      <c r="C1271" s="219" t="s">
        <v>893</v>
      </c>
      <c r="D1271" s="219" t="s">
        <v>5809</v>
      </c>
      <c r="E1271" s="17" t="s">
        <v>172</v>
      </c>
      <c r="F1271" s="220">
        <v>55.481999999999999</v>
      </c>
      <c r="H1271" s="32"/>
    </row>
    <row r="1272" spans="2:8" s="1" customFormat="1" ht="16.899999999999999" customHeight="1">
      <c r="B1272" s="32"/>
      <c r="C1272" s="219" t="s">
        <v>881</v>
      </c>
      <c r="D1272" s="219" t="s">
        <v>5824</v>
      </c>
      <c r="E1272" s="17" t="s">
        <v>172</v>
      </c>
      <c r="F1272" s="220">
        <v>462.33100000000002</v>
      </c>
      <c r="H1272" s="32"/>
    </row>
    <row r="1273" spans="2:8" s="1" customFormat="1" ht="16.899999999999999" customHeight="1">
      <c r="B1273" s="32"/>
      <c r="C1273" s="219" t="s">
        <v>897</v>
      </c>
      <c r="D1273" s="219" t="s">
        <v>5828</v>
      </c>
      <c r="E1273" s="17" t="s">
        <v>172</v>
      </c>
      <c r="F1273" s="220">
        <v>55.481999999999999</v>
      </c>
      <c r="H1273" s="32"/>
    </row>
    <row r="1274" spans="2:8" s="1" customFormat="1" ht="16.899999999999999" customHeight="1">
      <c r="B1274" s="32"/>
      <c r="C1274" s="219" t="s">
        <v>901</v>
      </c>
      <c r="D1274" s="219" t="s">
        <v>5827</v>
      </c>
      <c r="E1274" s="17" t="s">
        <v>172</v>
      </c>
      <c r="F1274" s="220">
        <v>517.81299999999999</v>
      </c>
      <c r="H1274" s="32"/>
    </row>
    <row r="1275" spans="2:8" s="1" customFormat="1" ht="16.899999999999999" customHeight="1">
      <c r="B1275" s="32"/>
      <c r="C1275" s="215" t="s">
        <v>294</v>
      </c>
      <c r="D1275" s="216" t="s">
        <v>1</v>
      </c>
      <c r="E1275" s="217" t="s">
        <v>1</v>
      </c>
      <c r="F1275" s="218">
        <v>402.70499999999998</v>
      </c>
      <c r="H1275" s="32"/>
    </row>
    <row r="1276" spans="2:8" s="1" customFormat="1" ht="16.899999999999999" customHeight="1">
      <c r="B1276" s="32"/>
      <c r="C1276" s="219" t="s">
        <v>1</v>
      </c>
      <c r="D1276" s="219" t="s">
        <v>958</v>
      </c>
      <c r="E1276" s="17" t="s">
        <v>1</v>
      </c>
      <c r="F1276" s="220">
        <v>0</v>
      </c>
      <c r="H1276" s="32"/>
    </row>
    <row r="1277" spans="2:8" s="1" customFormat="1" ht="16.899999999999999" customHeight="1">
      <c r="B1277" s="32"/>
      <c r="C1277" s="219" t="s">
        <v>1</v>
      </c>
      <c r="D1277" s="219" t="s">
        <v>959</v>
      </c>
      <c r="E1277" s="17" t="s">
        <v>1</v>
      </c>
      <c r="F1277" s="220">
        <v>0</v>
      </c>
      <c r="H1277" s="32"/>
    </row>
    <row r="1278" spans="2:8" s="1" customFormat="1" ht="16.899999999999999" customHeight="1">
      <c r="B1278" s="32"/>
      <c r="C1278" s="219" t="s">
        <v>1</v>
      </c>
      <c r="D1278" s="219" t="s">
        <v>960</v>
      </c>
      <c r="E1278" s="17" t="s">
        <v>1</v>
      </c>
      <c r="F1278" s="220">
        <v>147.75</v>
      </c>
      <c r="H1278" s="32"/>
    </row>
    <row r="1279" spans="2:8" s="1" customFormat="1" ht="16.899999999999999" customHeight="1">
      <c r="B1279" s="32"/>
      <c r="C1279" s="219" t="s">
        <v>1</v>
      </c>
      <c r="D1279" s="219" t="s">
        <v>961</v>
      </c>
      <c r="E1279" s="17" t="s">
        <v>1</v>
      </c>
      <c r="F1279" s="220">
        <v>0</v>
      </c>
      <c r="H1279" s="32"/>
    </row>
    <row r="1280" spans="2:8" s="1" customFormat="1" ht="16.899999999999999" customHeight="1">
      <c r="B1280" s="32"/>
      <c r="C1280" s="219" t="s">
        <v>1</v>
      </c>
      <c r="D1280" s="219" t="s">
        <v>962</v>
      </c>
      <c r="E1280" s="17" t="s">
        <v>1</v>
      </c>
      <c r="F1280" s="220">
        <v>-2.25</v>
      </c>
      <c r="H1280" s="32"/>
    </row>
    <row r="1281" spans="2:8" s="1" customFormat="1" ht="16.899999999999999" customHeight="1">
      <c r="B1281" s="32"/>
      <c r="C1281" s="219" t="s">
        <v>1</v>
      </c>
      <c r="D1281" s="219" t="s">
        <v>963</v>
      </c>
      <c r="E1281" s="17" t="s">
        <v>1</v>
      </c>
      <c r="F1281" s="220">
        <v>-1.4710000000000001</v>
      </c>
      <c r="H1281" s="32"/>
    </row>
    <row r="1282" spans="2:8" s="1" customFormat="1" ht="16.899999999999999" customHeight="1">
      <c r="B1282" s="32"/>
      <c r="C1282" s="219" t="s">
        <v>1</v>
      </c>
      <c r="D1282" s="219" t="s">
        <v>964</v>
      </c>
      <c r="E1282" s="17" t="s">
        <v>1</v>
      </c>
      <c r="F1282" s="220">
        <v>-0.21</v>
      </c>
      <c r="H1282" s="32"/>
    </row>
    <row r="1283" spans="2:8" s="1" customFormat="1" ht="16.899999999999999" customHeight="1">
      <c r="B1283" s="32"/>
      <c r="C1283" s="219" t="s">
        <v>1</v>
      </c>
      <c r="D1283" s="219" t="s">
        <v>965</v>
      </c>
      <c r="E1283" s="17" t="s">
        <v>1</v>
      </c>
      <c r="F1283" s="220">
        <v>-0.17899999999999999</v>
      </c>
      <c r="H1283" s="32"/>
    </row>
    <row r="1284" spans="2:8" s="1" customFormat="1" ht="16.899999999999999" customHeight="1">
      <c r="B1284" s="32"/>
      <c r="C1284" s="219" t="s">
        <v>1</v>
      </c>
      <c r="D1284" s="219" t="s">
        <v>966</v>
      </c>
      <c r="E1284" s="17" t="s">
        <v>1</v>
      </c>
      <c r="F1284" s="220">
        <v>0</v>
      </c>
      <c r="H1284" s="32"/>
    </row>
    <row r="1285" spans="2:8" s="1" customFormat="1" ht="16.899999999999999" customHeight="1">
      <c r="B1285" s="32"/>
      <c r="C1285" s="219" t="s">
        <v>1</v>
      </c>
      <c r="D1285" s="219" t="s">
        <v>967</v>
      </c>
      <c r="E1285" s="17" t="s">
        <v>1</v>
      </c>
      <c r="F1285" s="220">
        <v>149.72999999999999</v>
      </c>
      <c r="H1285" s="32"/>
    </row>
    <row r="1286" spans="2:8" s="1" customFormat="1" ht="16.899999999999999" customHeight="1">
      <c r="B1286" s="32"/>
      <c r="C1286" s="219" t="s">
        <v>1</v>
      </c>
      <c r="D1286" s="219" t="s">
        <v>961</v>
      </c>
      <c r="E1286" s="17" t="s">
        <v>1</v>
      </c>
      <c r="F1286" s="220">
        <v>0</v>
      </c>
      <c r="H1286" s="32"/>
    </row>
    <row r="1287" spans="2:8" s="1" customFormat="1" ht="16.899999999999999" customHeight="1">
      <c r="B1287" s="32"/>
      <c r="C1287" s="219" t="s">
        <v>1</v>
      </c>
      <c r="D1287" s="219" t="s">
        <v>962</v>
      </c>
      <c r="E1287" s="17" t="s">
        <v>1</v>
      </c>
      <c r="F1287" s="220">
        <v>-2.25</v>
      </c>
      <c r="H1287" s="32"/>
    </row>
    <row r="1288" spans="2:8" s="1" customFormat="1" ht="16.899999999999999" customHeight="1">
      <c r="B1288" s="32"/>
      <c r="C1288" s="219" t="s">
        <v>1</v>
      </c>
      <c r="D1288" s="219" t="s">
        <v>963</v>
      </c>
      <c r="E1288" s="17" t="s">
        <v>1</v>
      </c>
      <c r="F1288" s="220">
        <v>-1.4710000000000001</v>
      </c>
      <c r="H1288" s="32"/>
    </row>
    <row r="1289" spans="2:8" s="1" customFormat="1" ht="16.899999999999999" customHeight="1">
      <c r="B1289" s="32"/>
      <c r="C1289" s="219" t="s">
        <v>1</v>
      </c>
      <c r="D1289" s="219" t="s">
        <v>964</v>
      </c>
      <c r="E1289" s="17" t="s">
        <v>1</v>
      </c>
      <c r="F1289" s="220">
        <v>-0.21</v>
      </c>
      <c r="H1289" s="32"/>
    </row>
    <row r="1290" spans="2:8" s="1" customFormat="1" ht="16.899999999999999" customHeight="1">
      <c r="B1290" s="32"/>
      <c r="C1290" s="219" t="s">
        <v>1</v>
      </c>
      <c r="D1290" s="219" t="s">
        <v>965</v>
      </c>
      <c r="E1290" s="17" t="s">
        <v>1</v>
      </c>
      <c r="F1290" s="220">
        <v>-0.17899999999999999</v>
      </c>
      <c r="H1290" s="32"/>
    </row>
    <row r="1291" spans="2:8" s="1" customFormat="1" ht="16.899999999999999" customHeight="1">
      <c r="B1291" s="32"/>
      <c r="C1291" s="219" t="s">
        <v>1</v>
      </c>
      <c r="D1291" s="219" t="s">
        <v>968</v>
      </c>
      <c r="E1291" s="17" t="s">
        <v>1</v>
      </c>
      <c r="F1291" s="220">
        <v>0</v>
      </c>
      <c r="H1291" s="32"/>
    </row>
    <row r="1292" spans="2:8" s="1" customFormat="1" ht="16.899999999999999" customHeight="1">
      <c r="B1292" s="32"/>
      <c r="C1292" s="219" t="s">
        <v>1</v>
      </c>
      <c r="D1292" s="219" t="s">
        <v>969</v>
      </c>
      <c r="E1292" s="17" t="s">
        <v>1</v>
      </c>
      <c r="F1292" s="220">
        <v>114.3</v>
      </c>
      <c r="H1292" s="32"/>
    </row>
    <row r="1293" spans="2:8" s="1" customFormat="1" ht="16.899999999999999" customHeight="1">
      <c r="B1293" s="32"/>
      <c r="C1293" s="219" t="s">
        <v>1</v>
      </c>
      <c r="D1293" s="219" t="s">
        <v>961</v>
      </c>
      <c r="E1293" s="17" t="s">
        <v>1</v>
      </c>
      <c r="F1293" s="220">
        <v>0</v>
      </c>
      <c r="H1293" s="32"/>
    </row>
    <row r="1294" spans="2:8" s="1" customFormat="1" ht="16.899999999999999" customHeight="1">
      <c r="B1294" s="32"/>
      <c r="C1294" s="219" t="s">
        <v>1</v>
      </c>
      <c r="D1294" s="219" t="s">
        <v>970</v>
      </c>
      <c r="E1294" s="17" t="s">
        <v>1</v>
      </c>
      <c r="F1294" s="220">
        <v>-0.11700000000000001</v>
      </c>
      <c r="H1294" s="32"/>
    </row>
    <row r="1295" spans="2:8" s="1" customFormat="1" ht="16.899999999999999" customHeight="1">
      <c r="B1295" s="32"/>
      <c r="C1295" s="219" t="s">
        <v>1</v>
      </c>
      <c r="D1295" s="219" t="s">
        <v>971</v>
      </c>
      <c r="E1295" s="17" t="s">
        <v>1</v>
      </c>
      <c r="F1295" s="220">
        <v>-0.27300000000000002</v>
      </c>
      <c r="H1295" s="32"/>
    </row>
    <row r="1296" spans="2:8" s="1" customFormat="1" ht="16.899999999999999" customHeight="1">
      <c r="B1296" s="32"/>
      <c r="C1296" s="219" t="s">
        <v>1</v>
      </c>
      <c r="D1296" s="219" t="s">
        <v>972</v>
      </c>
      <c r="E1296" s="17" t="s">
        <v>1</v>
      </c>
      <c r="F1296" s="220">
        <v>-7.4999999999999997E-2</v>
      </c>
      <c r="H1296" s="32"/>
    </row>
    <row r="1297" spans="2:8" s="1" customFormat="1" ht="16.899999999999999" customHeight="1">
      <c r="B1297" s="32"/>
      <c r="C1297" s="219" t="s">
        <v>1</v>
      </c>
      <c r="D1297" s="219" t="s">
        <v>973</v>
      </c>
      <c r="E1297" s="17" t="s">
        <v>1</v>
      </c>
      <c r="F1297" s="220">
        <v>-0.39</v>
      </c>
      <c r="H1297" s="32"/>
    </row>
    <row r="1298" spans="2:8" s="1" customFormat="1" ht="16.899999999999999" customHeight="1">
      <c r="B1298" s="32"/>
      <c r="C1298" s="219" t="s">
        <v>294</v>
      </c>
      <c r="D1298" s="219" t="s">
        <v>406</v>
      </c>
      <c r="E1298" s="17" t="s">
        <v>1</v>
      </c>
      <c r="F1298" s="220">
        <v>402.70499999999998</v>
      </c>
      <c r="H1298" s="32"/>
    </row>
    <row r="1299" spans="2:8" s="1" customFormat="1" ht="16.899999999999999" customHeight="1">
      <c r="B1299" s="32"/>
      <c r="C1299" s="221" t="s">
        <v>5710</v>
      </c>
      <c r="H1299" s="32"/>
    </row>
    <row r="1300" spans="2:8" s="1" customFormat="1" ht="16.899999999999999" customHeight="1">
      <c r="B1300" s="32"/>
      <c r="C1300" s="219" t="s">
        <v>953</v>
      </c>
      <c r="D1300" s="219" t="s">
        <v>5829</v>
      </c>
      <c r="E1300" s="17" t="s">
        <v>395</v>
      </c>
      <c r="F1300" s="220">
        <v>402.70499999999998</v>
      </c>
      <c r="H1300" s="32"/>
    </row>
    <row r="1301" spans="2:8" s="1" customFormat="1" ht="16.899999999999999" customHeight="1">
      <c r="B1301" s="32"/>
      <c r="C1301" s="219" t="s">
        <v>1009</v>
      </c>
      <c r="D1301" s="219" t="s">
        <v>5830</v>
      </c>
      <c r="E1301" s="17" t="s">
        <v>647</v>
      </c>
      <c r="F1301" s="220">
        <v>140.947</v>
      </c>
      <c r="H1301" s="32"/>
    </row>
    <row r="1302" spans="2:8" s="1" customFormat="1" ht="16.899999999999999" customHeight="1">
      <c r="B1302" s="32"/>
      <c r="C1302" s="215" t="s">
        <v>288</v>
      </c>
      <c r="D1302" s="216" t="s">
        <v>1</v>
      </c>
      <c r="E1302" s="217" t="s">
        <v>1</v>
      </c>
      <c r="F1302" s="218">
        <v>492.5</v>
      </c>
      <c r="H1302" s="32"/>
    </row>
    <row r="1303" spans="2:8" s="1" customFormat="1" ht="16.899999999999999" customHeight="1">
      <c r="B1303" s="32"/>
      <c r="C1303" s="219" t="s">
        <v>1</v>
      </c>
      <c r="D1303" s="219" t="s">
        <v>956</v>
      </c>
      <c r="E1303" s="17" t="s">
        <v>1</v>
      </c>
      <c r="F1303" s="220">
        <v>0</v>
      </c>
      <c r="H1303" s="32"/>
    </row>
    <row r="1304" spans="2:8" s="1" customFormat="1" ht="16.899999999999999" customHeight="1">
      <c r="B1304" s="32"/>
      <c r="C1304" s="219" t="s">
        <v>1</v>
      </c>
      <c r="D1304" s="219" t="s">
        <v>398</v>
      </c>
      <c r="E1304" s="17" t="s">
        <v>1</v>
      </c>
      <c r="F1304" s="220">
        <v>0</v>
      </c>
      <c r="H1304" s="32"/>
    </row>
    <row r="1305" spans="2:8" s="1" customFormat="1" ht="16.899999999999999" customHeight="1">
      <c r="B1305" s="32"/>
      <c r="C1305" s="219" t="s">
        <v>1</v>
      </c>
      <c r="D1305" s="219" t="s">
        <v>546</v>
      </c>
      <c r="E1305" s="17" t="s">
        <v>1</v>
      </c>
      <c r="F1305" s="220">
        <v>0</v>
      </c>
      <c r="H1305" s="32"/>
    </row>
    <row r="1306" spans="2:8" s="1" customFormat="1" ht="16.899999999999999" customHeight="1">
      <c r="B1306" s="32"/>
      <c r="C1306" s="219" t="s">
        <v>1</v>
      </c>
      <c r="D1306" s="219" t="s">
        <v>289</v>
      </c>
      <c r="E1306" s="17" t="s">
        <v>1</v>
      </c>
      <c r="F1306" s="220">
        <v>492.5</v>
      </c>
      <c r="H1306" s="32"/>
    </row>
    <row r="1307" spans="2:8" s="1" customFormat="1" ht="16.899999999999999" customHeight="1">
      <c r="B1307" s="32"/>
      <c r="C1307" s="219" t="s">
        <v>288</v>
      </c>
      <c r="D1307" s="219" t="s">
        <v>406</v>
      </c>
      <c r="E1307" s="17" t="s">
        <v>1</v>
      </c>
      <c r="F1307" s="220">
        <v>492.5</v>
      </c>
      <c r="H1307" s="32"/>
    </row>
    <row r="1308" spans="2:8" s="1" customFormat="1" ht="16.899999999999999" customHeight="1">
      <c r="B1308" s="32"/>
      <c r="C1308" s="221" t="s">
        <v>5710</v>
      </c>
      <c r="H1308" s="32"/>
    </row>
    <row r="1309" spans="2:8" s="1" customFormat="1" ht="16.899999999999999" customHeight="1">
      <c r="B1309" s="32"/>
      <c r="C1309" s="219" t="s">
        <v>953</v>
      </c>
      <c r="D1309" s="219" t="s">
        <v>5829</v>
      </c>
      <c r="E1309" s="17" t="s">
        <v>395</v>
      </c>
      <c r="F1309" s="220">
        <v>402.70499999999998</v>
      </c>
      <c r="H1309" s="32"/>
    </row>
    <row r="1310" spans="2:8" s="1" customFormat="1" ht="16.899999999999999" customHeight="1">
      <c r="B1310" s="32"/>
      <c r="C1310" s="219" t="s">
        <v>1001</v>
      </c>
      <c r="D1310" s="219" t="s">
        <v>5831</v>
      </c>
      <c r="E1310" s="17" t="s">
        <v>172</v>
      </c>
      <c r="F1310" s="220">
        <v>1372.6</v>
      </c>
      <c r="H1310" s="32"/>
    </row>
    <row r="1311" spans="2:8" s="1" customFormat="1" ht="16.899999999999999" customHeight="1">
      <c r="B1311" s="32"/>
      <c r="C1311" s="215" t="s">
        <v>290</v>
      </c>
      <c r="D1311" s="216" t="s">
        <v>1</v>
      </c>
      <c r="E1311" s="217" t="s">
        <v>1</v>
      </c>
      <c r="F1311" s="218">
        <v>499.1</v>
      </c>
      <c r="H1311" s="32"/>
    </row>
    <row r="1312" spans="2:8" s="1" customFormat="1" ht="16.899999999999999" customHeight="1">
      <c r="B1312" s="32"/>
      <c r="C1312" s="219" t="s">
        <v>1</v>
      </c>
      <c r="D1312" s="219" t="s">
        <v>578</v>
      </c>
      <c r="E1312" s="17" t="s">
        <v>1</v>
      </c>
      <c r="F1312" s="220">
        <v>0</v>
      </c>
      <c r="H1312" s="32"/>
    </row>
    <row r="1313" spans="2:8" s="1" customFormat="1" ht="16.899999999999999" customHeight="1">
      <c r="B1313" s="32"/>
      <c r="C1313" s="219" t="s">
        <v>1</v>
      </c>
      <c r="D1313" s="219" t="s">
        <v>291</v>
      </c>
      <c r="E1313" s="17" t="s">
        <v>1</v>
      </c>
      <c r="F1313" s="220">
        <v>499.1</v>
      </c>
      <c r="H1313" s="32"/>
    </row>
    <row r="1314" spans="2:8" s="1" customFormat="1" ht="16.899999999999999" customHeight="1">
      <c r="B1314" s="32"/>
      <c r="C1314" s="219" t="s">
        <v>290</v>
      </c>
      <c r="D1314" s="219" t="s">
        <v>406</v>
      </c>
      <c r="E1314" s="17" t="s">
        <v>1</v>
      </c>
      <c r="F1314" s="220">
        <v>499.1</v>
      </c>
      <c r="H1314" s="32"/>
    </row>
    <row r="1315" spans="2:8" s="1" customFormat="1" ht="16.899999999999999" customHeight="1">
      <c r="B1315" s="32"/>
      <c r="C1315" s="221" t="s">
        <v>5710</v>
      </c>
      <c r="H1315" s="32"/>
    </row>
    <row r="1316" spans="2:8" s="1" customFormat="1" ht="16.899999999999999" customHeight="1">
      <c r="B1316" s="32"/>
      <c r="C1316" s="219" t="s">
        <v>953</v>
      </c>
      <c r="D1316" s="219" t="s">
        <v>5829</v>
      </c>
      <c r="E1316" s="17" t="s">
        <v>395</v>
      </c>
      <c r="F1316" s="220">
        <v>402.70499999999998</v>
      </c>
      <c r="H1316" s="32"/>
    </row>
    <row r="1317" spans="2:8" s="1" customFormat="1" ht="16.899999999999999" customHeight="1">
      <c r="B1317" s="32"/>
      <c r="C1317" s="219" t="s">
        <v>1001</v>
      </c>
      <c r="D1317" s="219" t="s">
        <v>5831</v>
      </c>
      <c r="E1317" s="17" t="s">
        <v>172</v>
      </c>
      <c r="F1317" s="220">
        <v>1372.6</v>
      </c>
      <c r="H1317" s="32"/>
    </row>
    <row r="1318" spans="2:8" s="1" customFormat="1" ht="16.899999999999999" customHeight="1">
      <c r="B1318" s="32"/>
      <c r="C1318" s="215" t="s">
        <v>292</v>
      </c>
      <c r="D1318" s="216" t="s">
        <v>1</v>
      </c>
      <c r="E1318" s="217" t="s">
        <v>1</v>
      </c>
      <c r="F1318" s="218">
        <v>381</v>
      </c>
      <c r="H1318" s="32"/>
    </row>
    <row r="1319" spans="2:8" s="1" customFormat="1" ht="16.899999999999999" customHeight="1">
      <c r="B1319" s="32"/>
      <c r="C1319" s="219" t="s">
        <v>1</v>
      </c>
      <c r="D1319" s="219" t="s">
        <v>728</v>
      </c>
      <c r="E1319" s="17" t="s">
        <v>1</v>
      </c>
      <c r="F1319" s="220">
        <v>0</v>
      </c>
      <c r="H1319" s="32"/>
    </row>
    <row r="1320" spans="2:8" s="1" customFormat="1" ht="16.899999999999999" customHeight="1">
      <c r="B1320" s="32"/>
      <c r="C1320" s="219" t="s">
        <v>1</v>
      </c>
      <c r="D1320" s="219" t="s">
        <v>957</v>
      </c>
      <c r="E1320" s="17" t="s">
        <v>1</v>
      </c>
      <c r="F1320" s="220">
        <v>381</v>
      </c>
      <c r="H1320" s="32"/>
    </row>
    <row r="1321" spans="2:8" s="1" customFormat="1" ht="16.899999999999999" customHeight="1">
      <c r="B1321" s="32"/>
      <c r="C1321" s="219" t="s">
        <v>292</v>
      </c>
      <c r="D1321" s="219" t="s">
        <v>406</v>
      </c>
      <c r="E1321" s="17" t="s">
        <v>1</v>
      </c>
      <c r="F1321" s="220">
        <v>381</v>
      </c>
      <c r="H1321" s="32"/>
    </row>
    <row r="1322" spans="2:8" s="1" customFormat="1" ht="16.899999999999999" customHeight="1">
      <c r="B1322" s="32"/>
      <c r="C1322" s="221" t="s">
        <v>5710</v>
      </c>
      <c r="H1322" s="32"/>
    </row>
    <row r="1323" spans="2:8" s="1" customFormat="1" ht="16.899999999999999" customHeight="1">
      <c r="B1323" s="32"/>
      <c r="C1323" s="219" t="s">
        <v>953</v>
      </c>
      <c r="D1323" s="219" t="s">
        <v>5829</v>
      </c>
      <c r="E1323" s="17" t="s">
        <v>395</v>
      </c>
      <c r="F1323" s="220">
        <v>402.70499999999998</v>
      </c>
      <c r="H1323" s="32"/>
    </row>
    <row r="1324" spans="2:8" s="1" customFormat="1" ht="16.899999999999999" customHeight="1">
      <c r="B1324" s="32"/>
      <c r="C1324" s="219" t="s">
        <v>1001</v>
      </c>
      <c r="D1324" s="219" t="s">
        <v>5831</v>
      </c>
      <c r="E1324" s="17" t="s">
        <v>172</v>
      </c>
      <c r="F1324" s="220">
        <v>1372.6</v>
      </c>
      <c r="H1324" s="32"/>
    </row>
    <row r="1325" spans="2:8" s="1" customFormat="1" ht="16.899999999999999" customHeight="1">
      <c r="B1325" s="32"/>
      <c r="C1325" s="215" t="s">
        <v>299</v>
      </c>
      <c r="D1325" s="216" t="s">
        <v>1</v>
      </c>
      <c r="E1325" s="217" t="s">
        <v>1</v>
      </c>
      <c r="F1325" s="218">
        <v>1477.8040000000001</v>
      </c>
      <c r="H1325" s="32"/>
    </row>
    <row r="1326" spans="2:8" s="1" customFormat="1" ht="16.899999999999999" customHeight="1">
      <c r="B1326" s="32"/>
      <c r="C1326" s="219" t="s">
        <v>1</v>
      </c>
      <c r="D1326" s="219" t="s">
        <v>981</v>
      </c>
      <c r="E1326" s="17" t="s">
        <v>1</v>
      </c>
      <c r="F1326" s="220">
        <v>0</v>
      </c>
      <c r="H1326" s="32"/>
    </row>
    <row r="1327" spans="2:8" s="1" customFormat="1" ht="16.899999999999999" customHeight="1">
      <c r="B1327" s="32"/>
      <c r="C1327" s="219" t="s">
        <v>1</v>
      </c>
      <c r="D1327" s="219" t="s">
        <v>296</v>
      </c>
      <c r="E1327" s="17" t="s">
        <v>1</v>
      </c>
      <c r="F1327" s="220">
        <v>1372.6</v>
      </c>
      <c r="H1327" s="32"/>
    </row>
    <row r="1328" spans="2:8" s="1" customFormat="1" ht="16.899999999999999" customHeight="1">
      <c r="B1328" s="32"/>
      <c r="C1328" s="219" t="s">
        <v>1</v>
      </c>
      <c r="D1328" s="219" t="s">
        <v>982</v>
      </c>
      <c r="E1328" s="17" t="s">
        <v>1</v>
      </c>
      <c r="F1328" s="220">
        <v>0</v>
      </c>
      <c r="H1328" s="32"/>
    </row>
    <row r="1329" spans="2:8" s="1" customFormat="1" ht="16.899999999999999" customHeight="1">
      <c r="B1329" s="32"/>
      <c r="C1329" s="219" t="s">
        <v>1</v>
      </c>
      <c r="D1329" s="219" t="s">
        <v>983</v>
      </c>
      <c r="E1329" s="17" t="s">
        <v>1</v>
      </c>
      <c r="F1329" s="220">
        <v>27.564</v>
      </c>
      <c r="H1329" s="32"/>
    </row>
    <row r="1330" spans="2:8" s="1" customFormat="1" ht="16.899999999999999" customHeight="1">
      <c r="B1330" s="32"/>
      <c r="C1330" s="219" t="s">
        <v>1</v>
      </c>
      <c r="D1330" s="219" t="s">
        <v>984</v>
      </c>
      <c r="E1330" s="17" t="s">
        <v>1</v>
      </c>
      <c r="F1330" s="220">
        <v>27.920999999999999</v>
      </c>
      <c r="H1330" s="32"/>
    </row>
    <row r="1331" spans="2:8" s="1" customFormat="1" ht="16.899999999999999" customHeight="1">
      <c r="B1331" s="32"/>
      <c r="C1331" s="219" t="s">
        <v>1</v>
      </c>
      <c r="D1331" s="219" t="s">
        <v>985</v>
      </c>
      <c r="E1331" s="17" t="s">
        <v>1</v>
      </c>
      <c r="F1331" s="220">
        <v>24.327000000000002</v>
      </c>
      <c r="H1331" s="32"/>
    </row>
    <row r="1332" spans="2:8" s="1" customFormat="1" ht="16.899999999999999" customHeight="1">
      <c r="B1332" s="32"/>
      <c r="C1332" s="219" t="s">
        <v>1</v>
      </c>
      <c r="D1332" s="219" t="s">
        <v>986</v>
      </c>
      <c r="E1332" s="17" t="s">
        <v>1</v>
      </c>
      <c r="F1332" s="220">
        <v>0</v>
      </c>
      <c r="H1332" s="32"/>
    </row>
    <row r="1333" spans="2:8" s="1" customFormat="1" ht="16.899999999999999" customHeight="1">
      <c r="B1333" s="32"/>
      <c r="C1333" s="219" t="s">
        <v>1</v>
      </c>
      <c r="D1333" s="219" t="s">
        <v>959</v>
      </c>
      <c r="E1333" s="17" t="s">
        <v>1</v>
      </c>
      <c r="F1333" s="220">
        <v>0</v>
      </c>
      <c r="H1333" s="32"/>
    </row>
    <row r="1334" spans="2:8" s="1" customFormat="1" ht="16.899999999999999" customHeight="1">
      <c r="B1334" s="32"/>
      <c r="C1334" s="219" t="s">
        <v>1</v>
      </c>
      <c r="D1334" s="219" t="s">
        <v>987</v>
      </c>
      <c r="E1334" s="17" t="s">
        <v>1</v>
      </c>
      <c r="F1334" s="220">
        <v>4.47</v>
      </c>
      <c r="H1334" s="32"/>
    </row>
    <row r="1335" spans="2:8" s="1" customFormat="1" ht="16.899999999999999" customHeight="1">
      <c r="B1335" s="32"/>
      <c r="C1335" s="219" t="s">
        <v>1</v>
      </c>
      <c r="D1335" s="219" t="s">
        <v>988</v>
      </c>
      <c r="E1335" s="17" t="s">
        <v>1</v>
      </c>
      <c r="F1335" s="220">
        <v>2.6880000000000002</v>
      </c>
      <c r="H1335" s="32"/>
    </row>
    <row r="1336" spans="2:8" s="1" customFormat="1" ht="16.899999999999999" customHeight="1">
      <c r="B1336" s="32"/>
      <c r="C1336" s="219" t="s">
        <v>1</v>
      </c>
      <c r="D1336" s="219" t="s">
        <v>989</v>
      </c>
      <c r="E1336" s="17" t="s">
        <v>1</v>
      </c>
      <c r="F1336" s="220">
        <v>1.41</v>
      </c>
      <c r="H1336" s="32"/>
    </row>
    <row r="1337" spans="2:8" s="1" customFormat="1" ht="16.899999999999999" customHeight="1">
      <c r="B1337" s="32"/>
      <c r="C1337" s="219" t="s">
        <v>1</v>
      </c>
      <c r="D1337" s="219" t="s">
        <v>990</v>
      </c>
      <c r="E1337" s="17" t="s">
        <v>1</v>
      </c>
      <c r="F1337" s="220">
        <v>1.23</v>
      </c>
      <c r="H1337" s="32"/>
    </row>
    <row r="1338" spans="2:8" s="1" customFormat="1" ht="16.899999999999999" customHeight="1">
      <c r="B1338" s="32"/>
      <c r="C1338" s="219" t="s">
        <v>1</v>
      </c>
      <c r="D1338" s="219" t="s">
        <v>966</v>
      </c>
      <c r="E1338" s="17" t="s">
        <v>1</v>
      </c>
      <c r="F1338" s="220">
        <v>0</v>
      </c>
      <c r="H1338" s="32"/>
    </row>
    <row r="1339" spans="2:8" s="1" customFormat="1" ht="16.899999999999999" customHeight="1">
      <c r="B1339" s="32"/>
      <c r="C1339" s="219" t="s">
        <v>1</v>
      </c>
      <c r="D1339" s="219" t="s">
        <v>987</v>
      </c>
      <c r="E1339" s="17" t="s">
        <v>1</v>
      </c>
      <c r="F1339" s="220">
        <v>4.47</v>
      </c>
      <c r="H1339" s="32"/>
    </row>
    <row r="1340" spans="2:8" s="1" customFormat="1" ht="16.899999999999999" customHeight="1">
      <c r="B1340" s="32"/>
      <c r="C1340" s="219" t="s">
        <v>1</v>
      </c>
      <c r="D1340" s="219" t="s">
        <v>988</v>
      </c>
      <c r="E1340" s="17" t="s">
        <v>1</v>
      </c>
      <c r="F1340" s="220">
        <v>2.6880000000000002</v>
      </c>
      <c r="H1340" s="32"/>
    </row>
    <row r="1341" spans="2:8" s="1" customFormat="1" ht="16.899999999999999" customHeight="1">
      <c r="B1341" s="32"/>
      <c r="C1341" s="219" t="s">
        <v>1</v>
      </c>
      <c r="D1341" s="219" t="s">
        <v>989</v>
      </c>
      <c r="E1341" s="17" t="s">
        <v>1</v>
      </c>
      <c r="F1341" s="220">
        <v>1.41</v>
      </c>
      <c r="H1341" s="32"/>
    </row>
    <row r="1342" spans="2:8" s="1" customFormat="1" ht="16.899999999999999" customHeight="1">
      <c r="B1342" s="32"/>
      <c r="C1342" s="219" t="s">
        <v>1</v>
      </c>
      <c r="D1342" s="219" t="s">
        <v>990</v>
      </c>
      <c r="E1342" s="17" t="s">
        <v>1</v>
      </c>
      <c r="F1342" s="220">
        <v>1.23</v>
      </c>
      <c r="H1342" s="32"/>
    </row>
    <row r="1343" spans="2:8" s="1" customFormat="1" ht="16.899999999999999" customHeight="1">
      <c r="B1343" s="32"/>
      <c r="C1343" s="219" t="s">
        <v>1</v>
      </c>
      <c r="D1343" s="219" t="s">
        <v>968</v>
      </c>
      <c r="E1343" s="17" t="s">
        <v>1</v>
      </c>
      <c r="F1343" s="220">
        <v>0</v>
      </c>
      <c r="H1343" s="32"/>
    </row>
    <row r="1344" spans="2:8" s="1" customFormat="1" ht="16.899999999999999" customHeight="1">
      <c r="B1344" s="32"/>
      <c r="C1344" s="219" t="s">
        <v>1</v>
      </c>
      <c r="D1344" s="219" t="s">
        <v>991</v>
      </c>
      <c r="E1344" s="17" t="s">
        <v>1</v>
      </c>
      <c r="F1344" s="220">
        <v>0.96</v>
      </c>
      <c r="H1344" s="32"/>
    </row>
    <row r="1345" spans="2:8" s="1" customFormat="1" ht="16.899999999999999" customHeight="1">
      <c r="B1345" s="32"/>
      <c r="C1345" s="219" t="s">
        <v>1</v>
      </c>
      <c r="D1345" s="219" t="s">
        <v>992</v>
      </c>
      <c r="E1345" s="17" t="s">
        <v>1</v>
      </c>
      <c r="F1345" s="220">
        <v>1.2</v>
      </c>
      <c r="H1345" s="32"/>
    </row>
    <row r="1346" spans="2:8" s="1" customFormat="1" ht="16.899999999999999" customHeight="1">
      <c r="B1346" s="32"/>
      <c r="C1346" s="219" t="s">
        <v>1</v>
      </c>
      <c r="D1346" s="219" t="s">
        <v>993</v>
      </c>
      <c r="E1346" s="17" t="s">
        <v>1</v>
      </c>
      <c r="F1346" s="220">
        <v>0.9</v>
      </c>
      <c r="H1346" s="32"/>
    </row>
    <row r="1347" spans="2:8" s="1" customFormat="1" ht="16.899999999999999" customHeight="1">
      <c r="B1347" s="32"/>
      <c r="C1347" s="219" t="s">
        <v>1</v>
      </c>
      <c r="D1347" s="219" t="s">
        <v>994</v>
      </c>
      <c r="E1347" s="17" t="s">
        <v>1</v>
      </c>
      <c r="F1347" s="220">
        <v>2.7360000000000002</v>
      </c>
      <c r="H1347" s="32"/>
    </row>
    <row r="1348" spans="2:8" s="1" customFormat="1" ht="16.899999999999999" customHeight="1">
      <c r="B1348" s="32"/>
      <c r="C1348" s="219" t="s">
        <v>299</v>
      </c>
      <c r="D1348" s="219" t="s">
        <v>406</v>
      </c>
      <c r="E1348" s="17" t="s">
        <v>1</v>
      </c>
      <c r="F1348" s="220">
        <v>1477.8040000000001</v>
      </c>
      <c r="H1348" s="32"/>
    </row>
    <row r="1349" spans="2:8" s="1" customFormat="1" ht="16.899999999999999" customHeight="1">
      <c r="B1349" s="32"/>
      <c r="C1349" s="221" t="s">
        <v>5710</v>
      </c>
      <c r="H1349" s="32"/>
    </row>
    <row r="1350" spans="2:8" s="1" customFormat="1" ht="16.899999999999999" customHeight="1">
      <c r="B1350" s="32"/>
      <c r="C1350" s="219" t="s">
        <v>978</v>
      </c>
      <c r="D1350" s="219" t="s">
        <v>5757</v>
      </c>
      <c r="E1350" s="17" t="s">
        <v>172</v>
      </c>
      <c r="F1350" s="220">
        <v>1477.8040000000001</v>
      </c>
      <c r="H1350" s="32"/>
    </row>
    <row r="1351" spans="2:8" s="1" customFormat="1" ht="16.899999999999999" customHeight="1">
      <c r="B1351" s="32"/>
      <c r="C1351" s="219" t="s">
        <v>996</v>
      </c>
      <c r="D1351" s="219" t="s">
        <v>5832</v>
      </c>
      <c r="E1351" s="17" t="s">
        <v>172</v>
      </c>
      <c r="F1351" s="220">
        <v>1477.8040000000001</v>
      </c>
      <c r="H1351" s="32"/>
    </row>
    <row r="1352" spans="2:8" s="1" customFormat="1" ht="16.899999999999999" customHeight="1">
      <c r="B1352" s="32"/>
      <c r="C1352" s="215" t="s">
        <v>296</v>
      </c>
      <c r="D1352" s="216" t="s">
        <v>1</v>
      </c>
      <c r="E1352" s="217" t="s">
        <v>1</v>
      </c>
      <c r="F1352" s="218">
        <v>1372.6</v>
      </c>
      <c r="H1352" s="32"/>
    </row>
    <row r="1353" spans="2:8" s="1" customFormat="1" ht="16.899999999999999" customHeight="1">
      <c r="B1353" s="32"/>
      <c r="C1353" s="219" t="s">
        <v>1</v>
      </c>
      <c r="D1353" s="219" t="s">
        <v>288</v>
      </c>
      <c r="E1353" s="17" t="s">
        <v>1</v>
      </c>
      <c r="F1353" s="220">
        <v>492.5</v>
      </c>
      <c r="H1353" s="32"/>
    </row>
    <row r="1354" spans="2:8" s="1" customFormat="1" ht="16.899999999999999" customHeight="1">
      <c r="B1354" s="32"/>
      <c r="C1354" s="219" t="s">
        <v>1</v>
      </c>
      <c r="D1354" s="219" t="s">
        <v>290</v>
      </c>
      <c r="E1354" s="17" t="s">
        <v>1</v>
      </c>
      <c r="F1354" s="220">
        <v>499.1</v>
      </c>
      <c r="H1354" s="32"/>
    </row>
    <row r="1355" spans="2:8" s="1" customFormat="1" ht="16.899999999999999" customHeight="1">
      <c r="B1355" s="32"/>
      <c r="C1355" s="219" t="s">
        <v>1</v>
      </c>
      <c r="D1355" s="219" t="s">
        <v>292</v>
      </c>
      <c r="E1355" s="17" t="s">
        <v>1</v>
      </c>
      <c r="F1355" s="220">
        <v>381</v>
      </c>
      <c r="H1355" s="32"/>
    </row>
    <row r="1356" spans="2:8" s="1" customFormat="1" ht="16.899999999999999" customHeight="1">
      <c r="B1356" s="32"/>
      <c r="C1356" s="219" t="s">
        <v>296</v>
      </c>
      <c r="D1356" s="219" t="s">
        <v>406</v>
      </c>
      <c r="E1356" s="17" t="s">
        <v>1</v>
      </c>
      <c r="F1356" s="220">
        <v>1372.6</v>
      </c>
      <c r="H1356" s="32"/>
    </row>
    <row r="1357" spans="2:8" s="1" customFormat="1" ht="16.899999999999999" customHeight="1">
      <c r="B1357" s="32"/>
      <c r="C1357" s="221" t="s">
        <v>5710</v>
      </c>
      <c r="H1357" s="32"/>
    </row>
    <row r="1358" spans="2:8" s="1" customFormat="1" ht="16.899999999999999" customHeight="1">
      <c r="B1358" s="32"/>
      <c r="C1358" s="219" t="s">
        <v>1001</v>
      </c>
      <c r="D1358" s="219" t="s">
        <v>5831</v>
      </c>
      <c r="E1358" s="17" t="s">
        <v>172</v>
      </c>
      <c r="F1358" s="220">
        <v>1372.6</v>
      </c>
      <c r="H1358" s="32"/>
    </row>
    <row r="1359" spans="2:8" s="1" customFormat="1" ht="16.899999999999999" customHeight="1">
      <c r="B1359" s="32"/>
      <c r="C1359" s="219" t="s">
        <v>978</v>
      </c>
      <c r="D1359" s="219" t="s">
        <v>5757</v>
      </c>
      <c r="E1359" s="17" t="s">
        <v>172</v>
      </c>
      <c r="F1359" s="220">
        <v>1477.8040000000001</v>
      </c>
      <c r="H1359" s="32"/>
    </row>
    <row r="1360" spans="2:8" s="1" customFormat="1" ht="16.899999999999999" customHeight="1">
      <c r="B1360" s="32"/>
      <c r="C1360" s="219" t="s">
        <v>1005</v>
      </c>
      <c r="D1360" s="219" t="s">
        <v>5833</v>
      </c>
      <c r="E1360" s="17" t="s">
        <v>172</v>
      </c>
      <c r="F1360" s="220">
        <v>1372.6</v>
      </c>
      <c r="H1360" s="32"/>
    </row>
    <row r="1361" spans="2:8" s="1" customFormat="1" ht="16.899999999999999" customHeight="1">
      <c r="B1361" s="32"/>
      <c r="C1361" s="215" t="s">
        <v>244</v>
      </c>
      <c r="D1361" s="216" t="s">
        <v>1</v>
      </c>
      <c r="E1361" s="217" t="s">
        <v>1</v>
      </c>
      <c r="F1361" s="218">
        <v>63.389000000000003</v>
      </c>
      <c r="H1361" s="32"/>
    </row>
    <row r="1362" spans="2:8" s="1" customFormat="1" ht="16.899999999999999" customHeight="1">
      <c r="B1362" s="32"/>
      <c r="C1362" s="219" t="s">
        <v>1</v>
      </c>
      <c r="D1362" s="219" t="s">
        <v>1025</v>
      </c>
      <c r="E1362" s="17" t="s">
        <v>1</v>
      </c>
      <c r="F1362" s="220">
        <v>0</v>
      </c>
      <c r="H1362" s="32"/>
    </row>
    <row r="1363" spans="2:8" s="1" customFormat="1" ht="16.899999999999999" customHeight="1">
      <c r="B1363" s="32"/>
      <c r="C1363" s="219" t="s">
        <v>1</v>
      </c>
      <c r="D1363" s="219" t="s">
        <v>1026</v>
      </c>
      <c r="E1363" s="17" t="s">
        <v>1</v>
      </c>
      <c r="F1363" s="220">
        <v>0</v>
      </c>
      <c r="H1363" s="32"/>
    </row>
    <row r="1364" spans="2:8" s="1" customFormat="1" ht="16.899999999999999" customHeight="1">
      <c r="B1364" s="32"/>
      <c r="C1364" s="219" t="s">
        <v>1</v>
      </c>
      <c r="D1364" s="219" t="s">
        <v>1027</v>
      </c>
      <c r="E1364" s="17" t="s">
        <v>1</v>
      </c>
      <c r="F1364" s="220">
        <v>4.4089999999999998</v>
      </c>
      <c r="H1364" s="32"/>
    </row>
    <row r="1365" spans="2:8" s="1" customFormat="1" ht="16.899999999999999" customHeight="1">
      <c r="B1365" s="32"/>
      <c r="C1365" s="219" t="s">
        <v>1</v>
      </c>
      <c r="D1365" s="219" t="s">
        <v>1028</v>
      </c>
      <c r="E1365" s="17" t="s">
        <v>1</v>
      </c>
      <c r="F1365" s="220">
        <v>0</v>
      </c>
      <c r="H1365" s="32"/>
    </row>
    <row r="1366" spans="2:8" s="1" customFormat="1" ht="16.899999999999999" customHeight="1">
      <c r="B1366" s="32"/>
      <c r="C1366" s="219" t="s">
        <v>1</v>
      </c>
      <c r="D1366" s="219" t="s">
        <v>1029</v>
      </c>
      <c r="E1366" s="17" t="s">
        <v>1</v>
      </c>
      <c r="F1366" s="220">
        <v>2.3250000000000002</v>
      </c>
      <c r="H1366" s="32"/>
    </row>
    <row r="1367" spans="2:8" s="1" customFormat="1" ht="16.899999999999999" customHeight="1">
      <c r="B1367" s="32"/>
      <c r="C1367" s="219" t="s">
        <v>1</v>
      </c>
      <c r="D1367" s="219" t="s">
        <v>1030</v>
      </c>
      <c r="E1367" s="17" t="s">
        <v>1</v>
      </c>
      <c r="F1367" s="220">
        <v>0</v>
      </c>
      <c r="H1367" s="32"/>
    </row>
    <row r="1368" spans="2:8" s="1" customFormat="1" ht="16.899999999999999" customHeight="1">
      <c r="B1368" s="32"/>
      <c r="C1368" s="219" t="s">
        <v>1</v>
      </c>
      <c r="D1368" s="219" t="s">
        <v>1031</v>
      </c>
      <c r="E1368" s="17" t="s">
        <v>1</v>
      </c>
      <c r="F1368" s="220">
        <v>4.1550000000000002</v>
      </c>
      <c r="H1368" s="32"/>
    </row>
    <row r="1369" spans="2:8" s="1" customFormat="1" ht="16.899999999999999" customHeight="1">
      <c r="B1369" s="32"/>
      <c r="C1369" s="219" t="s">
        <v>1</v>
      </c>
      <c r="D1369" s="219" t="s">
        <v>1032</v>
      </c>
      <c r="E1369" s="17" t="s">
        <v>1</v>
      </c>
      <c r="F1369" s="220">
        <v>0</v>
      </c>
      <c r="H1369" s="32"/>
    </row>
    <row r="1370" spans="2:8" s="1" customFormat="1" ht="16.899999999999999" customHeight="1">
      <c r="B1370" s="32"/>
      <c r="C1370" s="219" t="s">
        <v>1</v>
      </c>
      <c r="D1370" s="219" t="s">
        <v>1033</v>
      </c>
      <c r="E1370" s="17" t="s">
        <v>1</v>
      </c>
      <c r="F1370" s="220">
        <v>3.1829999999999998</v>
      </c>
      <c r="H1370" s="32"/>
    </row>
    <row r="1371" spans="2:8" s="1" customFormat="1" ht="16.899999999999999" customHeight="1">
      <c r="B1371" s="32"/>
      <c r="C1371" s="219" t="s">
        <v>1</v>
      </c>
      <c r="D1371" s="219" t="s">
        <v>1034</v>
      </c>
      <c r="E1371" s="17" t="s">
        <v>1</v>
      </c>
      <c r="F1371" s="220">
        <v>0</v>
      </c>
      <c r="H1371" s="32"/>
    </row>
    <row r="1372" spans="2:8" s="1" customFormat="1" ht="16.899999999999999" customHeight="1">
      <c r="B1372" s="32"/>
      <c r="C1372" s="219" t="s">
        <v>1</v>
      </c>
      <c r="D1372" s="219" t="s">
        <v>1035</v>
      </c>
      <c r="E1372" s="17" t="s">
        <v>1</v>
      </c>
      <c r="F1372" s="220">
        <v>1.611</v>
      </c>
      <c r="H1372" s="32"/>
    </row>
    <row r="1373" spans="2:8" s="1" customFormat="1" ht="16.899999999999999" customHeight="1">
      <c r="B1373" s="32"/>
      <c r="C1373" s="219" t="s">
        <v>1</v>
      </c>
      <c r="D1373" s="219" t="s">
        <v>1036</v>
      </c>
      <c r="E1373" s="17" t="s">
        <v>1</v>
      </c>
      <c r="F1373" s="220">
        <v>0</v>
      </c>
      <c r="H1373" s="32"/>
    </row>
    <row r="1374" spans="2:8" s="1" customFormat="1" ht="16.899999999999999" customHeight="1">
      <c r="B1374" s="32"/>
      <c r="C1374" s="219" t="s">
        <v>1</v>
      </c>
      <c r="D1374" s="219" t="s">
        <v>1037</v>
      </c>
      <c r="E1374" s="17" t="s">
        <v>1</v>
      </c>
      <c r="F1374" s="220">
        <v>10.55</v>
      </c>
      <c r="H1374" s="32"/>
    </row>
    <row r="1375" spans="2:8" s="1" customFormat="1" ht="16.899999999999999" customHeight="1">
      <c r="B1375" s="32"/>
      <c r="C1375" s="219" t="s">
        <v>1</v>
      </c>
      <c r="D1375" s="219" t="s">
        <v>1038</v>
      </c>
      <c r="E1375" s="17" t="s">
        <v>1</v>
      </c>
      <c r="F1375" s="220">
        <v>0</v>
      </c>
      <c r="H1375" s="32"/>
    </row>
    <row r="1376" spans="2:8" s="1" customFormat="1" ht="16.899999999999999" customHeight="1">
      <c r="B1376" s="32"/>
      <c r="C1376" s="219" t="s">
        <v>1</v>
      </c>
      <c r="D1376" s="219" t="s">
        <v>1039</v>
      </c>
      <c r="E1376" s="17" t="s">
        <v>1</v>
      </c>
      <c r="F1376" s="220">
        <v>1.08</v>
      </c>
      <c r="H1376" s="32"/>
    </row>
    <row r="1377" spans="2:8" s="1" customFormat="1" ht="16.899999999999999" customHeight="1">
      <c r="B1377" s="32"/>
      <c r="C1377" s="219" t="s">
        <v>1</v>
      </c>
      <c r="D1377" s="219" t="s">
        <v>1040</v>
      </c>
      <c r="E1377" s="17" t="s">
        <v>1</v>
      </c>
      <c r="F1377" s="220">
        <v>0</v>
      </c>
      <c r="H1377" s="32"/>
    </row>
    <row r="1378" spans="2:8" s="1" customFormat="1" ht="16.899999999999999" customHeight="1">
      <c r="B1378" s="32"/>
      <c r="C1378" s="219" t="s">
        <v>1</v>
      </c>
      <c r="D1378" s="219" t="s">
        <v>1041</v>
      </c>
      <c r="E1378" s="17" t="s">
        <v>1</v>
      </c>
      <c r="F1378" s="220">
        <v>1.8460000000000001</v>
      </c>
      <c r="H1378" s="32"/>
    </row>
    <row r="1379" spans="2:8" s="1" customFormat="1" ht="16.899999999999999" customHeight="1">
      <c r="B1379" s="32"/>
      <c r="C1379" s="219" t="s">
        <v>1</v>
      </c>
      <c r="D1379" s="219" t="s">
        <v>1042</v>
      </c>
      <c r="E1379" s="17" t="s">
        <v>1</v>
      </c>
      <c r="F1379" s="220">
        <v>0</v>
      </c>
      <c r="H1379" s="32"/>
    </row>
    <row r="1380" spans="2:8" s="1" customFormat="1" ht="16.899999999999999" customHeight="1">
      <c r="B1380" s="32"/>
      <c r="C1380" s="219" t="s">
        <v>1</v>
      </c>
      <c r="D1380" s="219" t="s">
        <v>1043</v>
      </c>
      <c r="E1380" s="17" t="s">
        <v>1</v>
      </c>
      <c r="F1380" s="220">
        <v>0.32800000000000001</v>
      </c>
      <c r="H1380" s="32"/>
    </row>
    <row r="1381" spans="2:8" s="1" customFormat="1" ht="16.899999999999999" customHeight="1">
      <c r="B1381" s="32"/>
      <c r="C1381" s="219" t="s">
        <v>1</v>
      </c>
      <c r="D1381" s="219" t="s">
        <v>1044</v>
      </c>
      <c r="E1381" s="17" t="s">
        <v>1</v>
      </c>
      <c r="F1381" s="220">
        <v>0</v>
      </c>
      <c r="H1381" s="32"/>
    </row>
    <row r="1382" spans="2:8" s="1" customFormat="1" ht="16.899999999999999" customHeight="1">
      <c r="B1382" s="32"/>
      <c r="C1382" s="219" t="s">
        <v>1</v>
      </c>
      <c r="D1382" s="219" t="s">
        <v>1045</v>
      </c>
      <c r="E1382" s="17" t="s">
        <v>1</v>
      </c>
      <c r="F1382" s="220">
        <v>1.6739999999999999</v>
      </c>
      <c r="H1382" s="32"/>
    </row>
    <row r="1383" spans="2:8" s="1" customFormat="1" ht="16.899999999999999" customHeight="1">
      <c r="B1383" s="32"/>
      <c r="C1383" s="219" t="s">
        <v>1</v>
      </c>
      <c r="D1383" s="219" t="s">
        <v>1046</v>
      </c>
      <c r="E1383" s="17" t="s">
        <v>1</v>
      </c>
      <c r="F1383" s="220">
        <v>0</v>
      </c>
      <c r="H1383" s="32"/>
    </row>
    <row r="1384" spans="2:8" s="1" customFormat="1" ht="16.899999999999999" customHeight="1">
      <c r="B1384" s="32"/>
      <c r="C1384" s="219" t="s">
        <v>1</v>
      </c>
      <c r="D1384" s="219" t="s">
        <v>1047</v>
      </c>
      <c r="E1384" s="17" t="s">
        <v>1</v>
      </c>
      <c r="F1384" s="220">
        <v>0.14399999999999999</v>
      </c>
      <c r="H1384" s="32"/>
    </row>
    <row r="1385" spans="2:8" s="1" customFormat="1" ht="16.899999999999999" customHeight="1">
      <c r="B1385" s="32"/>
      <c r="C1385" s="219" t="s">
        <v>1</v>
      </c>
      <c r="D1385" s="219" t="s">
        <v>1048</v>
      </c>
      <c r="E1385" s="17" t="s">
        <v>1</v>
      </c>
      <c r="F1385" s="220">
        <v>0</v>
      </c>
      <c r="H1385" s="32"/>
    </row>
    <row r="1386" spans="2:8" s="1" customFormat="1" ht="16.899999999999999" customHeight="1">
      <c r="B1386" s="32"/>
      <c r="C1386" s="219" t="s">
        <v>1</v>
      </c>
      <c r="D1386" s="219" t="s">
        <v>1049</v>
      </c>
      <c r="E1386" s="17" t="s">
        <v>1</v>
      </c>
      <c r="F1386" s="220">
        <v>0.79300000000000004</v>
      </c>
      <c r="H1386" s="32"/>
    </row>
    <row r="1387" spans="2:8" s="1" customFormat="1" ht="16.899999999999999" customHeight="1">
      <c r="B1387" s="32"/>
      <c r="C1387" s="219" t="s">
        <v>1</v>
      </c>
      <c r="D1387" s="219" t="s">
        <v>1050</v>
      </c>
      <c r="E1387" s="17" t="s">
        <v>1</v>
      </c>
      <c r="F1387" s="220">
        <v>0</v>
      </c>
      <c r="H1387" s="32"/>
    </row>
    <row r="1388" spans="2:8" s="1" customFormat="1" ht="16.899999999999999" customHeight="1">
      <c r="B1388" s="32"/>
      <c r="C1388" s="219" t="s">
        <v>1</v>
      </c>
      <c r="D1388" s="219" t="s">
        <v>1051</v>
      </c>
      <c r="E1388" s="17" t="s">
        <v>1</v>
      </c>
      <c r="F1388" s="220">
        <v>1.5880000000000001</v>
      </c>
      <c r="H1388" s="32"/>
    </row>
    <row r="1389" spans="2:8" s="1" customFormat="1" ht="16.899999999999999" customHeight="1">
      <c r="B1389" s="32"/>
      <c r="C1389" s="219" t="s">
        <v>1</v>
      </c>
      <c r="D1389" s="219" t="s">
        <v>1052</v>
      </c>
      <c r="E1389" s="17" t="s">
        <v>1</v>
      </c>
      <c r="F1389" s="220">
        <v>0</v>
      </c>
      <c r="H1389" s="32"/>
    </row>
    <row r="1390" spans="2:8" s="1" customFormat="1" ht="16.899999999999999" customHeight="1">
      <c r="B1390" s="32"/>
      <c r="C1390" s="219" t="s">
        <v>1</v>
      </c>
      <c r="D1390" s="219" t="s">
        <v>1053</v>
      </c>
      <c r="E1390" s="17" t="s">
        <v>1</v>
      </c>
      <c r="F1390" s="220">
        <v>0.98</v>
      </c>
      <c r="H1390" s="32"/>
    </row>
    <row r="1391" spans="2:8" s="1" customFormat="1" ht="16.899999999999999" customHeight="1">
      <c r="B1391" s="32"/>
      <c r="C1391" s="219" t="s">
        <v>1</v>
      </c>
      <c r="D1391" s="219" t="s">
        <v>1054</v>
      </c>
      <c r="E1391" s="17" t="s">
        <v>1</v>
      </c>
      <c r="F1391" s="220">
        <v>0</v>
      </c>
      <c r="H1391" s="32"/>
    </row>
    <row r="1392" spans="2:8" s="1" customFormat="1" ht="16.899999999999999" customHeight="1">
      <c r="B1392" s="32"/>
      <c r="C1392" s="219" t="s">
        <v>1</v>
      </c>
      <c r="D1392" s="219" t="s">
        <v>1055</v>
      </c>
      <c r="E1392" s="17" t="s">
        <v>1</v>
      </c>
      <c r="F1392" s="220">
        <v>1.4690000000000001</v>
      </c>
      <c r="H1392" s="32"/>
    </row>
    <row r="1393" spans="2:8" s="1" customFormat="1" ht="16.899999999999999" customHeight="1">
      <c r="B1393" s="32"/>
      <c r="C1393" s="219" t="s">
        <v>1</v>
      </c>
      <c r="D1393" s="219" t="s">
        <v>1056</v>
      </c>
      <c r="E1393" s="17" t="s">
        <v>1</v>
      </c>
      <c r="F1393" s="220">
        <v>0</v>
      </c>
      <c r="H1393" s="32"/>
    </row>
    <row r="1394" spans="2:8" s="1" customFormat="1" ht="16.899999999999999" customHeight="1">
      <c r="B1394" s="32"/>
      <c r="C1394" s="219" t="s">
        <v>1</v>
      </c>
      <c r="D1394" s="219" t="s">
        <v>1057</v>
      </c>
      <c r="E1394" s="17" t="s">
        <v>1</v>
      </c>
      <c r="F1394" s="220">
        <v>0.23</v>
      </c>
      <c r="H1394" s="32"/>
    </row>
    <row r="1395" spans="2:8" s="1" customFormat="1" ht="16.899999999999999" customHeight="1">
      <c r="B1395" s="32"/>
      <c r="C1395" s="219" t="s">
        <v>1</v>
      </c>
      <c r="D1395" s="219" t="s">
        <v>1058</v>
      </c>
      <c r="E1395" s="17" t="s">
        <v>1</v>
      </c>
      <c r="F1395" s="220">
        <v>0</v>
      </c>
      <c r="H1395" s="32"/>
    </row>
    <row r="1396" spans="2:8" s="1" customFormat="1" ht="16.899999999999999" customHeight="1">
      <c r="B1396" s="32"/>
      <c r="C1396" s="219" t="s">
        <v>1</v>
      </c>
      <c r="D1396" s="219" t="s">
        <v>1057</v>
      </c>
      <c r="E1396" s="17" t="s">
        <v>1</v>
      </c>
      <c r="F1396" s="220">
        <v>0.23</v>
      </c>
      <c r="H1396" s="32"/>
    </row>
    <row r="1397" spans="2:8" s="1" customFormat="1" ht="16.899999999999999" customHeight="1">
      <c r="B1397" s="32"/>
      <c r="C1397" s="219" t="s">
        <v>1</v>
      </c>
      <c r="D1397" s="219" t="s">
        <v>1059</v>
      </c>
      <c r="E1397" s="17" t="s">
        <v>1</v>
      </c>
      <c r="F1397" s="220">
        <v>0</v>
      </c>
      <c r="H1397" s="32"/>
    </row>
    <row r="1398" spans="2:8" s="1" customFormat="1" ht="16.899999999999999" customHeight="1">
      <c r="B1398" s="32"/>
      <c r="C1398" s="219" t="s">
        <v>1</v>
      </c>
      <c r="D1398" s="219" t="s">
        <v>1060</v>
      </c>
      <c r="E1398" s="17" t="s">
        <v>1</v>
      </c>
      <c r="F1398" s="220">
        <v>0.81100000000000005</v>
      </c>
      <c r="H1398" s="32"/>
    </row>
    <row r="1399" spans="2:8" s="1" customFormat="1" ht="16.899999999999999" customHeight="1">
      <c r="B1399" s="32"/>
      <c r="C1399" s="219" t="s">
        <v>1</v>
      </c>
      <c r="D1399" s="219" t="s">
        <v>1061</v>
      </c>
      <c r="E1399" s="17" t="s">
        <v>1</v>
      </c>
      <c r="F1399" s="220">
        <v>0</v>
      </c>
      <c r="H1399" s="32"/>
    </row>
    <row r="1400" spans="2:8" s="1" customFormat="1" ht="16.899999999999999" customHeight="1">
      <c r="B1400" s="32"/>
      <c r="C1400" s="219" t="s">
        <v>1</v>
      </c>
      <c r="D1400" s="219" t="s">
        <v>1062</v>
      </c>
      <c r="E1400" s="17" t="s">
        <v>1</v>
      </c>
      <c r="F1400" s="220">
        <v>0.45100000000000001</v>
      </c>
      <c r="H1400" s="32"/>
    </row>
    <row r="1401" spans="2:8" s="1" customFormat="1" ht="16.899999999999999" customHeight="1">
      <c r="B1401" s="32"/>
      <c r="C1401" s="219" t="s">
        <v>1</v>
      </c>
      <c r="D1401" s="219" t="s">
        <v>1063</v>
      </c>
      <c r="E1401" s="17" t="s">
        <v>1</v>
      </c>
      <c r="F1401" s="220">
        <v>0</v>
      </c>
      <c r="H1401" s="32"/>
    </row>
    <row r="1402" spans="2:8" s="1" customFormat="1" ht="16.899999999999999" customHeight="1">
      <c r="B1402" s="32"/>
      <c r="C1402" s="219" t="s">
        <v>1</v>
      </c>
      <c r="D1402" s="219" t="s">
        <v>1064</v>
      </c>
      <c r="E1402" s="17" t="s">
        <v>1</v>
      </c>
      <c r="F1402" s="220">
        <v>0</v>
      </c>
      <c r="H1402" s="32"/>
    </row>
    <row r="1403" spans="2:8" s="1" customFormat="1" ht="16.899999999999999" customHeight="1">
      <c r="B1403" s="32"/>
      <c r="C1403" s="219" t="s">
        <v>1</v>
      </c>
      <c r="D1403" s="219" t="s">
        <v>1065</v>
      </c>
      <c r="E1403" s="17" t="s">
        <v>1</v>
      </c>
      <c r="F1403" s="220">
        <v>1.86</v>
      </c>
      <c r="H1403" s="32"/>
    </row>
    <row r="1404" spans="2:8" s="1" customFormat="1" ht="16.899999999999999" customHeight="1">
      <c r="B1404" s="32"/>
      <c r="C1404" s="219" t="s">
        <v>1</v>
      </c>
      <c r="D1404" s="219" t="s">
        <v>1066</v>
      </c>
      <c r="E1404" s="17" t="s">
        <v>1</v>
      </c>
      <c r="F1404" s="220">
        <v>0</v>
      </c>
      <c r="H1404" s="32"/>
    </row>
    <row r="1405" spans="2:8" s="1" customFormat="1" ht="16.899999999999999" customHeight="1">
      <c r="B1405" s="32"/>
      <c r="C1405" s="219" t="s">
        <v>1</v>
      </c>
      <c r="D1405" s="219" t="s">
        <v>1067</v>
      </c>
      <c r="E1405" s="17" t="s">
        <v>1</v>
      </c>
      <c r="F1405" s="220">
        <v>3.5230000000000001</v>
      </c>
      <c r="H1405" s="32"/>
    </row>
    <row r="1406" spans="2:8" s="1" customFormat="1" ht="16.899999999999999" customHeight="1">
      <c r="B1406" s="32"/>
      <c r="C1406" s="219" t="s">
        <v>1</v>
      </c>
      <c r="D1406" s="219" t="s">
        <v>1068</v>
      </c>
      <c r="E1406" s="17" t="s">
        <v>1</v>
      </c>
      <c r="F1406" s="220">
        <v>0</v>
      </c>
      <c r="H1406" s="32"/>
    </row>
    <row r="1407" spans="2:8" s="1" customFormat="1" ht="16.899999999999999" customHeight="1">
      <c r="B1407" s="32"/>
      <c r="C1407" s="219" t="s">
        <v>1</v>
      </c>
      <c r="D1407" s="219" t="s">
        <v>1069</v>
      </c>
      <c r="E1407" s="17" t="s">
        <v>1</v>
      </c>
      <c r="F1407" s="220">
        <v>0.66</v>
      </c>
      <c r="H1407" s="32"/>
    </row>
    <row r="1408" spans="2:8" s="1" customFormat="1" ht="16.899999999999999" customHeight="1">
      <c r="B1408" s="32"/>
      <c r="C1408" s="219" t="s">
        <v>1</v>
      </c>
      <c r="D1408" s="219" t="s">
        <v>1070</v>
      </c>
      <c r="E1408" s="17" t="s">
        <v>1</v>
      </c>
      <c r="F1408" s="220">
        <v>0</v>
      </c>
      <c r="H1408" s="32"/>
    </row>
    <row r="1409" spans="2:8" s="1" customFormat="1" ht="16.899999999999999" customHeight="1">
      <c r="B1409" s="32"/>
      <c r="C1409" s="219" t="s">
        <v>1</v>
      </c>
      <c r="D1409" s="219" t="s">
        <v>1071</v>
      </c>
      <c r="E1409" s="17" t="s">
        <v>1</v>
      </c>
      <c r="F1409" s="220">
        <v>4.0780000000000003</v>
      </c>
      <c r="H1409" s="32"/>
    </row>
    <row r="1410" spans="2:8" s="1" customFormat="1" ht="16.899999999999999" customHeight="1">
      <c r="B1410" s="32"/>
      <c r="C1410" s="219" t="s">
        <v>1</v>
      </c>
      <c r="D1410" s="219" t="s">
        <v>1072</v>
      </c>
      <c r="E1410" s="17" t="s">
        <v>1</v>
      </c>
      <c r="F1410" s="220">
        <v>0</v>
      </c>
      <c r="H1410" s="32"/>
    </row>
    <row r="1411" spans="2:8" s="1" customFormat="1" ht="16.899999999999999" customHeight="1">
      <c r="B1411" s="32"/>
      <c r="C1411" s="219" t="s">
        <v>1</v>
      </c>
      <c r="D1411" s="219" t="s">
        <v>1073</v>
      </c>
      <c r="E1411" s="17" t="s">
        <v>1</v>
      </c>
      <c r="F1411" s="220">
        <v>6.2750000000000004</v>
      </c>
      <c r="H1411" s="32"/>
    </row>
    <row r="1412" spans="2:8" s="1" customFormat="1" ht="16.899999999999999" customHeight="1">
      <c r="B1412" s="32"/>
      <c r="C1412" s="219" t="s">
        <v>1</v>
      </c>
      <c r="D1412" s="219" t="s">
        <v>1074</v>
      </c>
      <c r="E1412" s="17" t="s">
        <v>1</v>
      </c>
      <c r="F1412" s="220">
        <v>0</v>
      </c>
      <c r="H1412" s="32"/>
    </row>
    <row r="1413" spans="2:8" s="1" customFormat="1" ht="16.899999999999999" customHeight="1">
      <c r="B1413" s="32"/>
      <c r="C1413" s="219" t="s">
        <v>1</v>
      </c>
      <c r="D1413" s="219" t="s">
        <v>1075</v>
      </c>
      <c r="E1413" s="17" t="s">
        <v>1</v>
      </c>
      <c r="F1413" s="220">
        <v>5.5330000000000004</v>
      </c>
      <c r="H1413" s="32"/>
    </row>
    <row r="1414" spans="2:8" s="1" customFormat="1" ht="16.899999999999999" customHeight="1">
      <c r="B1414" s="32"/>
      <c r="C1414" s="219" t="s">
        <v>1</v>
      </c>
      <c r="D1414" s="219" t="s">
        <v>1076</v>
      </c>
      <c r="E1414" s="17" t="s">
        <v>1</v>
      </c>
      <c r="F1414" s="220">
        <v>0</v>
      </c>
      <c r="H1414" s="32"/>
    </row>
    <row r="1415" spans="2:8" s="1" customFormat="1" ht="16.899999999999999" customHeight="1">
      <c r="B1415" s="32"/>
      <c r="C1415" s="219" t="s">
        <v>1</v>
      </c>
      <c r="D1415" s="219" t="s">
        <v>1077</v>
      </c>
      <c r="E1415" s="17" t="s">
        <v>1</v>
      </c>
      <c r="F1415" s="220">
        <v>0.253</v>
      </c>
      <c r="H1415" s="32"/>
    </row>
    <row r="1416" spans="2:8" s="1" customFormat="1" ht="16.899999999999999" customHeight="1">
      <c r="B1416" s="32"/>
      <c r="C1416" s="219" t="s">
        <v>1</v>
      </c>
      <c r="D1416" s="219" t="s">
        <v>1078</v>
      </c>
      <c r="E1416" s="17" t="s">
        <v>1</v>
      </c>
      <c r="F1416" s="220">
        <v>0</v>
      </c>
      <c r="H1416" s="32"/>
    </row>
    <row r="1417" spans="2:8" s="1" customFormat="1" ht="16.899999999999999" customHeight="1">
      <c r="B1417" s="32"/>
      <c r="C1417" s="219" t="s">
        <v>1</v>
      </c>
      <c r="D1417" s="219" t="s">
        <v>1079</v>
      </c>
      <c r="E1417" s="17" t="s">
        <v>1</v>
      </c>
      <c r="F1417" s="220">
        <v>0.42099999999999999</v>
      </c>
      <c r="H1417" s="32"/>
    </row>
    <row r="1418" spans="2:8" s="1" customFormat="1" ht="16.899999999999999" customHeight="1">
      <c r="B1418" s="32"/>
      <c r="C1418" s="219" t="s">
        <v>1</v>
      </c>
      <c r="D1418" s="219" t="s">
        <v>1080</v>
      </c>
      <c r="E1418" s="17" t="s">
        <v>1</v>
      </c>
      <c r="F1418" s="220">
        <v>0</v>
      </c>
      <c r="H1418" s="32"/>
    </row>
    <row r="1419" spans="2:8" s="1" customFormat="1" ht="16.899999999999999" customHeight="1">
      <c r="B1419" s="32"/>
      <c r="C1419" s="219" t="s">
        <v>1</v>
      </c>
      <c r="D1419" s="219" t="s">
        <v>1081</v>
      </c>
      <c r="E1419" s="17" t="s">
        <v>1</v>
      </c>
      <c r="F1419" s="220">
        <v>0.65400000000000003</v>
      </c>
      <c r="H1419" s="32"/>
    </row>
    <row r="1420" spans="2:8" s="1" customFormat="1" ht="16.899999999999999" customHeight="1">
      <c r="B1420" s="32"/>
      <c r="C1420" s="219" t="s">
        <v>1</v>
      </c>
      <c r="D1420" s="219" t="s">
        <v>1082</v>
      </c>
      <c r="E1420" s="17" t="s">
        <v>1</v>
      </c>
      <c r="F1420" s="220">
        <v>0</v>
      </c>
      <c r="H1420" s="32"/>
    </row>
    <row r="1421" spans="2:8" s="1" customFormat="1" ht="16.899999999999999" customHeight="1">
      <c r="B1421" s="32"/>
      <c r="C1421" s="219" t="s">
        <v>1</v>
      </c>
      <c r="D1421" s="219" t="s">
        <v>1083</v>
      </c>
      <c r="E1421" s="17" t="s">
        <v>1</v>
      </c>
      <c r="F1421" s="220">
        <v>0.65600000000000003</v>
      </c>
      <c r="H1421" s="32"/>
    </row>
    <row r="1422" spans="2:8" s="1" customFormat="1" ht="16.899999999999999" customHeight="1">
      <c r="B1422" s="32"/>
      <c r="C1422" s="219" t="s">
        <v>1</v>
      </c>
      <c r="D1422" s="219" t="s">
        <v>1084</v>
      </c>
      <c r="E1422" s="17" t="s">
        <v>1</v>
      </c>
      <c r="F1422" s="220">
        <v>0</v>
      </c>
      <c r="H1422" s="32"/>
    </row>
    <row r="1423" spans="2:8" s="1" customFormat="1" ht="16.899999999999999" customHeight="1">
      <c r="B1423" s="32"/>
      <c r="C1423" s="219" t="s">
        <v>1</v>
      </c>
      <c r="D1423" s="219" t="s">
        <v>1085</v>
      </c>
      <c r="E1423" s="17" t="s">
        <v>1</v>
      </c>
      <c r="F1423" s="220">
        <v>0.73899999999999999</v>
      </c>
      <c r="H1423" s="32"/>
    </row>
    <row r="1424" spans="2:8" s="1" customFormat="1" ht="16.899999999999999" customHeight="1">
      <c r="B1424" s="32"/>
      <c r="C1424" s="219" t="s">
        <v>1</v>
      </c>
      <c r="D1424" s="219" t="s">
        <v>1086</v>
      </c>
      <c r="E1424" s="17" t="s">
        <v>1</v>
      </c>
      <c r="F1424" s="220">
        <v>0</v>
      </c>
      <c r="H1424" s="32"/>
    </row>
    <row r="1425" spans="2:8" s="1" customFormat="1" ht="16.899999999999999" customHeight="1">
      <c r="B1425" s="32"/>
      <c r="C1425" s="219" t="s">
        <v>1</v>
      </c>
      <c r="D1425" s="219" t="s">
        <v>1087</v>
      </c>
      <c r="E1425" s="17" t="s">
        <v>1</v>
      </c>
      <c r="F1425" s="220">
        <v>0.56899999999999995</v>
      </c>
      <c r="H1425" s="32"/>
    </row>
    <row r="1426" spans="2:8" s="1" customFormat="1" ht="16.899999999999999" customHeight="1">
      <c r="B1426" s="32"/>
      <c r="C1426" s="219" t="s">
        <v>1</v>
      </c>
      <c r="D1426" s="219" t="s">
        <v>1088</v>
      </c>
      <c r="E1426" s="17" t="s">
        <v>1</v>
      </c>
      <c r="F1426" s="220">
        <v>0</v>
      </c>
      <c r="H1426" s="32"/>
    </row>
    <row r="1427" spans="2:8" s="1" customFormat="1" ht="16.899999999999999" customHeight="1">
      <c r="B1427" s="32"/>
      <c r="C1427" s="219" t="s">
        <v>1</v>
      </c>
      <c r="D1427" s="219" t="s">
        <v>1089</v>
      </c>
      <c r="E1427" s="17" t="s">
        <v>1</v>
      </c>
      <c r="F1427" s="220">
        <v>0.311</v>
      </c>
      <c r="H1427" s="32"/>
    </row>
    <row r="1428" spans="2:8" s="1" customFormat="1" ht="16.899999999999999" customHeight="1">
      <c r="B1428" s="32"/>
      <c r="C1428" s="219" t="s">
        <v>244</v>
      </c>
      <c r="D1428" s="219" t="s">
        <v>406</v>
      </c>
      <c r="E1428" s="17" t="s">
        <v>1</v>
      </c>
      <c r="F1428" s="220">
        <v>63.389000000000003</v>
      </c>
      <c r="H1428" s="32"/>
    </row>
    <row r="1429" spans="2:8" s="1" customFormat="1" ht="16.899999999999999" customHeight="1">
      <c r="B1429" s="32"/>
      <c r="C1429" s="221" t="s">
        <v>5710</v>
      </c>
      <c r="H1429" s="32"/>
    </row>
    <row r="1430" spans="2:8" s="1" customFormat="1" ht="16.899999999999999" customHeight="1">
      <c r="B1430" s="32"/>
      <c r="C1430" s="219" t="s">
        <v>1022</v>
      </c>
      <c r="D1430" s="219" t="s">
        <v>5834</v>
      </c>
      <c r="E1430" s="17" t="s">
        <v>395</v>
      </c>
      <c r="F1430" s="220">
        <v>63.389000000000003</v>
      </c>
      <c r="H1430" s="32"/>
    </row>
    <row r="1431" spans="2:8" s="1" customFormat="1" ht="16.899999999999999" customHeight="1">
      <c r="B1431" s="32"/>
      <c r="C1431" s="219" t="s">
        <v>1180</v>
      </c>
      <c r="D1431" s="219" t="s">
        <v>5835</v>
      </c>
      <c r="E1431" s="17" t="s">
        <v>647</v>
      </c>
      <c r="F1431" s="220">
        <v>24.088000000000001</v>
      </c>
      <c r="H1431" s="32"/>
    </row>
    <row r="1432" spans="2:8" s="1" customFormat="1" ht="16.899999999999999" customHeight="1">
      <c r="B1432" s="32"/>
      <c r="C1432" s="215" t="s">
        <v>246</v>
      </c>
      <c r="D1432" s="216" t="s">
        <v>1</v>
      </c>
      <c r="E1432" s="217" t="s">
        <v>1</v>
      </c>
      <c r="F1432" s="218">
        <v>495.05500000000001</v>
      </c>
      <c r="H1432" s="32"/>
    </row>
    <row r="1433" spans="2:8" s="1" customFormat="1" ht="16.899999999999999" customHeight="1">
      <c r="B1433" s="32"/>
      <c r="C1433" s="219" t="s">
        <v>1</v>
      </c>
      <c r="D1433" s="219" t="s">
        <v>982</v>
      </c>
      <c r="E1433" s="17" t="s">
        <v>1</v>
      </c>
      <c r="F1433" s="220">
        <v>0</v>
      </c>
      <c r="H1433" s="32"/>
    </row>
    <row r="1434" spans="2:8" s="1" customFormat="1" ht="16.899999999999999" customHeight="1">
      <c r="B1434" s="32"/>
      <c r="C1434" s="219" t="s">
        <v>1</v>
      </c>
      <c r="D1434" s="219" t="s">
        <v>1025</v>
      </c>
      <c r="E1434" s="17" t="s">
        <v>1</v>
      </c>
      <c r="F1434" s="220">
        <v>0</v>
      </c>
      <c r="H1434" s="32"/>
    </row>
    <row r="1435" spans="2:8" s="1" customFormat="1" ht="16.899999999999999" customHeight="1">
      <c r="B1435" s="32"/>
      <c r="C1435" s="219" t="s">
        <v>1</v>
      </c>
      <c r="D1435" s="219" t="s">
        <v>1026</v>
      </c>
      <c r="E1435" s="17" t="s">
        <v>1</v>
      </c>
      <c r="F1435" s="220">
        <v>0</v>
      </c>
      <c r="H1435" s="32"/>
    </row>
    <row r="1436" spans="2:8" s="1" customFormat="1" ht="16.899999999999999" customHeight="1">
      <c r="B1436" s="32"/>
      <c r="C1436" s="219" t="s">
        <v>1</v>
      </c>
      <c r="D1436" s="219" t="s">
        <v>1094</v>
      </c>
      <c r="E1436" s="17" t="s">
        <v>1</v>
      </c>
      <c r="F1436" s="220">
        <v>35.268000000000001</v>
      </c>
      <c r="H1436" s="32"/>
    </row>
    <row r="1437" spans="2:8" s="1" customFormat="1" ht="16.899999999999999" customHeight="1">
      <c r="B1437" s="32"/>
      <c r="C1437" s="219" t="s">
        <v>1</v>
      </c>
      <c r="D1437" s="219" t="s">
        <v>1028</v>
      </c>
      <c r="E1437" s="17" t="s">
        <v>1</v>
      </c>
      <c r="F1437" s="220">
        <v>0</v>
      </c>
      <c r="H1437" s="32"/>
    </row>
    <row r="1438" spans="2:8" s="1" customFormat="1" ht="16.899999999999999" customHeight="1">
      <c r="B1438" s="32"/>
      <c r="C1438" s="219" t="s">
        <v>1</v>
      </c>
      <c r="D1438" s="219" t="s">
        <v>1095</v>
      </c>
      <c r="E1438" s="17" t="s">
        <v>1</v>
      </c>
      <c r="F1438" s="220">
        <v>18.600000000000001</v>
      </c>
      <c r="H1438" s="32"/>
    </row>
    <row r="1439" spans="2:8" s="1" customFormat="1" ht="16.899999999999999" customHeight="1">
      <c r="B1439" s="32"/>
      <c r="C1439" s="219" t="s">
        <v>1</v>
      </c>
      <c r="D1439" s="219" t="s">
        <v>1030</v>
      </c>
      <c r="E1439" s="17" t="s">
        <v>1</v>
      </c>
      <c r="F1439" s="220">
        <v>0</v>
      </c>
      <c r="H1439" s="32"/>
    </row>
    <row r="1440" spans="2:8" s="1" customFormat="1" ht="16.899999999999999" customHeight="1">
      <c r="B1440" s="32"/>
      <c r="C1440" s="219" t="s">
        <v>1</v>
      </c>
      <c r="D1440" s="219" t="s">
        <v>1096</v>
      </c>
      <c r="E1440" s="17" t="s">
        <v>1</v>
      </c>
      <c r="F1440" s="220">
        <v>33.24</v>
      </c>
      <c r="H1440" s="32"/>
    </row>
    <row r="1441" spans="2:8" s="1" customFormat="1" ht="16.899999999999999" customHeight="1">
      <c r="B1441" s="32"/>
      <c r="C1441" s="219" t="s">
        <v>1</v>
      </c>
      <c r="D1441" s="219" t="s">
        <v>1032</v>
      </c>
      <c r="E1441" s="17" t="s">
        <v>1</v>
      </c>
      <c r="F1441" s="220">
        <v>0</v>
      </c>
      <c r="H1441" s="32"/>
    </row>
    <row r="1442" spans="2:8" s="1" customFormat="1" ht="16.899999999999999" customHeight="1">
      <c r="B1442" s="32"/>
      <c r="C1442" s="219" t="s">
        <v>1</v>
      </c>
      <c r="D1442" s="219" t="s">
        <v>1097</v>
      </c>
      <c r="E1442" s="17" t="s">
        <v>1</v>
      </c>
      <c r="F1442" s="220">
        <v>25.463999999999999</v>
      </c>
      <c r="H1442" s="32"/>
    </row>
    <row r="1443" spans="2:8" s="1" customFormat="1" ht="16.899999999999999" customHeight="1">
      <c r="B1443" s="32"/>
      <c r="C1443" s="219" t="s">
        <v>1</v>
      </c>
      <c r="D1443" s="219" t="s">
        <v>1034</v>
      </c>
      <c r="E1443" s="17" t="s">
        <v>1</v>
      </c>
      <c r="F1443" s="220">
        <v>0</v>
      </c>
      <c r="H1443" s="32"/>
    </row>
    <row r="1444" spans="2:8" s="1" customFormat="1" ht="16.899999999999999" customHeight="1">
      <c r="B1444" s="32"/>
      <c r="C1444" s="219" t="s">
        <v>1</v>
      </c>
      <c r="D1444" s="219" t="s">
        <v>1098</v>
      </c>
      <c r="E1444" s="17" t="s">
        <v>1</v>
      </c>
      <c r="F1444" s="220">
        <v>10.74</v>
      </c>
      <c r="H1444" s="32"/>
    </row>
    <row r="1445" spans="2:8" s="1" customFormat="1" ht="16.899999999999999" customHeight="1">
      <c r="B1445" s="32"/>
      <c r="C1445" s="219" t="s">
        <v>1</v>
      </c>
      <c r="D1445" s="219" t="s">
        <v>1036</v>
      </c>
      <c r="E1445" s="17" t="s">
        <v>1</v>
      </c>
      <c r="F1445" s="220">
        <v>0</v>
      </c>
      <c r="H1445" s="32"/>
    </row>
    <row r="1446" spans="2:8" s="1" customFormat="1" ht="16.899999999999999" customHeight="1">
      <c r="B1446" s="32"/>
      <c r="C1446" s="219" t="s">
        <v>1</v>
      </c>
      <c r="D1446" s="219" t="s">
        <v>1099</v>
      </c>
      <c r="E1446" s="17" t="s">
        <v>1</v>
      </c>
      <c r="F1446" s="220">
        <v>70.331999999999994</v>
      </c>
      <c r="H1446" s="32"/>
    </row>
    <row r="1447" spans="2:8" s="1" customFormat="1" ht="16.899999999999999" customHeight="1">
      <c r="B1447" s="32"/>
      <c r="C1447" s="219" t="s">
        <v>1</v>
      </c>
      <c r="D1447" s="219" t="s">
        <v>1038</v>
      </c>
      <c r="E1447" s="17" t="s">
        <v>1</v>
      </c>
      <c r="F1447" s="220">
        <v>0</v>
      </c>
      <c r="H1447" s="32"/>
    </row>
    <row r="1448" spans="2:8" s="1" customFormat="1" ht="16.899999999999999" customHeight="1">
      <c r="B1448" s="32"/>
      <c r="C1448" s="219" t="s">
        <v>1</v>
      </c>
      <c r="D1448" s="219" t="s">
        <v>1100</v>
      </c>
      <c r="E1448" s="17" t="s">
        <v>1</v>
      </c>
      <c r="F1448" s="220">
        <v>7.2</v>
      </c>
      <c r="H1448" s="32"/>
    </row>
    <row r="1449" spans="2:8" s="1" customFormat="1" ht="16.899999999999999" customHeight="1">
      <c r="B1449" s="32"/>
      <c r="C1449" s="219" t="s">
        <v>1</v>
      </c>
      <c r="D1449" s="219" t="s">
        <v>1040</v>
      </c>
      <c r="E1449" s="17" t="s">
        <v>1</v>
      </c>
      <c r="F1449" s="220">
        <v>0</v>
      </c>
      <c r="H1449" s="32"/>
    </row>
    <row r="1450" spans="2:8" s="1" customFormat="1" ht="16.899999999999999" customHeight="1">
      <c r="B1450" s="32"/>
      <c r="C1450" s="219" t="s">
        <v>1</v>
      </c>
      <c r="D1450" s="219" t="s">
        <v>1101</v>
      </c>
      <c r="E1450" s="17" t="s">
        <v>1</v>
      </c>
      <c r="F1450" s="220">
        <v>18.456</v>
      </c>
      <c r="H1450" s="32"/>
    </row>
    <row r="1451" spans="2:8" s="1" customFormat="1" ht="16.899999999999999" customHeight="1">
      <c r="B1451" s="32"/>
      <c r="C1451" s="219" t="s">
        <v>1</v>
      </c>
      <c r="D1451" s="219" t="s">
        <v>1042</v>
      </c>
      <c r="E1451" s="17" t="s">
        <v>1</v>
      </c>
      <c r="F1451" s="220">
        <v>0</v>
      </c>
      <c r="H1451" s="32"/>
    </row>
    <row r="1452" spans="2:8" s="1" customFormat="1" ht="16.899999999999999" customHeight="1">
      <c r="B1452" s="32"/>
      <c r="C1452" s="219" t="s">
        <v>1</v>
      </c>
      <c r="D1452" s="219" t="s">
        <v>1102</v>
      </c>
      <c r="E1452" s="17" t="s">
        <v>1</v>
      </c>
      <c r="F1452" s="220">
        <v>1.8720000000000001</v>
      </c>
      <c r="H1452" s="32"/>
    </row>
    <row r="1453" spans="2:8" s="1" customFormat="1" ht="16.899999999999999" customHeight="1">
      <c r="B1453" s="32"/>
      <c r="C1453" s="219" t="s">
        <v>1</v>
      </c>
      <c r="D1453" s="219" t="s">
        <v>1044</v>
      </c>
      <c r="E1453" s="17" t="s">
        <v>1</v>
      </c>
      <c r="F1453" s="220">
        <v>0</v>
      </c>
      <c r="H1453" s="32"/>
    </row>
    <row r="1454" spans="2:8" s="1" customFormat="1" ht="16.899999999999999" customHeight="1">
      <c r="B1454" s="32"/>
      <c r="C1454" s="219" t="s">
        <v>1</v>
      </c>
      <c r="D1454" s="219" t="s">
        <v>1103</v>
      </c>
      <c r="E1454" s="17" t="s">
        <v>1</v>
      </c>
      <c r="F1454" s="220">
        <v>9.5640000000000001</v>
      </c>
      <c r="H1454" s="32"/>
    </row>
    <row r="1455" spans="2:8" s="1" customFormat="1" ht="16.899999999999999" customHeight="1">
      <c r="B1455" s="32"/>
      <c r="C1455" s="219" t="s">
        <v>1</v>
      </c>
      <c r="D1455" s="219" t="s">
        <v>1046</v>
      </c>
      <c r="E1455" s="17" t="s">
        <v>1</v>
      </c>
      <c r="F1455" s="220">
        <v>0</v>
      </c>
      <c r="H1455" s="32"/>
    </row>
    <row r="1456" spans="2:8" s="1" customFormat="1" ht="16.899999999999999" customHeight="1">
      <c r="B1456" s="32"/>
      <c r="C1456" s="219" t="s">
        <v>1</v>
      </c>
      <c r="D1456" s="219" t="s">
        <v>1104</v>
      </c>
      <c r="E1456" s="17" t="s">
        <v>1</v>
      </c>
      <c r="F1456" s="220">
        <v>1.44</v>
      </c>
      <c r="H1456" s="32"/>
    </row>
    <row r="1457" spans="2:8" s="1" customFormat="1" ht="16.899999999999999" customHeight="1">
      <c r="B1457" s="32"/>
      <c r="C1457" s="219" t="s">
        <v>1</v>
      </c>
      <c r="D1457" s="219" t="s">
        <v>1048</v>
      </c>
      <c r="E1457" s="17" t="s">
        <v>1</v>
      </c>
      <c r="F1457" s="220">
        <v>0</v>
      </c>
      <c r="H1457" s="32"/>
    </row>
    <row r="1458" spans="2:8" s="1" customFormat="1" ht="16.899999999999999" customHeight="1">
      <c r="B1458" s="32"/>
      <c r="C1458" s="219" t="s">
        <v>1</v>
      </c>
      <c r="D1458" s="219" t="s">
        <v>1105</v>
      </c>
      <c r="E1458" s="17" t="s">
        <v>1</v>
      </c>
      <c r="F1458" s="220">
        <v>7.9320000000000004</v>
      </c>
      <c r="H1458" s="32"/>
    </row>
    <row r="1459" spans="2:8" s="1" customFormat="1" ht="16.899999999999999" customHeight="1">
      <c r="B1459" s="32"/>
      <c r="C1459" s="219" t="s">
        <v>1</v>
      </c>
      <c r="D1459" s="219" t="s">
        <v>1050</v>
      </c>
      <c r="E1459" s="17" t="s">
        <v>1</v>
      </c>
      <c r="F1459" s="220">
        <v>0</v>
      </c>
      <c r="H1459" s="32"/>
    </row>
    <row r="1460" spans="2:8" s="1" customFormat="1" ht="16.899999999999999" customHeight="1">
      <c r="B1460" s="32"/>
      <c r="C1460" s="219" t="s">
        <v>1</v>
      </c>
      <c r="D1460" s="219" t="s">
        <v>1106</v>
      </c>
      <c r="E1460" s="17" t="s">
        <v>1</v>
      </c>
      <c r="F1460" s="220">
        <v>15.875999999999999</v>
      </c>
      <c r="H1460" s="32"/>
    </row>
    <row r="1461" spans="2:8" s="1" customFormat="1" ht="16.899999999999999" customHeight="1">
      <c r="B1461" s="32"/>
      <c r="C1461" s="219" t="s">
        <v>1</v>
      </c>
      <c r="D1461" s="219" t="s">
        <v>1052</v>
      </c>
      <c r="E1461" s="17" t="s">
        <v>1</v>
      </c>
      <c r="F1461" s="220">
        <v>0</v>
      </c>
      <c r="H1461" s="32"/>
    </row>
    <row r="1462" spans="2:8" s="1" customFormat="1" ht="16.899999999999999" customHeight="1">
      <c r="B1462" s="32"/>
      <c r="C1462" s="219" t="s">
        <v>1</v>
      </c>
      <c r="D1462" s="219" t="s">
        <v>1107</v>
      </c>
      <c r="E1462" s="17" t="s">
        <v>1</v>
      </c>
      <c r="F1462" s="220">
        <v>7.8360000000000003</v>
      </c>
      <c r="H1462" s="32"/>
    </row>
    <row r="1463" spans="2:8" s="1" customFormat="1" ht="16.899999999999999" customHeight="1">
      <c r="B1463" s="32"/>
      <c r="C1463" s="219" t="s">
        <v>1</v>
      </c>
      <c r="D1463" s="219" t="s">
        <v>1054</v>
      </c>
      <c r="E1463" s="17" t="s">
        <v>1</v>
      </c>
      <c r="F1463" s="220">
        <v>0</v>
      </c>
      <c r="H1463" s="32"/>
    </row>
    <row r="1464" spans="2:8" s="1" customFormat="1" ht="16.899999999999999" customHeight="1">
      <c r="B1464" s="32"/>
      <c r="C1464" s="219" t="s">
        <v>1</v>
      </c>
      <c r="D1464" s="219" t="s">
        <v>1108</v>
      </c>
      <c r="E1464" s="17" t="s">
        <v>1</v>
      </c>
      <c r="F1464" s="220">
        <v>9.7919999999999998</v>
      </c>
      <c r="H1464" s="32"/>
    </row>
    <row r="1465" spans="2:8" s="1" customFormat="1" ht="16.899999999999999" customHeight="1">
      <c r="B1465" s="32"/>
      <c r="C1465" s="219" t="s">
        <v>1</v>
      </c>
      <c r="D1465" s="219" t="s">
        <v>1056</v>
      </c>
      <c r="E1465" s="17" t="s">
        <v>1</v>
      </c>
      <c r="F1465" s="220">
        <v>0</v>
      </c>
      <c r="H1465" s="32"/>
    </row>
    <row r="1466" spans="2:8" s="1" customFormat="1" ht="16.899999999999999" customHeight="1">
      <c r="B1466" s="32"/>
      <c r="C1466" s="219" t="s">
        <v>1</v>
      </c>
      <c r="D1466" s="219" t="s">
        <v>1109</v>
      </c>
      <c r="E1466" s="17" t="s">
        <v>1</v>
      </c>
      <c r="F1466" s="220">
        <v>2.3039999999999998</v>
      </c>
      <c r="H1466" s="32"/>
    </row>
    <row r="1467" spans="2:8" s="1" customFormat="1" ht="16.899999999999999" customHeight="1">
      <c r="B1467" s="32"/>
      <c r="C1467" s="219" t="s">
        <v>1</v>
      </c>
      <c r="D1467" s="219" t="s">
        <v>1058</v>
      </c>
      <c r="E1467" s="17" t="s">
        <v>1</v>
      </c>
      <c r="F1467" s="220">
        <v>0</v>
      </c>
      <c r="H1467" s="32"/>
    </row>
    <row r="1468" spans="2:8" s="1" customFormat="1" ht="16.899999999999999" customHeight="1">
      <c r="B1468" s="32"/>
      <c r="C1468" s="219" t="s">
        <v>1</v>
      </c>
      <c r="D1468" s="219" t="s">
        <v>1109</v>
      </c>
      <c r="E1468" s="17" t="s">
        <v>1</v>
      </c>
      <c r="F1468" s="220">
        <v>2.3039999999999998</v>
      </c>
      <c r="H1468" s="32"/>
    </row>
    <row r="1469" spans="2:8" s="1" customFormat="1" ht="16.899999999999999" customHeight="1">
      <c r="B1469" s="32"/>
      <c r="C1469" s="219" t="s">
        <v>1</v>
      </c>
      <c r="D1469" s="219" t="s">
        <v>1059</v>
      </c>
      <c r="E1469" s="17" t="s">
        <v>1</v>
      </c>
      <c r="F1469" s="220">
        <v>0</v>
      </c>
      <c r="H1469" s="32"/>
    </row>
    <row r="1470" spans="2:8" s="1" customFormat="1" ht="16.899999999999999" customHeight="1">
      <c r="B1470" s="32"/>
      <c r="C1470" s="219" t="s">
        <v>1</v>
      </c>
      <c r="D1470" s="219" t="s">
        <v>1110</v>
      </c>
      <c r="E1470" s="17" t="s">
        <v>1</v>
      </c>
      <c r="F1470" s="220">
        <v>4.6319999999999997</v>
      </c>
      <c r="H1470" s="32"/>
    </row>
    <row r="1471" spans="2:8" s="1" customFormat="1" ht="16.899999999999999" customHeight="1">
      <c r="B1471" s="32"/>
      <c r="C1471" s="219" t="s">
        <v>1</v>
      </c>
      <c r="D1471" s="219" t="s">
        <v>1061</v>
      </c>
      <c r="E1471" s="17" t="s">
        <v>1</v>
      </c>
      <c r="F1471" s="220">
        <v>0</v>
      </c>
      <c r="H1471" s="32"/>
    </row>
    <row r="1472" spans="2:8" s="1" customFormat="1" ht="16.899999999999999" customHeight="1">
      <c r="B1472" s="32"/>
      <c r="C1472" s="219" t="s">
        <v>1</v>
      </c>
      <c r="D1472" s="219" t="s">
        <v>1111</v>
      </c>
      <c r="E1472" s="17" t="s">
        <v>1</v>
      </c>
      <c r="F1472" s="220">
        <v>4.5119999999999996</v>
      </c>
      <c r="H1472" s="32"/>
    </row>
    <row r="1473" spans="2:8" s="1" customFormat="1" ht="16.899999999999999" customHeight="1">
      <c r="B1473" s="32"/>
      <c r="C1473" s="219" t="s">
        <v>1</v>
      </c>
      <c r="D1473" s="219" t="s">
        <v>1063</v>
      </c>
      <c r="E1473" s="17" t="s">
        <v>1</v>
      </c>
      <c r="F1473" s="220">
        <v>0</v>
      </c>
      <c r="H1473" s="32"/>
    </row>
    <row r="1474" spans="2:8" s="1" customFormat="1" ht="16.899999999999999" customHeight="1">
      <c r="B1474" s="32"/>
      <c r="C1474" s="219" t="s">
        <v>1</v>
      </c>
      <c r="D1474" s="219" t="s">
        <v>1064</v>
      </c>
      <c r="E1474" s="17" t="s">
        <v>1</v>
      </c>
      <c r="F1474" s="220">
        <v>0</v>
      </c>
      <c r="H1474" s="32"/>
    </row>
    <row r="1475" spans="2:8" s="1" customFormat="1" ht="16.899999999999999" customHeight="1">
      <c r="B1475" s="32"/>
      <c r="C1475" s="219" t="s">
        <v>1</v>
      </c>
      <c r="D1475" s="219" t="s">
        <v>1095</v>
      </c>
      <c r="E1475" s="17" t="s">
        <v>1</v>
      </c>
      <c r="F1475" s="220">
        <v>18.600000000000001</v>
      </c>
      <c r="H1475" s="32"/>
    </row>
    <row r="1476" spans="2:8" s="1" customFormat="1" ht="16.899999999999999" customHeight="1">
      <c r="B1476" s="32"/>
      <c r="C1476" s="219" t="s">
        <v>1</v>
      </c>
      <c r="D1476" s="219" t="s">
        <v>1066</v>
      </c>
      <c r="E1476" s="17" t="s">
        <v>1</v>
      </c>
      <c r="F1476" s="220">
        <v>0</v>
      </c>
      <c r="H1476" s="32"/>
    </row>
    <row r="1477" spans="2:8" s="1" customFormat="1" ht="16.899999999999999" customHeight="1">
      <c r="B1477" s="32"/>
      <c r="C1477" s="219" t="s">
        <v>1</v>
      </c>
      <c r="D1477" s="219" t="s">
        <v>1112</v>
      </c>
      <c r="E1477" s="17" t="s">
        <v>1</v>
      </c>
      <c r="F1477" s="220">
        <v>35.231999999999999</v>
      </c>
      <c r="H1477" s="32"/>
    </row>
    <row r="1478" spans="2:8" s="1" customFormat="1" ht="16.899999999999999" customHeight="1">
      <c r="B1478" s="32"/>
      <c r="C1478" s="219" t="s">
        <v>1</v>
      </c>
      <c r="D1478" s="219" t="s">
        <v>1068</v>
      </c>
      <c r="E1478" s="17" t="s">
        <v>1</v>
      </c>
      <c r="F1478" s="220">
        <v>0</v>
      </c>
      <c r="H1478" s="32"/>
    </row>
    <row r="1479" spans="2:8" s="1" customFormat="1" ht="16.899999999999999" customHeight="1">
      <c r="B1479" s="32"/>
      <c r="C1479" s="219" t="s">
        <v>1</v>
      </c>
      <c r="D1479" s="219" t="s">
        <v>1113</v>
      </c>
      <c r="E1479" s="17" t="s">
        <v>1</v>
      </c>
      <c r="F1479" s="220">
        <v>6.6</v>
      </c>
      <c r="H1479" s="32"/>
    </row>
    <row r="1480" spans="2:8" s="1" customFormat="1" ht="16.899999999999999" customHeight="1">
      <c r="B1480" s="32"/>
      <c r="C1480" s="219" t="s">
        <v>1</v>
      </c>
      <c r="D1480" s="219" t="s">
        <v>1070</v>
      </c>
      <c r="E1480" s="17" t="s">
        <v>1</v>
      </c>
      <c r="F1480" s="220">
        <v>0</v>
      </c>
      <c r="H1480" s="32"/>
    </row>
    <row r="1481" spans="2:8" s="1" customFormat="1" ht="16.899999999999999" customHeight="1">
      <c r="B1481" s="32"/>
      <c r="C1481" s="219" t="s">
        <v>1</v>
      </c>
      <c r="D1481" s="219" t="s">
        <v>1114</v>
      </c>
      <c r="E1481" s="17" t="s">
        <v>1</v>
      </c>
      <c r="F1481" s="220">
        <v>40.776000000000003</v>
      </c>
      <c r="H1481" s="32"/>
    </row>
    <row r="1482" spans="2:8" s="1" customFormat="1" ht="16.899999999999999" customHeight="1">
      <c r="B1482" s="32"/>
      <c r="C1482" s="219" t="s">
        <v>1</v>
      </c>
      <c r="D1482" s="219" t="s">
        <v>1072</v>
      </c>
      <c r="E1482" s="17" t="s">
        <v>1</v>
      </c>
      <c r="F1482" s="220">
        <v>0</v>
      </c>
      <c r="H1482" s="32"/>
    </row>
    <row r="1483" spans="2:8" s="1" customFormat="1" ht="16.899999999999999" customHeight="1">
      <c r="B1483" s="32"/>
      <c r="C1483" s="219" t="s">
        <v>1</v>
      </c>
      <c r="D1483" s="219" t="s">
        <v>1115</v>
      </c>
      <c r="E1483" s="17" t="s">
        <v>1</v>
      </c>
      <c r="F1483" s="220">
        <v>41.832000000000001</v>
      </c>
      <c r="H1483" s="32"/>
    </row>
    <row r="1484" spans="2:8" s="1" customFormat="1" ht="16.899999999999999" customHeight="1">
      <c r="B1484" s="32"/>
      <c r="C1484" s="219" t="s">
        <v>1</v>
      </c>
      <c r="D1484" s="219" t="s">
        <v>1074</v>
      </c>
      <c r="E1484" s="17" t="s">
        <v>1</v>
      </c>
      <c r="F1484" s="220">
        <v>0</v>
      </c>
      <c r="H1484" s="32"/>
    </row>
    <row r="1485" spans="2:8" s="1" customFormat="1" ht="16.899999999999999" customHeight="1">
      <c r="B1485" s="32"/>
      <c r="C1485" s="219" t="s">
        <v>1</v>
      </c>
      <c r="D1485" s="219" t="s">
        <v>1116</v>
      </c>
      <c r="E1485" s="17" t="s">
        <v>1</v>
      </c>
      <c r="F1485" s="220">
        <v>36.887999999999998</v>
      </c>
      <c r="H1485" s="32"/>
    </row>
    <row r="1486" spans="2:8" s="1" customFormat="1" ht="16.899999999999999" customHeight="1">
      <c r="B1486" s="32"/>
      <c r="C1486" s="219" t="s">
        <v>1</v>
      </c>
      <c r="D1486" s="219" t="s">
        <v>1076</v>
      </c>
      <c r="E1486" s="17" t="s">
        <v>1</v>
      </c>
      <c r="F1486" s="220">
        <v>0</v>
      </c>
      <c r="H1486" s="32"/>
    </row>
    <row r="1487" spans="2:8" s="1" customFormat="1" ht="16.899999999999999" customHeight="1">
      <c r="B1487" s="32"/>
      <c r="C1487" s="219" t="s">
        <v>1</v>
      </c>
      <c r="D1487" s="219" t="s">
        <v>1117</v>
      </c>
      <c r="E1487" s="17" t="s">
        <v>1</v>
      </c>
      <c r="F1487" s="220">
        <v>1.6859999999999999</v>
      </c>
      <c r="H1487" s="32"/>
    </row>
    <row r="1488" spans="2:8" s="1" customFormat="1" ht="16.899999999999999" customHeight="1">
      <c r="B1488" s="32"/>
      <c r="C1488" s="219" t="s">
        <v>1</v>
      </c>
      <c r="D1488" s="219" t="s">
        <v>1078</v>
      </c>
      <c r="E1488" s="17" t="s">
        <v>1</v>
      </c>
      <c r="F1488" s="220">
        <v>0</v>
      </c>
      <c r="H1488" s="32"/>
    </row>
    <row r="1489" spans="2:8" s="1" customFormat="1" ht="16.899999999999999" customHeight="1">
      <c r="B1489" s="32"/>
      <c r="C1489" s="219" t="s">
        <v>1</v>
      </c>
      <c r="D1489" s="219" t="s">
        <v>1118</v>
      </c>
      <c r="E1489" s="17" t="s">
        <v>1</v>
      </c>
      <c r="F1489" s="220">
        <v>2.4060000000000001</v>
      </c>
      <c r="H1489" s="32"/>
    </row>
    <row r="1490" spans="2:8" s="1" customFormat="1" ht="16.899999999999999" customHeight="1">
      <c r="B1490" s="32"/>
      <c r="C1490" s="219" t="s">
        <v>1</v>
      </c>
      <c r="D1490" s="219" t="s">
        <v>1080</v>
      </c>
      <c r="E1490" s="17" t="s">
        <v>1</v>
      </c>
      <c r="F1490" s="220">
        <v>0</v>
      </c>
      <c r="H1490" s="32"/>
    </row>
    <row r="1491" spans="2:8" s="1" customFormat="1" ht="16.899999999999999" customHeight="1">
      <c r="B1491" s="32"/>
      <c r="C1491" s="219" t="s">
        <v>1</v>
      </c>
      <c r="D1491" s="219" t="s">
        <v>1119</v>
      </c>
      <c r="E1491" s="17" t="s">
        <v>1</v>
      </c>
      <c r="F1491" s="220">
        <v>6.5439999999999996</v>
      </c>
      <c r="H1491" s="32"/>
    </row>
    <row r="1492" spans="2:8" s="1" customFormat="1" ht="16.899999999999999" customHeight="1">
      <c r="B1492" s="32"/>
      <c r="C1492" s="219" t="s">
        <v>1</v>
      </c>
      <c r="D1492" s="219" t="s">
        <v>1082</v>
      </c>
      <c r="E1492" s="17" t="s">
        <v>1</v>
      </c>
      <c r="F1492" s="220">
        <v>0</v>
      </c>
      <c r="H1492" s="32"/>
    </row>
    <row r="1493" spans="2:8" s="1" customFormat="1" ht="16.899999999999999" customHeight="1">
      <c r="B1493" s="32"/>
      <c r="C1493" s="219" t="s">
        <v>1</v>
      </c>
      <c r="D1493" s="219" t="s">
        <v>1120</v>
      </c>
      <c r="E1493" s="17" t="s">
        <v>1</v>
      </c>
      <c r="F1493" s="220">
        <v>6.56</v>
      </c>
      <c r="H1493" s="32"/>
    </row>
    <row r="1494" spans="2:8" s="1" customFormat="1" ht="16.899999999999999" customHeight="1">
      <c r="B1494" s="32"/>
      <c r="C1494" s="219" t="s">
        <v>1</v>
      </c>
      <c r="D1494" s="219" t="s">
        <v>1084</v>
      </c>
      <c r="E1494" s="17" t="s">
        <v>1</v>
      </c>
      <c r="F1494" s="220">
        <v>0</v>
      </c>
      <c r="H1494" s="32"/>
    </row>
    <row r="1495" spans="2:8" s="1" customFormat="1" ht="16.899999999999999" customHeight="1">
      <c r="B1495" s="32"/>
      <c r="C1495" s="219" t="s">
        <v>1</v>
      </c>
      <c r="D1495" s="219" t="s">
        <v>1121</v>
      </c>
      <c r="E1495" s="17" t="s">
        <v>1</v>
      </c>
      <c r="F1495" s="220">
        <v>4.9260000000000002</v>
      </c>
      <c r="H1495" s="32"/>
    </row>
    <row r="1496" spans="2:8" s="1" customFormat="1" ht="16.899999999999999" customHeight="1">
      <c r="B1496" s="32"/>
      <c r="C1496" s="219" t="s">
        <v>1</v>
      </c>
      <c r="D1496" s="219" t="s">
        <v>1086</v>
      </c>
      <c r="E1496" s="17" t="s">
        <v>1</v>
      </c>
      <c r="F1496" s="220">
        <v>0</v>
      </c>
      <c r="H1496" s="32"/>
    </row>
    <row r="1497" spans="2:8" s="1" customFormat="1" ht="16.899999999999999" customHeight="1">
      <c r="B1497" s="32"/>
      <c r="C1497" s="219" t="s">
        <v>1</v>
      </c>
      <c r="D1497" s="219" t="s">
        <v>1122</v>
      </c>
      <c r="E1497" s="17" t="s">
        <v>1</v>
      </c>
      <c r="F1497" s="220">
        <v>2.5289999999999999</v>
      </c>
      <c r="H1497" s="32"/>
    </row>
    <row r="1498" spans="2:8" s="1" customFormat="1" ht="16.899999999999999" customHeight="1">
      <c r="B1498" s="32"/>
      <c r="C1498" s="219" t="s">
        <v>1</v>
      </c>
      <c r="D1498" s="219" t="s">
        <v>1088</v>
      </c>
      <c r="E1498" s="17" t="s">
        <v>1</v>
      </c>
      <c r="F1498" s="220">
        <v>0</v>
      </c>
      <c r="H1498" s="32"/>
    </row>
    <row r="1499" spans="2:8" s="1" customFormat="1" ht="16.899999999999999" customHeight="1">
      <c r="B1499" s="32"/>
      <c r="C1499" s="219" t="s">
        <v>1</v>
      </c>
      <c r="D1499" s="219" t="s">
        <v>1123</v>
      </c>
      <c r="E1499" s="17" t="s">
        <v>1</v>
      </c>
      <c r="F1499" s="220">
        <v>3.1120000000000001</v>
      </c>
      <c r="H1499" s="32"/>
    </row>
    <row r="1500" spans="2:8" s="1" customFormat="1" ht="16.899999999999999" customHeight="1">
      <c r="B1500" s="32"/>
      <c r="C1500" s="219" t="s">
        <v>1</v>
      </c>
      <c r="D1500" s="219" t="s">
        <v>1124</v>
      </c>
      <c r="E1500" s="17" t="s">
        <v>1</v>
      </c>
      <c r="F1500" s="220">
        <v>0</v>
      </c>
      <c r="H1500" s="32"/>
    </row>
    <row r="1501" spans="2:8" s="1" customFormat="1" ht="16.899999999999999" customHeight="1">
      <c r="B1501" s="32"/>
      <c r="C1501" s="219" t="s">
        <v>246</v>
      </c>
      <c r="D1501" s="219" t="s">
        <v>406</v>
      </c>
      <c r="E1501" s="17" t="s">
        <v>1</v>
      </c>
      <c r="F1501" s="220">
        <v>495.05500000000001</v>
      </c>
      <c r="H1501" s="32"/>
    </row>
    <row r="1502" spans="2:8" s="1" customFormat="1" ht="16.899999999999999" customHeight="1">
      <c r="B1502" s="32"/>
      <c r="C1502" s="221" t="s">
        <v>5710</v>
      </c>
      <c r="H1502" s="32"/>
    </row>
    <row r="1503" spans="2:8" s="1" customFormat="1" ht="16.899999999999999" customHeight="1">
      <c r="B1503" s="32"/>
      <c r="C1503" s="219" t="s">
        <v>1091</v>
      </c>
      <c r="D1503" s="219" t="s">
        <v>5836</v>
      </c>
      <c r="E1503" s="17" t="s">
        <v>172</v>
      </c>
      <c r="F1503" s="220">
        <v>495.05500000000001</v>
      </c>
      <c r="H1503" s="32"/>
    </row>
    <row r="1504" spans="2:8" s="1" customFormat="1" ht="16.899999999999999" customHeight="1">
      <c r="B1504" s="32"/>
      <c r="C1504" s="219" t="s">
        <v>1126</v>
      </c>
      <c r="D1504" s="219" t="s">
        <v>5837</v>
      </c>
      <c r="E1504" s="17" t="s">
        <v>172</v>
      </c>
      <c r="F1504" s="220">
        <v>495.05500000000001</v>
      </c>
      <c r="H1504" s="32"/>
    </row>
    <row r="1505" spans="2:8" s="1" customFormat="1" ht="16.899999999999999" customHeight="1">
      <c r="B1505" s="32"/>
      <c r="C1505" s="215" t="s">
        <v>248</v>
      </c>
      <c r="D1505" s="216" t="s">
        <v>1</v>
      </c>
      <c r="E1505" s="217" t="s">
        <v>1</v>
      </c>
      <c r="F1505" s="218">
        <v>4.032</v>
      </c>
      <c r="H1505" s="32"/>
    </row>
    <row r="1506" spans="2:8" s="1" customFormat="1" ht="16.899999999999999" customHeight="1">
      <c r="B1506" s="32"/>
      <c r="C1506" s="219" t="s">
        <v>1</v>
      </c>
      <c r="D1506" s="219" t="s">
        <v>704</v>
      </c>
      <c r="E1506" s="17" t="s">
        <v>1</v>
      </c>
      <c r="F1506" s="220">
        <v>0</v>
      </c>
      <c r="H1506" s="32"/>
    </row>
    <row r="1507" spans="2:8" s="1" customFormat="1" ht="16.899999999999999" customHeight="1">
      <c r="B1507" s="32"/>
      <c r="C1507" s="219" t="s">
        <v>1</v>
      </c>
      <c r="D1507" s="219" t="s">
        <v>1190</v>
      </c>
      <c r="E1507" s="17" t="s">
        <v>1</v>
      </c>
      <c r="F1507" s="220">
        <v>0</v>
      </c>
      <c r="H1507" s="32"/>
    </row>
    <row r="1508" spans="2:8" s="1" customFormat="1" ht="16.899999999999999" customHeight="1">
      <c r="B1508" s="32"/>
      <c r="C1508" s="219" t="s">
        <v>1</v>
      </c>
      <c r="D1508" s="219" t="s">
        <v>1191</v>
      </c>
      <c r="E1508" s="17" t="s">
        <v>1</v>
      </c>
      <c r="F1508" s="220">
        <v>4.032</v>
      </c>
      <c r="H1508" s="32"/>
    </row>
    <row r="1509" spans="2:8" s="1" customFormat="1" ht="16.899999999999999" customHeight="1">
      <c r="B1509" s="32"/>
      <c r="C1509" s="219" t="s">
        <v>248</v>
      </c>
      <c r="D1509" s="219" t="s">
        <v>406</v>
      </c>
      <c r="E1509" s="17" t="s">
        <v>1</v>
      </c>
      <c r="F1509" s="220">
        <v>4.032</v>
      </c>
      <c r="H1509" s="32"/>
    </row>
    <row r="1510" spans="2:8" s="1" customFormat="1" ht="16.899999999999999" customHeight="1">
      <c r="B1510" s="32"/>
      <c r="C1510" s="221" t="s">
        <v>5710</v>
      </c>
      <c r="H1510" s="32"/>
    </row>
    <row r="1511" spans="2:8" s="1" customFormat="1" ht="16.899999999999999" customHeight="1">
      <c r="B1511" s="32"/>
      <c r="C1511" s="219" t="s">
        <v>1187</v>
      </c>
      <c r="D1511" s="219" t="s">
        <v>5838</v>
      </c>
      <c r="E1511" s="17" t="s">
        <v>395</v>
      </c>
      <c r="F1511" s="220">
        <v>4.032</v>
      </c>
      <c r="H1511" s="32"/>
    </row>
    <row r="1512" spans="2:8" s="1" customFormat="1" ht="16.899999999999999" customHeight="1">
      <c r="B1512" s="32"/>
      <c r="C1512" s="219" t="s">
        <v>1193</v>
      </c>
      <c r="D1512" s="219" t="s">
        <v>5839</v>
      </c>
      <c r="E1512" s="17" t="s">
        <v>647</v>
      </c>
      <c r="F1512" s="220">
        <v>1.008</v>
      </c>
      <c r="H1512" s="32"/>
    </row>
    <row r="1513" spans="2:8" s="1" customFormat="1" ht="16.899999999999999" customHeight="1">
      <c r="B1513" s="32"/>
      <c r="C1513" s="215" t="s">
        <v>168</v>
      </c>
      <c r="D1513" s="216" t="s">
        <v>1</v>
      </c>
      <c r="E1513" s="217" t="s">
        <v>1</v>
      </c>
      <c r="F1513" s="218">
        <v>22.103999999999999</v>
      </c>
      <c r="H1513" s="32"/>
    </row>
    <row r="1514" spans="2:8" s="1" customFormat="1" ht="16.899999999999999" customHeight="1">
      <c r="B1514" s="32"/>
      <c r="C1514" s="219" t="s">
        <v>1</v>
      </c>
      <c r="D1514" s="219" t="s">
        <v>704</v>
      </c>
      <c r="E1514" s="17" t="s">
        <v>1</v>
      </c>
      <c r="F1514" s="220">
        <v>0</v>
      </c>
      <c r="H1514" s="32"/>
    </row>
    <row r="1515" spans="2:8" s="1" customFormat="1" ht="16.899999999999999" customHeight="1">
      <c r="B1515" s="32"/>
      <c r="C1515" s="219" t="s">
        <v>1</v>
      </c>
      <c r="D1515" s="219" t="s">
        <v>1190</v>
      </c>
      <c r="E1515" s="17" t="s">
        <v>1</v>
      </c>
      <c r="F1515" s="220">
        <v>0</v>
      </c>
      <c r="H1515" s="32"/>
    </row>
    <row r="1516" spans="2:8" s="1" customFormat="1" ht="16.899999999999999" customHeight="1">
      <c r="B1516" s="32"/>
      <c r="C1516" s="219" t="s">
        <v>1</v>
      </c>
      <c r="D1516" s="219" t="s">
        <v>1203</v>
      </c>
      <c r="E1516" s="17" t="s">
        <v>1</v>
      </c>
      <c r="F1516" s="220">
        <v>20.161000000000001</v>
      </c>
      <c r="H1516" s="32"/>
    </row>
    <row r="1517" spans="2:8" s="1" customFormat="1" ht="16.899999999999999" customHeight="1">
      <c r="B1517" s="32"/>
      <c r="C1517" s="219" t="s">
        <v>1</v>
      </c>
      <c r="D1517" s="219" t="s">
        <v>1204</v>
      </c>
      <c r="E1517" s="17" t="s">
        <v>1</v>
      </c>
      <c r="F1517" s="220">
        <v>0</v>
      </c>
      <c r="H1517" s="32"/>
    </row>
    <row r="1518" spans="2:8" s="1" customFormat="1" ht="16.899999999999999" customHeight="1">
      <c r="B1518" s="32"/>
      <c r="C1518" s="219" t="s">
        <v>1</v>
      </c>
      <c r="D1518" s="219" t="s">
        <v>1205</v>
      </c>
      <c r="E1518" s="17" t="s">
        <v>1</v>
      </c>
      <c r="F1518" s="220">
        <v>1.9430000000000001</v>
      </c>
      <c r="H1518" s="32"/>
    </row>
    <row r="1519" spans="2:8" s="1" customFormat="1" ht="16.899999999999999" customHeight="1">
      <c r="B1519" s="32"/>
      <c r="C1519" s="219" t="s">
        <v>168</v>
      </c>
      <c r="D1519" s="219" t="s">
        <v>406</v>
      </c>
      <c r="E1519" s="17" t="s">
        <v>1</v>
      </c>
      <c r="F1519" s="220">
        <v>22.103999999999999</v>
      </c>
      <c r="H1519" s="32"/>
    </row>
    <row r="1520" spans="2:8" s="1" customFormat="1" ht="16.899999999999999" customHeight="1">
      <c r="B1520" s="32"/>
      <c r="C1520" s="221" t="s">
        <v>5710</v>
      </c>
      <c r="H1520" s="32"/>
    </row>
    <row r="1521" spans="2:8" s="1" customFormat="1" ht="16.899999999999999" customHeight="1">
      <c r="B1521" s="32"/>
      <c r="C1521" s="219" t="s">
        <v>1200</v>
      </c>
      <c r="D1521" s="219" t="s">
        <v>5840</v>
      </c>
      <c r="E1521" s="17" t="s">
        <v>172</v>
      </c>
      <c r="F1521" s="220">
        <v>22.103999999999999</v>
      </c>
      <c r="H1521" s="32"/>
    </row>
    <row r="1522" spans="2:8" s="1" customFormat="1" ht="16.899999999999999" customHeight="1">
      <c r="B1522" s="32"/>
      <c r="C1522" s="219" t="s">
        <v>1207</v>
      </c>
      <c r="D1522" s="219" t="s">
        <v>5841</v>
      </c>
      <c r="E1522" s="17" t="s">
        <v>172</v>
      </c>
      <c r="F1522" s="220">
        <v>22.103999999999999</v>
      </c>
      <c r="H1522" s="32"/>
    </row>
    <row r="1523" spans="2:8" s="1" customFormat="1" ht="16.899999999999999" customHeight="1">
      <c r="B1523" s="32"/>
      <c r="C1523" s="215" t="s">
        <v>250</v>
      </c>
      <c r="D1523" s="216" t="s">
        <v>1</v>
      </c>
      <c r="E1523" s="217" t="s">
        <v>1</v>
      </c>
      <c r="F1523" s="218">
        <v>58.1</v>
      </c>
      <c r="H1523" s="32"/>
    </row>
    <row r="1524" spans="2:8" s="1" customFormat="1" ht="16.899999999999999" customHeight="1">
      <c r="B1524" s="32"/>
      <c r="C1524" s="219" t="s">
        <v>1</v>
      </c>
      <c r="D1524" s="219" t="s">
        <v>704</v>
      </c>
      <c r="E1524" s="17" t="s">
        <v>1</v>
      </c>
      <c r="F1524" s="220">
        <v>0</v>
      </c>
      <c r="H1524" s="32"/>
    </row>
    <row r="1525" spans="2:8" s="1" customFormat="1" ht="16.899999999999999" customHeight="1">
      <c r="B1525" s="32"/>
      <c r="C1525" s="219" t="s">
        <v>1</v>
      </c>
      <c r="D1525" s="219" t="s">
        <v>1215</v>
      </c>
      <c r="E1525" s="17" t="s">
        <v>1</v>
      </c>
      <c r="F1525" s="220">
        <v>58.1</v>
      </c>
      <c r="H1525" s="32"/>
    </row>
    <row r="1526" spans="2:8" s="1" customFormat="1" ht="16.899999999999999" customHeight="1">
      <c r="B1526" s="32"/>
      <c r="C1526" s="219" t="s">
        <v>250</v>
      </c>
      <c r="D1526" s="219" t="s">
        <v>406</v>
      </c>
      <c r="E1526" s="17" t="s">
        <v>1</v>
      </c>
      <c r="F1526" s="220">
        <v>58.1</v>
      </c>
      <c r="H1526" s="32"/>
    </row>
    <row r="1527" spans="2:8" s="1" customFormat="1" ht="16.899999999999999" customHeight="1">
      <c r="B1527" s="32"/>
      <c r="C1527" s="221" t="s">
        <v>5710</v>
      </c>
      <c r="H1527" s="32"/>
    </row>
    <row r="1528" spans="2:8" s="1" customFormat="1" ht="16.899999999999999" customHeight="1">
      <c r="B1528" s="32"/>
      <c r="C1528" s="219" t="s">
        <v>1212</v>
      </c>
      <c r="D1528" s="219" t="s">
        <v>5842</v>
      </c>
      <c r="E1528" s="17" t="s">
        <v>465</v>
      </c>
      <c r="F1528" s="220">
        <v>58.1</v>
      </c>
      <c r="H1528" s="32"/>
    </row>
    <row r="1529" spans="2:8" s="1" customFormat="1" ht="16.899999999999999" customHeight="1">
      <c r="B1529" s="32"/>
      <c r="C1529" s="219" t="s">
        <v>1217</v>
      </c>
      <c r="D1529" s="219" t="s">
        <v>5843</v>
      </c>
      <c r="E1529" s="17" t="s">
        <v>172</v>
      </c>
      <c r="F1529" s="220">
        <v>11.62</v>
      </c>
      <c r="H1529" s="32"/>
    </row>
    <row r="1530" spans="2:8" s="1" customFormat="1" ht="16.899999999999999" customHeight="1">
      <c r="B1530" s="32"/>
      <c r="C1530" s="215" t="s">
        <v>252</v>
      </c>
      <c r="D1530" s="216" t="s">
        <v>1</v>
      </c>
      <c r="E1530" s="217" t="s">
        <v>1</v>
      </c>
      <c r="F1530" s="218">
        <v>11.62</v>
      </c>
      <c r="H1530" s="32"/>
    </row>
    <row r="1531" spans="2:8" s="1" customFormat="1" ht="16.899999999999999" customHeight="1">
      <c r="B1531" s="32"/>
      <c r="C1531" s="219" t="s">
        <v>1</v>
      </c>
      <c r="D1531" s="219" t="s">
        <v>1220</v>
      </c>
      <c r="E1531" s="17" t="s">
        <v>1</v>
      </c>
      <c r="F1531" s="220">
        <v>11.62</v>
      </c>
      <c r="H1531" s="32"/>
    </row>
    <row r="1532" spans="2:8" s="1" customFormat="1" ht="16.899999999999999" customHeight="1">
      <c r="B1532" s="32"/>
      <c r="C1532" s="219" t="s">
        <v>252</v>
      </c>
      <c r="D1532" s="219" t="s">
        <v>406</v>
      </c>
      <c r="E1532" s="17" t="s">
        <v>1</v>
      </c>
      <c r="F1532" s="220">
        <v>11.62</v>
      </c>
      <c r="H1532" s="32"/>
    </row>
    <row r="1533" spans="2:8" s="1" customFormat="1" ht="16.899999999999999" customHeight="1">
      <c r="B1533" s="32"/>
      <c r="C1533" s="221" t="s">
        <v>5710</v>
      </c>
      <c r="H1533" s="32"/>
    </row>
    <row r="1534" spans="2:8" s="1" customFormat="1" ht="16.899999999999999" customHeight="1">
      <c r="B1534" s="32"/>
      <c r="C1534" s="219" t="s">
        <v>1217</v>
      </c>
      <c r="D1534" s="219" t="s">
        <v>5843</v>
      </c>
      <c r="E1534" s="17" t="s">
        <v>172</v>
      </c>
      <c r="F1534" s="220">
        <v>11.62</v>
      </c>
      <c r="H1534" s="32"/>
    </row>
    <row r="1535" spans="2:8" s="1" customFormat="1" ht="16.899999999999999" customHeight="1">
      <c r="B1535" s="32"/>
      <c r="C1535" s="219" t="s">
        <v>1223</v>
      </c>
      <c r="D1535" s="219" t="s">
        <v>5844</v>
      </c>
      <c r="E1535" s="17" t="s">
        <v>172</v>
      </c>
      <c r="F1535" s="220">
        <v>11.62</v>
      </c>
      <c r="H1535" s="32"/>
    </row>
    <row r="1536" spans="2:8" s="1" customFormat="1" ht="16.899999999999999" customHeight="1">
      <c r="B1536" s="32"/>
      <c r="C1536" s="215" t="s">
        <v>254</v>
      </c>
      <c r="D1536" s="216" t="s">
        <v>1</v>
      </c>
      <c r="E1536" s="217" t="s">
        <v>1</v>
      </c>
      <c r="F1536" s="218">
        <v>626.75</v>
      </c>
      <c r="H1536" s="32"/>
    </row>
    <row r="1537" spans="2:8" s="1" customFormat="1" ht="16.899999999999999" customHeight="1">
      <c r="B1537" s="32"/>
      <c r="C1537" s="219" t="s">
        <v>1</v>
      </c>
      <c r="D1537" s="219" t="s">
        <v>416</v>
      </c>
      <c r="E1537" s="17" t="s">
        <v>1</v>
      </c>
      <c r="F1537" s="220">
        <v>0</v>
      </c>
      <c r="H1537" s="32"/>
    </row>
    <row r="1538" spans="2:8" s="1" customFormat="1" ht="16.899999999999999" customHeight="1">
      <c r="B1538" s="32"/>
      <c r="C1538" s="219" t="s">
        <v>1</v>
      </c>
      <c r="D1538" s="219" t="s">
        <v>398</v>
      </c>
      <c r="E1538" s="17" t="s">
        <v>1</v>
      </c>
      <c r="F1538" s="220">
        <v>0</v>
      </c>
      <c r="H1538" s="32"/>
    </row>
    <row r="1539" spans="2:8" s="1" customFormat="1" ht="16.899999999999999" customHeight="1">
      <c r="B1539" s="32"/>
      <c r="C1539" s="219" t="s">
        <v>1</v>
      </c>
      <c r="D1539" s="219" t="s">
        <v>417</v>
      </c>
      <c r="E1539" s="17" t="s">
        <v>1</v>
      </c>
      <c r="F1539" s="220">
        <v>359.08</v>
      </c>
      <c r="H1539" s="32"/>
    </row>
    <row r="1540" spans="2:8" s="1" customFormat="1" ht="16.899999999999999" customHeight="1">
      <c r="B1540" s="32"/>
      <c r="C1540" s="219" t="s">
        <v>1</v>
      </c>
      <c r="D1540" s="219" t="s">
        <v>418</v>
      </c>
      <c r="E1540" s="17" t="s">
        <v>1</v>
      </c>
      <c r="F1540" s="220">
        <v>0</v>
      </c>
      <c r="H1540" s="32"/>
    </row>
    <row r="1541" spans="2:8" s="1" customFormat="1" ht="16.899999999999999" customHeight="1">
      <c r="B1541" s="32"/>
      <c r="C1541" s="219" t="s">
        <v>1</v>
      </c>
      <c r="D1541" s="219" t="s">
        <v>419</v>
      </c>
      <c r="E1541" s="17" t="s">
        <v>1</v>
      </c>
      <c r="F1541" s="220">
        <v>32.270000000000003</v>
      </c>
      <c r="H1541" s="32"/>
    </row>
    <row r="1542" spans="2:8" s="1" customFormat="1" ht="16.899999999999999" customHeight="1">
      <c r="B1542" s="32"/>
      <c r="C1542" s="219" t="s">
        <v>1</v>
      </c>
      <c r="D1542" s="219" t="s">
        <v>420</v>
      </c>
      <c r="E1542" s="17" t="s">
        <v>1</v>
      </c>
      <c r="F1542" s="220">
        <v>0</v>
      </c>
      <c r="H1542" s="32"/>
    </row>
    <row r="1543" spans="2:8" s="1" customFormat="1" ht="16.899999999999999" customHeight="1">
      <c r="B1543" s="32"/>
      <c r="C1543" s="219" t="s">
        <v>1</v>
      </c>
      <c r="D1543" s="219" t="s">
        <v>421</v>
      </c>
      <c r="E1543" s="17" t="s">
        <v>1</v>
      </c>
      <c r="F1543" s="220">
        <v>235.4</v>
      </c>
      <c r="H1543" s="32"/>
    </row>
    <row r="1544" spans="2:8" s="1" customFormat="1" ht="16.899999999999999" customHeight="1">
      <c r="B1544" s="32"/>
      <c r="C1544" s="219" t="s">
        <v>254</v>
      </c>
      <c r="D1544" s="219" t="s">
        <v>406</v>
      </c>
      <c r="E1544" s="17" t="s">
        <v>1</v>
      </c>
      <c r="F1544" s="220">
        <v>626.75</v>
      </c>
      <c r="H1544" s="32"/>
    </row>
    <row r="1545" spans="2:8" s="1" customFormat="1" ht="16.899999999999999" customHeight="1">
      <c r="B1545" s="32"/>
      <c r="C1545" s="221" t="s">
        <v>5710</v>
      </c>
      <c r="H1545" s="32"/>
    </row>
    <row r="1546" spans="2:8" s="1" customFormat="1" ht="16.899999999999999" customHeight="1">
      <c r="B1546" s="32"/>
      <c r="C1546" s="219" t="s">
        <v>439</v>
      </c>
      <c r="D1546" s="219" t="s">
        <v>5845</v>
      </c>
      <c r="E1546" s="17" t="s">
        <v>395</v>
      </c>
      <c r="F1546" s="220">
        <v>188.02500000000001</v>
      </c>
      <c r="H1546" s="32"/>
    </row>
    <row r="1547" spans="2:8" s="1" customFormat="1" ht="16.899999999999999" customHeight="1">
      <c r="B1547" s="32"/>
      <c r="C1547" s="219" t="s">
        <v>409</v>
      </c>
      <c r="D1547" s="219" t="s">
        <v>5813</v>
      </c>
      <c r="E1547" s="17" t="s">
        <v>395</v>
      </c>
      <c r="F1547" s="220">
        <v>1235.2439999999999</v>
      </c>
      <c r="H1547" s="32"/>
    </row>
    <row r="1548" spans="2:8" s="1" customFormat="1" ht="16.899999999999999" customHeight="1">
      <c r="B1548" s="32"/>
      <c r="C1548" s="219" t="s">
        <v>423</v>
      </c>
      <c r="D1548" s="219" t="s">
        <v>5846</v>
      </c>
      <c r="E1548" s="17" t="s">
        <v>395</v>
      </c>
      <c r="F1548" s="220">
        <v>1065.4749999999999</v>
      </c>
      <c r="H1548" s="32"/>
    </row>
    <row r="1549" spans="2:8" s="1" customFormat="1" ht="16.899999999999999" customHeight="1">
      <c r="B1549" s="32"/>
      <c r="C1549" s="219" t="s">
        <v>445</v>
      </c>
      <c r="D1549" s="219" t="s">
        <v>5847</v>
      </c>
      <c r="E1549" s="17" t="s">
        <v>395</v>
      </c>
      <c r="F1549" s="220">
        <v>438.72500000000002</v>
      </c>
      <c r="H1549" s="32"/>
    </row>
    <row r="1550" spans="2:8" s="1" customFormat="1" ht="16.899999999999999" customHeight="1">
      <c r="B1550" s="32"/>
      <c r="C1550" s="215" t="s">
        <v>256</v>
      </c>
      <c r="D1550" s="216" t="s">
        <v>1</v>
      </c>
      <c r="E1550" s="217" t="s">
        <v>1</v>
      </c>
      <c r="F1550" s="218">
        <v>438.72500000000002</v>
      </c>
      <c r="H1550" s="32"/>
    </row>
    <row r="1551" spans="2:8" s="1" customFormat="1" ht="16.899999999999999" customHeight="1">
      <c r="B1551" s="32"/>
      <c r="C1551" s="219" t="s">
        <v>1</v>
      </c>
      <c r="D1551" s="219" t="s">
        <v>383</v>
      </c>
      <c r="E1551" s="17" t="s">
        <v>1</v>
      </c>
      <c r="F1551" s="220">
        <v>0</v>
      </c>
      <c r="H1551" s="32"/>
    </row>
    <row r="1552" spans="2:8" s="1" customFormat="1" ht="16.899999999999999" customHeight="1">
      <c r="B1552" s="32"/>
      <c r="C1552" s="219" t="s">
        <v>1</v>
      </c>
      <c r="D1552" s="219" t="s">
        <v>416</v>
      </c>
      <c r="E1552" s="17" t="s">
        <v>1</v>
      </c>
      <c r="F1552" s="220">
        <v>0</v>
      </c>
      <c r="H1552" s="32"/>
    </row>
    <row r="1553" spans="2:8" s="1" customFormat="1" ht="16.899999999999999" customHeight="1">
      <c r="B1553" s="32"/>
      <c r="C1553" s="219" t="s">
        <v>1</v>
      </c>
      <c r="D1553" s="219" t="s">
        <v>398</v>
      </c>
      <c r="E1553" s="17" t="s">
        <v>1</v>
      </c>
      <c r="F1553" s="220">
        <v>0</v>
      </c>
      <c r="H1553" s="32"/>
    </row>
    <row r="1554" spans="2:8" s="1" customFormat="1" ht="16.899999999999999" customHeight="1">
      <c r="B1554" s="32"/>
      <c r="C1554" s="219" t="s">
        <v>1</v>
      </c>
      <c r="D1554" s="219" t="s">
        <v>428</v>
      </c>
      <c r="E1554" s="17" t="s">
        <v>1</v>
      </c>
      <c r="F1554" s="220">
        <v>0</v>
      </c>
      <c r="H1554" s="32"/>
    </row>
    <row r="1555" spans="2:8" s="1" customFormat="1" ht="16.899999999999999" customHeight="1">
      <c r="B1555" s="32"/>
      <c r="C1555" s="219" t="s">
        <v>1</v>
      </c>
      <c r="D1555" s="219" t="s">
        <v>429</v>
      </c>
      <c r="E1555" s="17" t="s">
        <v>1</v>
      </c>
      <c r="F1555" s="220">
        <v>438.72500000000002</v>
      </c>
      <c r="H1555" s="32"/>
    </row>
    <row r="1556" spans="2:8" s="1" customFormat="1" ht="16.899999999999999" customHeight="1">
      <c r="B1556" s="32"/>
      <c r="C1556" s="219" t="s">
        <v>256</v>
      </c>
      <c r="D1556" s="219" t="s">
        <v>406</v>
      </c>
      <c r="E1556" s="17" t="s">
        <v>1</v>
      </c>
      <c r="F1556" s="220">
        <v>438.72500000000002</v>
      </c>
      <c r="H1556" s="32"/>
    </row>
    <row r="1557" spans="2:8" s="1" customFormat="1" ht="16.899999999999999" customHeight="1">
      <c r="B1557" s="32"/>
      <c r="C1557" s="221" t="s">
        <v>5710</v>
      </c>
      <c r="H1557" s="32"/>
    </row>
    <row r="1558" spans="2:8" s="1" customFormat="1" ht="16.899999999999999" customHeight="1">
      <c r="B1558" s="32"/>
      <c r="C1558" s="219" t="s">
        <v>445</v>
      </c>
      <c r="D1558" s="219" t="s">
        <v>5847</v>
      </c>
      <c r="E1558" s="17" t="s">
        <v>395</v>
      </c>
      <c r="F1558" s="220">
        <v>438.72500000000002</v>
      </c>
      <c r="H1558" s="32"/>
    </row>
    <row r="1559" spans="2:8" s="1" customFormat="1" ht="16.899999999999999" customHeight="1">
      <c r="B1559" s="32"/>
      <c r="C1559" s="219" t="s">
        <v>423</v>
      </c>
      <c r="D1559" s="219" t="s">
        <v>5846</v>
      </c>
      <c r="E1559" s="17" t="s">
        <v>395</v>
      </c>
      <c r="F1559" s="220">
        <v>1065.4749999999999</v>
      </c>
      <c r="H1559" s="32"/>
    </row>
    <row r="1560" spans="2:8" s="1" customFormat="1" ht="16.899999999999999" customHeight="1">
      <c r="B1560" s="32"/>
      <c r="C1560" s="215" t="s">
        <v>1330</v>
      </c>
      <c r="D1560" s="216" t="s">
        <v>1</v>
      </c>
      <c r="E1560" s="217" t="s">
        <v>1</v>
      </c>
      <c r="F1560" s="218">
        <v>486.54500000000002</v>
      </c>
      <c r="H1560" s="32"/>
    </row>
    <row r="1561" spans="2:8" s="1" customFormat="1" ht="16.899999999999999" customHeight="1">
      <c r="B1561" s="32"/>
      <c r="C1561" s="219" t="s">
        <v>1</v>
      </c>
      <c r="D1561" s="219" t="s">
        <v>1311</v>
      </c>
      <c r="E1561" s="17" t="s">
        <v>1</v>
      </c>
      <c r="F1561" s="220">
        <v>0</v>
      </c>
      <c r="H1561" s="32"/>
    </row>
    <row r="1562" spans="2:8" s="1" customFormat="1" ht="16.899999999999999" customHeight="1">
      <c r="B1562" s="32"/>
      <c r="C1562" s="219" t="s">
        <v>1</v>
      </c>
      <c r="D1562" s="219" t="s">
        <v>1312</v>
      </c>
      <c r="E1562" s="17" t="s">
        <v>1</v>
      </c>
      <c r="F1562" s="220">
        <v>0</v>
      </c>
      <c r="H1562" s="32"/>
    </row>
    <row r="1563" spans="2:8" s="1" customFormat="1" ht="16.899999999999999" customHeight="1">
      <c r="B1563" s="32"/>
      <c r="C1563" s="219" t="s">
        <v>1</v>
      </c>
      <c r="D1563" s="219" t="s">
        <v>1313</v>
      </c>
      <c r="E1563" s="17" t="s">
        <v>1</v>
      </c>
      <c r="F1563" s="220">
        <v>11.61</v>
      </c>
      <c r="H1563" s="32"/>
    </row>
    <row r="1564" spans="2:8" s="1" customFormat="1" ht="16.899999999999999" customHeight="1">
      <c r="B1564" s="32"/>
      <c r="C1564" s="219" t="s">
        <v>1</v>
      </c>
      <c r="D1564" s="219" t="s">
        <v>1314</v>
      </c>
      <c r="E1564" s="17" t="s">
        <v>1</v>
      </c>
      <c r="F1564" s="220">
        <v>27.15</v>
      </c>
      <c r="H1564" s="32"/>
    </row>
    <row r="1565" spans="2:8" s="1" customFormat="1" ht="16.899999999999999" customHeight="1">
      <c r="B1565" s="32"/>
      <c r="C1565" s="219" t="s">
        <v>1</v>
      </c>
      <c r="D1565" s="219" t="s">
        <v>1315</v>
      </c>
      <c r="E1565" s="17" t="s">
        <v>1</v>
      </c>
      <c r="F1565" s="220">
        <v>75.78</v>
      </c>
      <c r="H1565" s="32"/>
    </row>
    <row r="1566" spans="2:8" s="1" customFormat="1" ht="16.899999999999999" customHeight="1">
      <c r="B1566" s="32"/>
      <c r="C1566" s="219" t="s">
        <v>1</v>
      </c>
      <c r="D1566" s="219" t="s">
        <v>1316</v>
      </c>
      <c r="E1566" s="17" t="s">
        <v>1</v>
      </c>
      <c r="F1566" s="220">
        <v>30.6</v>
      </c>
      <c r="H1566" s="32"/>
    </row>
    <row r="1567" spans="2:8" s="1" customFormat="1" ht="16.899999999999999" customHeight="1">
      <c r="B1567" s="32"/>
      <c r="C1567" s="219" t="s">
        <v>1</v>
      </c>
      <c r="D1567" s="219" t="s">
        <v>1317</v>
      </c>
      <c r="E1567" s="17" t="s">
        <v>1</v>
      </c>
      <c r="F1567" s="220">
        <v>94.5</v>
      </c>
      <c r="H1567" s="32"/>
    </row>
    <row r="1568" spans="2:8" s="1" customFormat="1" ht="16.899999999999999" customHeight="1">
      <c r="B1568" s="32"/>
      <c r="C1568" s="219" t="s">
        <v>1</v>
      </c>
      <c r="D1568" s="219" t="s">
        <v>1318</v>
      </c>
      <c r="E1568" s="17" t="s">
        <v>1</v>
      </c>
      <c r="F1568" s="220">
        <v>5.01</v>
      </c>
      <c r="H1568" s="32"/>
    </row>
    <row r="1569" spans="2:8" s="1" customFormat="1" ht="16.899999999999999" customHeight="1">
      <c r="B1569" s="32"/>
      <c r="C1569" s="219" t="s">
        <v>1</v>
      </c>
      <c r="D1569" s="219" t="s">
        <v>1319</v>
      </c>
      <c r="E1569" s="17" t="s">
        <v>1</v>
      </c>
      <c r="F1569" s="220">
        <v>4.5</v>
      </c>
      <c r="H1569" s="32"/>
    </row>
    <row r="1570" spans="2:8" s="1" customFormat="1" ht="16.899999999999999" customHeight="1">
      <c r="B1570" s="32"/>
      <c r="C1570" s="219" t="s">
        <v>1</v>
      </c>
      <c r="D1570" s="219" t="s">
        <v>1320</v>
      </c>
      <c r="E1570" s="17" t="s">
        <v>1</v>
      </c>
      <c r="F1570" s="220">
        <v>13.5</v>
      </c>
      <c r="H1570" s="32"/>
    </row>
    <row r="1571" spans="2:8" s="1" customFormat="1" ht="16.899999999999999" customHeight="1">
      <c r="B1571" s="32"/>
      <c r="C1571" s="219" t="s">
        <v>1</v>
      </c>
      <c r="D1571" s="219" t="s">
        <v>1321</v>
      </c>
      <c r="E1571" s="17" t="s">
        <v>1</v>
      </c>
      <c r="F1571" s="220">
        <v>4.71</v>
      </c>
      <c r="H1571" s="32"/>
    </row>
    <row r="1572" spans="2:8" s="1" customFormat="1" ht="16.899999999999999" customHeight="1">
      <c r="B1572" s="32"/>
      <c r="C1572" s="219" t="s">
        <v>1</v>
      </c>
      <c r="D1572" s="219" t="s">
        <v>1322</v>
      </c>
      <c r="E1572" s="17" t="s">
        <v>1</v>
      </c>
      <c r="F1572" s="220">
        <v>2.1</v>
      </c>
      <c r="H1572" s="32"/>
    </row>
    <row r="1573" spans="2:8" s="1" customFormat="1" ht="16.899999999999999" customHeight="1">
      <c r="B1573" s="32"/>
      <c r="C1573" s="219" t="s">
        <v>1</v>
      </c>
      <c r="D1573" s="219" t="s">
        <v>1323</v>
      </c>
      <c r="E1573" s="17" t="s">
        <v>1</v>
      </c>
      <c r="F1573" s="220">
        <v>28.225000000000001</v>
      </c>
      <c r="H1573" s="32"/>
    </row>
    <row r="1574" spans="2:8" s="1" customFormat="1" ht="16.899999999999999" customHeight="1">
      <c r="B1574" s="32"/>
      <c r="C1574" s="219" t="s">
        <v>1</v>
      </c>
      <c r="D1574" s="219" t="s">
        <v>1324</v>
      </c>
      <c r="E1574" s="17" t="s">
        <v>1</v>
      </c>
      <c r="F1574" s="220">
        <v>20.75</v>
      </c>
      <c r="H1574" s="32"/>
    </row>
    <row r="1575" spans="2:8" s="1" customFormat="1" ht="16.899999999999999" customHeight="1">
      <c r="B1575" s="32"/>
      <c r="C1575" s="219" t="s">
        <v>1</v>
      </c>
      <c r="D1575" s="219" t="s">
        <v>1325</v>
      </c>
      <c r="E1575" s="17" t="s">
        <v>1</v>
      </c>
      <c r="F1575" s="220">
        <v>148.80000000000001</v>
      </c>
      <c r="H1575" s="32"/>
    </row>
    <row r="1576" spans="2:8" s="1" customFormat="1" ht="16.899999999999999" customHeight="1">
      <c r="B1576" s="32"/>
      <c r="C1576" s="219" t="s">
        <v>1</v>
      </c>
      <c r="D1576" s="219" t="s">
        <v>1326</v>
      </c>
      <c r="E1576" s="17" t="s">
        <v>1</v>
      </c>
      <c r="F1576" s="220">
        <v>5.31</v>
      </c>
      <c r="H1576" s="32"/>
    </row>
    <row r="1577" spans="2:8" s="1" customFormat="1" ht="16.899999999999999" customHeight="1">
      <c r="B1577" s="32"/>
      <c r="C1577" s="219" t="s">
        <v>1</v>
      </c>
      <c r="D1577" s="219" t="s">
        <v>1327</v>
      </c>
      <c r="E1577" s="17" t="s">
        <v>1</v>
      </c>
      <c r="F1577" s="220">
        <v>2.75</v>
      </c>
      <c r="H1577" s="32"/>
    </row>
    <row r="1578" spans="2:8" s="1" customFormat="1" ht="16.899999999999999" customHeight="1">
      <c r="B1578" s="32"/>
      <c r="C1578" s="219" t="s">
        <v>1</v>
      </c>
      <c r="D1578" s="219" t="s">
        <v>1328</v>
      </c>
      <c r="E1578" s="17" t="s">
        <v>1</v>
      </c>
      <c r="F1578" s="220">
        <v>4.5</v>
      </c>
      <c r="H1578" s="32"/>
    </row>
    <row r="1579" spans="2:8" s="1" customFormat="1" ht="16.899999999999999" customHeight="1">
      <c r="B1579" s="32"/>
      <c r="C1579" s="219" t="s">
        <v>1</v>
      </c>
      <c r="D1579" s="219" t="s">
        <v>1329</v>
      </c>
      <c r="E1579" s="17" t="s">
        <v>1</v>
      </c>
      <c r="F1579" s="220">
        <v>6.75</v>
      </c>
      <c r="H1579" s="32"/>
    </row>
    <row r="1580" spans="2:8" s="1" customFormat="1" ht="16.899999999999999" customHeight="1">
      <c r="B1580" s="32"/>
      <c r="C1580" s="219" t="s">
        <v>1330</v>
      </c>
      <c r="D1580" s="219" t="s">
        <v>406</v>
      </c>
      <c r="E1580" s="17" t="s">
        <v>1</v>
      </c>
      <c r="F1580" s="220">
        <v>486.54500000000002</v>
      </c>
      <c r="H1580" s="32"/>
    </row>
    <row r="1581" spans="2:8" s="1" customFormat="1" ht="7.35" customHeight="1">
      <c r="B1581" s="44"/>
      <c r="C1581" s="45"/>
      <c r="D1581" s="45"/>
      <c r="E1581" s="45"/>
      <c r="F1581" s="45"/>
      <c r="G1581" s="45"/>
      <c r="H1581" s="32"/>
    </row>
    <row r="1582" spans="2:8" s="1" customFormat="1" ht="11.25"/>
  </sheetData>
  <sheetProtection algorithmName="SHA-512" hashValue="YKzCSXhzGS8XVk1m1hBRC1OaiMyCtmgjscYLzusc+xioTRbrMc+HyvAkoqqN3owbprLs72u9okXR7qquxgyAng==" saltValue="Vfeypaxm0K/qCIf7nQ+3sD9x7MeZFXKCzLAGc04Ep1i1mqO227Lxdq+V+ao7V3d6/n2hbV1vO0FBxr+r5lgi6w==" spinCount="100000" sheet="1" objects="1" scenarios="1" formatColumns="0" formatRows="0"/>
  <mergeCells count="2">
    <mergeCell ref="D5:F5"/>
    <mergeCell ref="D6:F6"/>
  </mergeCells>
  <pageMargins left="0.7" right="0.7" top="0.78740157499999996" bottom="0.78740157499999996" header="0.3" footer="0.3"/>
  <pageSetup paperSize="9" fitToHeight="100" orientation="landscape" blackAndWhite="1"/>
  <headerFooter>
    <oddFooter>&amp;CStrana &amp;P z &amp;N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2:BM5600"/>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56" ht="36.950000000000003" customHeight="1">
      <c r="L2" s="234"/>
      <c r="M2" s="234"/>
      <c r="N2" s="234"/>
      <c r="O2" s="234"/>
      <c r="P2" s="234"/>
      <c r="Q2" s="234"/>
      <c r="R2" s="234"/>
      <c r="S2" s="234"/>
      <c r="T2" s="234"/>
      <c r="U2" s="234"/>
      <c r="V2" s="234"/>
      <c r="AT2" s="17" t="s">
        <v>95</v>
      </c>
      <c r="AZ2" s="93" t="s">
        <v>139</v>
      </c>
      <c r="BA2" s="93" t="s">
        <v>1</v>
      </c>
      <c r="BB2" s="93" t="s">
        <v>1</v>
      </c>
      <c r="BC2" s="93" t="s">
        <v>140</v>
      </c>
      <c r="BD2" s="93" t="s">
        <v>90</v>
      </c>
    </row>
    <row r="3" spans="2:56" ht="6.95" customHeight="1">
      <c r="B3" s="18"/>
      <c r="C3" s="19"/>
      <c r="D3" s="19"/>
      <c r="E3" s="19"/>
      <c r="F3" s="19"/>
      <c r="G3" s="19"/>
      <c r="H3" s="19"/>
      <c r="I3" s="19"/>
      <c r="J3" s="19"/>
      <c r="K3" s="19"/>
      <c r="L3" s="20"/>
      <c r="AT3" s="17" t="s">
        <v>90</v>
      </c>
      <c r="AZ3" s="93" t="s">
        <v>141</v>
      </c>
      <c r="BA3" s="93" t="s">
        <v>1</v>
      </c>
      <c r="BB3" s="93" t="s">
        <v>1</v>
      </c>
      <c r="BC3" s="93" t="s">
        <v>142</v>
      </c>
      <c r="BD3" s="93" t="s">
        <v>90</v>
      </c>
    </row>
    <row r="4" spans="2:56" ht="24.95" customHeight="1">
      <c r="B4" s="20"/>
      <c r="D4" s="21" t="s">
        <v>143</v>
      </c>
      <c r="L4" s="20"/>
      <c r="M4" s="94" t="s">
        <v>10</v>
      </c>
      <c r="AT4" s="17" t="s">
        <v>4</v>
      </c>
      <c r="AZ4" s="93" t="s">
        <v>144</v>
      </c>
      <c r="BA4" s="93" t="s">
        <v>1</v>
      </c>
      <c r="BB4" s="93" t="s">
        <v>1</v>
      </c>
      <c r="BC4" s="93" t="s">
        <v>145</v>
      </c>
      <c r="BD4" s="93" t="s">
        <v>90</v>
      </c>
    </row>
    <row r="5" spans="2:56" ht="6.95" customHeight="1">
      <c r="B5" s="20"/>
      <c r="L5" s="20"/>
      <c r="AZ5" s="93" t="s">
        <v>146</v>
      </c>
      <c r="BA5" s="93" t="s">
        <v>1</v>
      </c>
      <c r="BB5" s="93" t="s">
        <v>1</v>
      </c>
      <c r="BC5" s="93" t="s">
        <v>147</v>
      </c>
      <c r="BD5" s="93" t="s">
        <v>90</v>
      </c>
    </row>
    <row r="6" spans="2:56" ht="12" customHeight="1">
      <c r="B6" s="20"/>
      <c r="D6" s="27" t="s">
        <v>16</v>
      </c>
      <c r="L6" s="20"/>
      <c r="AZ6" s="93" t="s">
        <v>148</v>
      </c>
      <c r="BA6" s="93" t="s">
        <v>1</v>
      </c>
      <c r="BB6" s="93" t="s">
        <v>1</v>
      </c>
      <c r="BC6" s="93" t="s">
        <v>149</v>
      </c>
      <c r="BD6" s="93" t="s">
        <v>90</v>
      </c>
    </row>
    <row r="7" spans="2:56" ht="16.5" customHeight="1">
      <c r="B7" s="20"/>
      <c r="E7" s="264" t="str">
        <f>'Rekapitulace stavby'!K6</f>
        <v>Administrativní budova TELMAX Vysoké Mýto</v>
      </c>
      <c r="F7" s="265"/>
      <c r="G7" s="265"/>
      <c r="H7" s="265"/>
      <c r="L7" s="20"/>
      <c r="AZ7" s="93" t="s">
        <v>150</v>
      </c>
      <c r="BA7" s="93" t="s">
        <v>1</v>
      </c>
      <c r="BB7" s="93" t="s">
        <v>1</v>
      </c>
      <c r="BC7" s="93" t="s">
        <v>151</v>
      </c>
      <c r="BD7" s="93" t="s">
        <v>90</v>
      </c>
    </row>
    <row r="8" spans="2:56" ht="12" customHeight="1">
      <c r="B8" s="20"/>
      <c r="D8" s="27" t="s">
        <v>152</v>
      </c>
      <c r="L8" s="20"/>
      <c r="AZ8" s="93" t="s">
        <v>153</v>
      </c>
      <c r="BA8" s="93" t="s">
        <v>1</v>
      </c>
      <c r="BB8" s="93" t="s">
        <v>1</v>
      </c>
      <c r="BC8" s="93" t="s">
        <v>154</v>
      </c>
      <c r="BD8" s="93" t="s">
        <v>90</v>
      </c>
    </row>
    <row r="9" spans="2:56" s="1" customFormat="1" ht="16.5" customHeight="1">
      <c r="B9" s="32"/>
      <c r="E9" s="264" t="s">
        <v>155</v>
      </c>
      <c r="F9" s="266"/>
      <c r="G9" s="266"/>
      <c r="H9" s="266"/>
      <c r="L9" s="32"/>
      <c r="AZ9" s="93" t="s">
        <v>156</v>
      </c>
      <c r="BA9" s="93" t="s">
        <v>1</v>
      </c>
      <c r="BB9" s="93" t="s">
        <v>1</v>
      </c>
      <c r="BC9" s="93" t="s">
        <v>157</v>
      </c>
      <c r="BD9" s="93" t="s">
        <v>90</v>
      </c>
    </row>
    <row r="10" spans="2:56" s="1" customFormat="1" ht="12" customHeight="1">
      <c r="B10" s="32"/>
      <c r="D10" s="27" t="s">
        <v>158</v>
      </c>
      <c r="L10" s="32"/>
      <c r="AZ10" s="93" t="s">
        <v>159</v>
      </c>
      <c r="BA10" s="93" t="s">
        <v>1</v>
      </c>
      <c r="BB10" s="93" t="s">
        <v>1</v>
      </c>
      <c r="BC10" s="93" t="s">
        <v>160</v>
      </c>
      <c r="BD10" s="93" t="s">
        <v>90</v>
      </c>
    </row>
    <row r="11" spans="2:56" s="1" customFormat="1" ht="16.5" customHeight="1">
      <c r="B11" s="32"/>
      <c r="E11" s="227" t="s">
        <v>161</v>
      </c>
      <c r="F11" s="266"/>
      <c r="G11" s="266"/>
      <c r="H11" s="266"/>
      <c r="L11" s="32"/>
      <c r="AZ11" s="93" t="s">
        <v>162</v>
      </c>
      <c r="BA11" s="93" t="s">
        <v>1</v>
      </c>
      <c r="BB11" s="93" t="s">
        <v>1</v>
      </c>
      <c r="BC11" s="93" t="s">
        <v>163</v>
      </c>
      <c r="BD11" s="93" t="s">
        <v>90</v>
      </c>
    </row>
    <row r="12" spans="2:56" s="1" customFormat="1" ht="11.25">
      <c r="B12" s="32"/>
      <c r="L12" s="32"/>
      <c r="AZ12" s="93" t="s">
        <v>164</v>
      </c>
      <c r="BA12" s="93" t="s">
        <v>1</v>
      </c>
      <c r="BB12" s="93" t="s">
        <v>1</v>
      </c>
      <c r="BC12" s="93" t="s">
        <v>165</v>
      </c>
      <c r="BD12" s="93" t="s">
        <v>90</v>
      </c>
    </row>
    <row r="13" spans="2:56" s="1" customFormat="1" ht="12" customHeight="1">
      <c r="B13" s="32"/>
      <c r="D13" s="27" t="s">
        <v>18</v>
      </c>
      <c r="F13" s="25" t="s">
        <v>89</v>
      </c>
      <c r="I13" s="27" t="s">
        <v>19</v>
      </c>
      <c r="J13" s="25" t="s">
        <v>1</v>
      </c>
      <c r="L13" s="32"/>
      <c r="AZ13" s="93" t="s">
        <v>166</v>
      </c>
      <c r="BA13" s="93" t="s">
        <v>1</v>
      </c>
      <c r="BB13" s="93" t="s">
        <v>1</v>
      </c>
      <c r="BC13" s="93" t="s">
        <v>167</v>
      </c>
      <c r="BD13" s="93" t="s">
        <v>90</v>
      </c>
    </row>
    <row r="14" spans="2:56" s="1" customFormat="1" ht="12" customHeight="1">
      <c r="B14" s="32"/>
      <c r="D14" s="27" t="s">
        <v>20</v>
      </c>
      <c r="F14" s="25" t="s">
        <v>21</v>
      </c>
      <c r="I14" s="27" t="s">
        <v>22</v>
      </c>
      <c r="J14" s="52" t="str">
        <f>'Rekapitulace stavby'!AN8</f>
        <v>23. 9. 2024</v>
      </c>
      <c r="L14" s="32"/>
      <c r="AZ14" s="93" t="s">
        <v>168</v>
      </c>
      <c r="BA14" s="93" t="s">
        <v>1</v>
      </c>
      <c r="BB14" s="93" t="s">
        <v>1</v>
      </c>
      <c r="BC14" s="93" t="s">
        <v>169</v>
      </c>
      <c r="BD14" s="93" t="s">
        <v>90</v>
      </c>
    </row>
    <row r="15" spans="2:56" s="1" customFormat="1" ht="10.9" customHeight="1">
      <c r="B15" s="32"/>
      <c r="L15" s="32"/>
      <c r="AZ15" s="93" t="s">
        <v>170</v>
      </c>
      <c r="BA15" s="93" t="s">
        <v>1</v>
      </c>
      <c r="BB15" s="93" t="s">
        <v>1</v>
      </c>
      <c r="BC15" s="93" t="s">
        <v>171</v>
      </c>
      <c r="BD15" s="93" t="s">
        <v>90</v>
      </c>
    </row>
    <row r="16" spans="2:56" s="1" customFormat="1" ht="12" customHeight="1">
      <c r="B16" s="32"/>
      <c r="D16" s="27" t="s">
        <v>24</v>
      </c>
      <c r="I16" s="27" t="s">
        <v>25</v>
      </c>
      <c r="J16" s="25" t="s">
        <v>26</v>
      </c>
      <c r="L16" s="32"/>
      <c r="AZ16" s="93" t="s">
        <v>172</v>
      </c>
      <c r="BA16" s="93" t="s">
        <v>1</v>
      </c>
      <c r="BB16" s="93" t="s">
        <v>1</v>
      </c>
      <c r="BC16" s="93" t="s">
        <v>173</v>
      </c>
      <c r="BD16" s="93" t="s">
        <v>90</v>
      </c>
    </row>
    <row r="17" spans="2:56" s="1" customFormat="1" ht="18" customHeight="1">
      <c r="B17" s="32"/>
      <c r="E17" s="25" t="s">
        <v>27</v>
      </c>
      <c r="I17" s="27" t="s">
        <v>28</v>
      </c>
      <c r="J17" s="25" t="s">
        <v>29</v>
      </c>
      <c r="L17" s="32"/>
      <c r="AZ17" s="93" t="s">
        <v>174</v>
      </c>
      <c r="BA17" s="93" t="s">
        <v>1</v>
      </c>
      <c r="BB17" s="93" t="s">
        <v>1</v>
      </c>
      <c r="BC17" s="93" t="s">
        <v>175</v>
      </c>
      <c r="BD17" s="93" t="s">
        <v>90</v>
      </c>
    </row>
    <row r="18" spans="2:56" s="1" customFormat="1" ht="6.95" customHeight="1">
      <c r="B18" s="32"/>
      <c r="L18" s="32"/>
      <c r="AZ18" s="93" t="s">
        <v>176</v>
      </c>
      <c r="BA18" s="93" t="s">
        <v>1</v>
      </c>
      <c r="BB18" s="93" t="s">
        <v>1</v>
      </c>
      <c r="BC18" s="93" t="s">
        <v>177</v>
      </c>
      <c r="BD18" s="93" t="s">
        <v>90</v>
      </c>
    </row>
    <row r="19" spans="2:56" s="1" customFormat="1" ht="12" customHeight="1">
      <c r="B19" s="32"/>
      <c r="D19" s="27" t="s">
        <v>30</v>
      </c>
      <c r="I19" s="27" t="s">
        <v>25</v>
      </c>
      <c r="J19" s="28" t="str">
        <f>'Rekapitulace stavby'!AN13</f>
        <v>Vyplň údaj</v>
      </c>
      <c r="L19" s="32"/>
      <c r="AZ19" s="93" t="s">
        <v>178</v>
      </c>
      <c r="BA19" s="93" t="s">
        <v>1</v>
      </c>
      <c r="BB19" s="93" t="s">
        <v>1</v>
      </c>
      <c r="BC19" s="93" t="s">
        <v>179</v>
      </c>
      <c r="BD19" s="93" t="s">
        <v>90</v>
      </c>
    </row>
    <row r="20" spans="2:56" s="1" customFormat="1" ht="18" customHeight="1">
      <c r="B20" s="32"/>
      <c r="E20" s="267" t="str">
        <f>'Rekapitulace stavby'!E14</f>
        <v>Vyplň údaj</v>
      </c>
      <c r="F20" s="233"/>
      <c r="G20" s="233"/>
      <c r="H20" s="233"/>
      <c r="I20" s="27" t="s">
        <v>28</v>
      </c>
      <c r="J20" s="28" t="str">
        <f>'Rekapitulace stavby'!AN14</f>
        <v>Vyplň údaj</v>
      </c>
      <c r="L20" s="32"/>
      <c r="AZ20" s="93" t="s">
        <v>180</v>
      </c>
      <c r="BA20" s="93" t="s">
        <v>1</v>
      </c>
      <c r="BB20" s="93" t="s">
        <v>1</v>
      </c>
      <c r="BC20" s="93" t="s">
        <v>181</v>
      </c>
      <c r="BD20" s="93" t="s">
        <v>90</v>
      </c>
    </row>
    <row r="21" spans="2:56" s="1" customFormat="1" ht="6.95" customHeight="1">
      <c r="B21" s="32"/>
      <c r="L21" s="32"/>
      <c r="AZ21" s="93" t="s">
        <v>182</v>
      </c>
      <c r="BA21" s="93" t="s">
        <v>1</v>
      </c>
      <c r="BB21" s="93" t="s">
        <v>1</v>
      </c>
      <c r="BC21" s="93" t="s">
        <v>183</v>
      </c>
      <c r="BD21" s="93" t="s">
        <v>90</v>
      </c>
    </row>
    <row r="22" spans="2:56" s="1" customFormat="1" ht="12" customHeight="1">
      <c r="B22" s="32"/>
      <c r="D22" s="27" t="s">
        <v>32</v>
      </c>
      <c r="I22" s="27" t="s">
        <v>25</v>
      </c>
      <c r="J22" s="25" t="s">
        <v>33</v>
      </c>
      <c r="L22" s="32"/>
      <c r="AZ22" s="93" t="s">
        <v>184</v>
      </c>
      <c r="BA22" s="93" t="s">
        <v>1</v>
      </c>
      <c r="BB22" s="93" t="s">
        <v>1</v>
      </c>
      <c r="BC22" s="93" t="s">
        <v>185</v>
      </c>
      <c r="BD22" s="93" t="s">
        <v>90</v>
      </c>
    </row>
    <row r="23" spans="2:56" s="1" customFormat="1" ht="18" customHeight="1">
      <c r="B23" s="32"/>
      <c r="E23" s="25" t="s">
        <v>34</v>
      </c>
      <c r="I23" s="27" t="s">
        <v>28</v>
      </c>
      <c r="J23" s="25" t="s">
        <v>35</v>
      </c>
      <c r="L23" s="32"/>
      <c r="AZ23" s="93" t="s">
        <v>186</v>
      </c>
      <c r="BA23" s="93" t="s">
        <v>1</v>
      </c>
      <c r="BB23" s="93" t="s">
        <v>1</v>
      </c>
      <c r="BC23" s="93" t="s">
        <v>187</v>
      </c>
      <c r="BD23" s="93" t="s">
        <v>90</v>
      </c>
    </row>
    <row r="24" spans="2:56" s="1" customFormat="1" ht="6.95" customHeight="1">
      <c r="B24" s="32"/>
      <c r="L24" s="32"/>
      <c r="AZ24" s="93" t="s">
        <v>188</v>
      </c>
      <c r="BA24" s="93" t="s">
        <v>1</v>
      </c>
      <c r="BB24" s="93" t="s">
        <v>1</v>
      </c>
      <c r="BC24" s="93" t="s">
        <v>189</v>
      </c>
      <c r="BD24" s="93" t="s">
        <v>90</v>
      </c>
    </row>
    <row r="25" spans="2:56" s="1" customFormat="1" ht="12" customHeight="1">
      <c r="B25" s="32"/>
      <c r="D25" s="27" t="s">
        <v>37</v>
      </c>
      <c r="I25" s="27" t="s">
        <v>25</v>
      </c>
      <c r="J25" s="25" t="s">
        <v>1</v>
      </c>
      <c r="L25" s="32"/>
      <c r="AZ25" s="93" t="s">
        <v>190</v>
      </c>
      <c r="BA25" s="93" t="s">
        <v>1</v>
      </c>
      <c r="BB25" s="93" t="s">
        <v>1</v>
      </c>
      <c r="BC25" s="93" t="s">
        <v>191</v>
      </c>
      <c r="BD25" s="93" t="s">
        <v>90</v>
      </c>
    </row>
    <row r="26" spans="2:56" s="1" customFormat="1" ht="18" customHeight="1">
      <c r="B26" s="32"/>
      <c r="E26" s="25" t="s">
        <v>192</v>
      </c>
      <c r="I26" s="27" t="s">
        <v>28</v>
      </c>
      <c r="J26" s="25" t="s">
        <v>1</v>
      </c>
      <c r="L26" s="32"/>
      <c r="AZ26" s="93" t="s">
        <v>193</v>
      </c>
      <c r="BA26" s="93" t="s">
        <v>1</v>
      </c>
      <c r="BB26" s="93" t="s">
        <v>1</v>
      </c>
      <c r="BC26" s="93" t="s">
        <v>194</v>
      </c>
      <c r="BD26" s="93" t="s">
        <v>90</v>
      </c>
    </row>
    <row r="27" spans="2:56" s="1" customFormat="1" ht="6.95" customHeight="1">
      <c r="B27" s="32"/>
      <c r="L27" s="32"/>
      <c r="AZ27" s="93" t="s">
        <v>195</v>
      </c>
      <c r="BA27" s="93" t="s">
        <v>1</v>
      </c>
      <c r="BB27" s="93" t="s">
        <v>1</v>
      </c>
      <c r="BC27" s="93" t="s">
        <v>196</v>
      </c>
      <c r="BD27" s="93" t="s">
        <v>90</v>
      </c>
    </row>
    <row r="28" spans="2:56" s="1" customFormat="1" ht="12" customHeight="1">
      <c r="B28" s="32"/>
      <c r="D28" s="27" t="s">
        <v>39</v>
      </c>
      <c r="L28" s="32"/>
      <c r="AZ28" s="93" t="s">
        <v>197</v>
      </c>
      <c r="BA28" s="93" t="s">
        <v>1</v>
      </c>
      <c r="BB28" s="93" t="s">
        <v>1</v>
      </c>
      <c r="BC28" s="93" t="s">
        <v>198</v>
      </c>
      <c r="BD28" s="93" t="s">
        <v>90</v>
      </c>
    </row>
    <row r="29" spans="2:56" s="7" customFormat="1" ht="16.5" customHeight="1">
      <c r="B29" s="95"/>
      <c r="E29" s="238" t="s">
        <v>1</v>
      </c>
      <c r="F29" s="238"/>
      <c r="G29" s="238"/>
      <c r="H29" s="238"/>
      <c r="L29" s="95"/>
      <c r="AZ29" s="96" t="s">
        <v>199</v>
      </c>
      <c r="BA29" s="96" t="s">
        <v>1</v>
      </c>
      <c r="BB29" s="96" t="s">
        <v>1</v>
      </c>
      <c r="BC29" s="96" t="s">
        <v>200</v>
      </c>
      <c r="BD29" s="96" t="s">
        <v>90</v>
      </c>
    </row>
    <row r="30" spans="2:56" s="1" customFormat="1" ht="6.95" customHeight="1">
      <c r="B30" s="32"/>
      <c r="L30" s="32"/>
      <c r="AZ30" s="93" t="s">
        <v>201</v>
      </c>
      <c r="BA30" s="93" t="s">
        <v>1</v>
      </c>
      <c r="BB30" s="93" t="s">
        <v>1</v>
      </c>
      <c r="BC30" s="93" t="s">
        <v>187</v>
      </c>
      <c r="BD30" s="93" t="s">
        <v>90</v>
      </c>
    </row>
    <row r="31" spans="2:56" s="1" customFormat="1" ht="6.95" customHeight="1">
      <c r="B31" s="32"/>
      <c r="D31" s="53"/>
      <c r="E31" s="53"/>
      <c r="F31" s="53"/>
      <c r="G31" s="53"/>
      <c r="H31" s="53"/>
      <c r="I31" s="53"/>
      <c r="J31" s="53"/>
      <c r="K31" s="53"/>
      <c r="L31" s="32"/>
      <c r="AZ31" s="93" t="s">
        <v>202</v>
      </c>
      <c r="BA31" s="93" t="s">
        <v>1</v>
      </c>
      <c r="BB31" s="93" t="s">
        <v>1</v>
      </c>
      <c r="BC31" s="93" t="s">
        <v>203</v>
      </c>
      <c r="BD31" s="93" t="s">
        <v>90</v>
      </c>
    </row>
    <row r="32" spans="2:56" s="1" customFormat="1" ht="25.35" customHeight="1">
      <c r="B32" s="32"/>
      <c r="D32" s="97" t="s">
        <v>40</v>
      </c>
      <c r="J32" s="66">
        <f>ROUND(J151, 2)</f>
        <v>0</v>
      </c>
      <c r="L32" s="32"/>
      <c r="AZ32" s="93" t="s">
        <v>204</v>
      </c>
      <c r="BA32" s="93" t="s">
        <v>1</v>
      </c>
      <c r="BB32" s="93" t="s">
        <v>1</v>
      </c>
      <c r="BC32" s="93" t="s">
        <v>189</v>
      </c>
      <c r="BD32" s="93" t="s">
        <v>90</v>
      </c>
    </row>
    <row r="33" spans="2:56" s="1" customFormat="1" ht="6.95" customHeight="1">
      <c r="B33" s="32"/>
      <c r="D33" s="53"/>
      <c r="E33" s="53"/>
      <c r="F33" s="53"/>
      <c r="G33" s="53"/>
      <c r="H33" s="53"/>
      <c r="I33" s="53"/>
      <c r="J33" s="53"/>
      <c r="K33" s="53"/>
      <c r="L33" s="32"/>
      <c r="AZ33" s="93" t="s">
        <v>205</v>
      </c>
      <c r="BA33" s="93" t="s">
        <v>1</v>
      </c>
      <c r="BB33" s="93" t="s">
        <v>1</v>
      </c>
      <c r="BC33" s="93" t="s">
        <v>206</v>
      </c>
      <c r="BD33" s="93" t="s">
        <v>90</v>
      </c>
    </row>
    <row r="34" spans="2:56" s="1" customFormat="1" ht="14.45" customHeight="1">
      <c r="B34" s="32"/>
      <c r="F34" s="35" t="s">
        <v>42</v>
      </c>
      <c r="I34" s="35" t="s">
        <v>41</v>
      </c>
      <c r="J34" s="35" t="s">
        <v>43</v>
      </c>
      <c r="L34" s="32"/>
      <c r="AZ34" s="93" t="s">
        <v>207</v>
      </c>
      <c r="BA34" s="93" t="s">
        <v>1</v>
      </c>
      <c r="BB34" s="93" t="s">
        <v>1</v>
      </c>
      <c r="BC34" s="93" t="s">
        <v>208</v>
      </c>
      <c r="BD34" s="93" t="s">
        <v>90</v>
      </c>
    </row>
    <row r="35" spans="2:56" s="1" customFormat="1" ht="14.45" customHeight="1">
      <c r="B35" s="32"/>
      <c r="D35" s="55" t="s">
        <v>44</v>
      </c>
      <c r="E35" s="27" t="s">
        <v>45</v>
      </c>
      <c r="F35" s="86">
        <f>ROUND((SUM(BE151:BE5599)),  2)</f>
        <v>0</v>
      </c>
      <c r="I35" s="98">
        <v>0.21</v>
      </c>
      <c r="J35" s="86">
        <f>ROUND(((SUM(BE151:BE5599))*I35),  2)</f>
        <v>0</v>
      </c>
      <c r="L35" s="32"/>
      <c r="AZ35" s="93" t="s">
        <v>209</v>
      </c>
      <c r="BA35" s="93" t="s">
        <v>1</v>
      </c>
      <c r="BB35" s="93" t="s">
        <v>1</v>
      </c>
      <c r="BC35" s="93" t="s">
        <v>210</v>
      </c>
      <c r="BD35" s="93" t="s">
        <v>90</v>
      </c>
    </row>
    <row r="36" spans="2:56" s="1" customFormat="1" ht="14.45" customHeight="1">
      <c r="B36" s="32"/>
      <c r="E36" s="27" t="s">
        <v>46</v>
      </c>
      <c r="F36" s="86">
        <f>ROUND((SUM(BF151:BF5599)),  2)</f>
        <v>0</v>
      </c>
      <c r="I36" s="98">
        <v>0.12</v>
      </c>
      <c r="J36" s="86">
        <f>ROUND(((SUM(BF151:BF5599))*I36),  2)</f>
        <v>0</v>
      </c>
      <c r="L36" s="32"/>
      <c r="AZ36" s="93" t="s">
        <v>211</v>
      </c>
      <c r="BA36" s="93" t="s">
        <v>1</v>
      </c>
      <c r="BB36" s="93" t="s">
        <v>1</v>
      </c>
      <c r="BC36" s="93" t="s">
        <v>212</v>
      </c>
      <c r="BD36" s="93" t="s">
        <v>90</v>
      </c>
    </row>
    <row r="37" spans="2:56" s="1" customFormat="1" ht="14.45" hidden="1" customHeight="1">
      <c r="B37" s="32"/>
      <c r="E37" s="27" t="s">
        <v>47</v>
      </c>
      <c r="F37" s="86">
        <f>ROUND((SUM(BG151:BG5599)),  2)</f>
        <v>0</v>
      </c>
      <c r="I37" s="98">
        <v>0.21</v>
      </c>
      <c r="J37" s="86">
        <f>0</f>
        <v>0</v>
      </c>
      <c r="L37" s="32"/>
      <c r="AZ37" s="93" t="s">
        <v>213</v>
      </c>
      <c r="BA37" s="93" t="s">
        <v>1</v>
      </c>
      <c r="BB37" s="93" t="s">
        <v>1</v>
      </c>
      <c r="BC37" s="93" t="s">
        <v>214</v>
      </c>
      <c r="BD37" s="93" t="s">
        <v>90</v>
      </c>
    </row>
    <row r="38" spans="2:56" s="1" customFormat="1" ht="14.45" hidden="1" customHeight="1">
      <c r="B38" s="32"/>
      <c r="E38" s="27" t="s">
        <v>48</v>
      </c>
      <c r="F38" s="86">
        <f>ROUND((SUM(BH151:BH5599)),  2)</f>
        <v>0</v>
      </c>
      <c r="I38" s="98">
        <v>0.12</v>
      </c>
      <c r="J38" s="86">
        <f>0</f>
        <v>0</v>
      </c>
      <c r="L38" s="32"/>
      <c r="AZ38" s="93" t="s">
        <v>215</v>
      </c>
      <c r="BA38" s="93" t="s">
        <v>1</v>
      </c>
      <c r="BB38" s="93" t="s">
        <v>1</v>
      </c>
      <c r="BC38" s="93" t="s">
        <v>216</v>
      </c>
      <c r="BD38" s="93" t="s">
        <v>90</v>
      </c>
    </row>
    <row r="39" spans="2:56" s="1" customFormat="1" ht="14.45" hidden="1" customHeight="1">
      <c r="B39" s="32"/>
      <c r="E39" s="27" t="s">
        <v>49</v>
      </c>
      <c r="F39" s="86">
        <f>ROUND((SUM(BI151:BI5599)),  2)</f>
        <v>0</v>
      </c>
      <c r="I39" s="98">
        <v>0</v>
      </c>
      <c r="J39" s="86">
        <f>0</f>
        <v>0</v>
      </c>
      <c r="L39" s="32"/>
      <c r="AZ39" s="93" t="s">
        <v>217</v>
      </c>
      <c r="BA39" s="93" t="s">
        <v>1</v>
      </c>
      <c r="BB39" s="93" t="s">
        <v>1</v>
      </c>
      <c r="BC39" s="93" t="s">
        <v>218</v>
      </c>
      <c r="BD39" s="93" t="s">
        <v>90</v>
      </c>
    </row>
    <row r="40" spans="2:56" s="1" customFormat="1" ht="6.95" customHeight="1">
      <c r="B40" s="32"/>
      <c r="L40" s="32"/>
      <c r="AZ40" s="93" t="s">
        <v>219</v>
      </c>
      <c r="BA40" s="93" t="s">
        <v>1</v>
      </c>
      <c r="BB40" s="93" t="s">
        <v>1</v>
      </c>
      <c r="BC40" s="93" t="s">
        <v>216</v>
      </c>
      <c r="BD40" s="93" t="s">
        <v>90</v>
      </c>
    </row>
    <row r="41" spans="2:56" s="1" customFormat="1" ht="25.35" customHeight="1">
      <c r="B41" s="32"/>
      <c r="C41" s="99"/>
      <c r="D41" s="100" t="s">
        <v>50</v>
      </c>
      <c r="E41" s="57"/>
      <c r="F41" s="57"/>
      <c r="G41" s="101" t="s">
        <v>51</v>
      </c>
      <c r="H41" s="102" t="s">
        <v>52</v>
      </c>
      <c r="I41" s="57"/>
      <c r="J41" s="103">
        <f>SUM(J32:J39)</f>
        <v>0</v>
      </c>
      <c r="K41" s="104"/>
      <c r="L41" s="32"/>
      <c r="AZ41" s="93" t="s">
        <v>220</v>
      </c>
      <c r="BA41" s="93" t="s">
        <v>1</v>
      </c>
      <c r="BB41" s="93" t="s">
        <v>1</v>
      </c>
      <c r="BC41" s="93" t="s">
        <v>221</v>
      </c>
      <c r="BD41" s="93" t="s">
        <v>90</v>
      </c>
    </row>
    <row r="42" spans="2:56" s="1" customFormat="1" ht="14.45" customHeight="1">
      <c r="B42" s="32"/>
      <c r="L42" s="32"/>
      <c r="AZ42" s="93" t="s">
        <v>222</v>
      </c>
      <c r="BA42" s="93" t="s">
        <v>1</v>
      </c>
      <c r="BB42" s="93" t="s">
        <v>1</v>
      </c>
      <c r="BC42" s="93" t="s">
        <v>223</v>
      </c>
      <c r="BD42" s="93" t="s">
        <v>90</v>
      </c>
    </row>
    <row r="43" spans="2:56" ht="14.45" customHeight="1">
      <c r="B43" s="20"/>
      <c r="L43" s="20"/>
      <c r="AZ43" s="93" t="s">
        <v>224</v>
      </c>
      <c r="BA43" s="93" t="s">
        <v>1</v>
      </c>
      <c r="BB43" s="93" t="s">
        <v>1</v>
      </c>
      <c r="BC43" s="93" t="s">
        <v>225</v>
      </c>
      <c r="BD43" s="93" t="s">
        <v>90</v>
      </c>
    </row>
    <row r="44" spans="2:56" ht="14.45" customHeight="1">
      <c r="B44" s="20"/>
      <c r="L44" s="20"/>
      <c r="AZ44" s="93" t="s">
        <v>226</v>
      </c>
      <c r="BA44" s="93" t="s">
        <v>1</v>
      </c>
      <c r="BB44" s="93" t="s">
        <v>1</v>
      </c>
      <c r="BC44" s="93" t="s">
        <v>227</v>
      </c>
      <c r="BD44" s="93" t="s">
        <v>90</v>
      </c>
    </row>
    <row r="45" spans="2:56" ht="14.45" customHeight="1">
      <c r="B45" s="20"/>
      <c r="L45" s="20"/>
      <c r="AZ45" s="93" t="s">
        <v>228</v>
      </c>
      <c r="BA45" s="93" t="s">
        <v>1</v>
      </c>
      <c r="BB45" s="93" t="s">
        <v>1</v>
      </c>
      <c r="BC45" s="93" t="s">
        <v>229</v>
      </c>
      <c r="BD45" s="93" t="s">
        <v>90</v>
      </c>
    </row>
    <row r="46" spans="2:56" ht="14.45" customHeight="1">
      <c r="B46" s="20"/>
      <c r="L46" s="20"/>
      <c r="AZ46" s="93" t="s">
        <v>230</v>
      </c>
      <c r="BA46" s="93" t="s">
        <v>1</v>
      </c>
      <c r="BB46" s="93" t="s">
        <v>1</v>
      </c>
      <c r="BC46" s="93" t="s">
        <v>229</v>
      </c>
      <c r="BD46" s="93" t="s">
        <v>90</v>
      </c>
    </row>
    <row r="47" spans="2:56" ht="14.45" customHeight="1">
      <c r="B47" s="20"/>
      <c r="L47" s="20"/>
      <c r="AZ47" s="93" t="s">
        <v>231</v>
      </c>
      <c r="BA47" s="93" t="s">
        <v>1</v>
      </c>
      <c r="BB47" s="93" t="s">
        <v>1</v>
      </c>
      <c r="BC47" s="93" t="s">
        <v>232</v>
      </c>
      <c r="BD47" s="93" t="s">
        <v>90</v>
      </c>
    </row>
    <row r="48" spans="2:56" ht="14.45" customHeight="1">
      <c r="B48" s="20"/>
      <c r="L48" s="20"/>
      <c r="AZ48" s="93" t="s">
        <v>233</v>
      </c>
      <c r="BA48" s="93" t="s">
        <v>1</v>
      </c>
      <c r="BB48" s="93" t="s">
        <v>1</v>
      </c>
      <c r="BC48" s="93" t="s">
        <v>234</v>
      </c>
      <c r="BD48" s="93" t="s">
        <v>90</v>
      </c>
    </row>
    <row r="49" spans="2:56" ht="14.45" customHeight="1">
      <c r="B49" s="20"/>
      <c r="L49" s="20"/>
      <c r="AZ49" s="93" t="s">
        <v>235</v>
      </c>
      <c r="BA49" s="93" t="s">
        <v>1</v>
      </c>
      <c r="BB49" s="93" t="s">
        <v>1</v>
      </c>
      <c r="BC49" s="93" t="s">
        <v>236</v>
      </c>
      <c r="BD49" s="93" t="s">
        <v>90</v>
      </c>
    </row>
    <row r="50" spans="2:56" s="1" customFormat="1" ht="14.45" customHeight="1">
      <c r="B50" s="32"/>
      <c r="D50" s="41" t="s">
        <v>53</v>
      </c>
      <c r="E50" s="42"/>
      <c r="F50" s="42"/>
      <c r="G50" s="41" t="s">
        <v>54</v>
      </c>
      <c r="H50" s="42"/>
      <c r="I50" s="42"/>
      <c r="J50" s="42"/>
      <c r="K50" s="42"/>
      <c r="L50" s="32"/>
      <c r="AZ50" s="93" t="s">
        <v>237</v>
      </c>
      <c r="BA50" s="93" t="s">
        <v>1</v>
      </c>
      <c r="BB50" s="93" t="s">
        <v>1</v>
      </c>
      <c r="BC50" s="93" t="s">
        <v>234</v>
      </c>
      <c r="BD50" s="93" t="s">
        <v>90</v>
      </c>
    </row>
    <row r="51" spans="2:56" ht="11.25">
      <c r="B51" s="20"/>
      <c r="L51" s="20"/>
      <c r="AZ51" s="93" t="s">
        <v>238</v>
      </c>
      <c r="BA51" s="93" t="s">
        <v>1</v>
      </c>
      <c r="BB51" s="93" t="s">
        <v>1</v>
      </c>
      <c r="BC51" s="93" t="s">
        <v>239</v>
      </c>
      <c r="BD51" s="93" t="s">
        <v>90</v>
      </c>
    </row>
    <row r="52" spans="2:56" ht="11.25">
      <c r="B52" s="20"/>
      <c r="L52" s="20"/>
      <c r="AZ52" s="93" t="s">
        <v>240</v>
      </c>
      <c r="BA52" s="93" t="s">
        <v>1</v>
      </c>
      <c r="BB52" s="93" t="s">
        <v>1</v>
      </c>
      <c r="BC52" s="93" t="s">
        <v>241</v>
      </c>
      <c r="BD52" s="93" t="s">
        <v>90</v>
      </c>
    </row>
    <row r="53" spans="2:56" ht="11.25">
      <c r="B53" s="20"/>
      <c r="L53" s="20"/>
      <c r="AZ53" s="93" t="s">
        <v>242</v>
      </c>
      <c r="BA53" s="93" t="s">
        <v>1</v>
      </c>
      <c r="BB53" s="93" t="s">
        <v>1</v>
      </c>
      <c r="BC53" s="93" t="s">
        <v>243</v>
      </c>
      <c r="BD53" s="93" t="s">
        <v>90</v>
      </c>
    </row>
    <row r="54" spans="2:56" ht="11.25">
      <c r="B54" s="20"/>
      <c r="L54" s="20"/>
      <c r="AZ54" s="93" t="s">
        <v>244</v>
      </c>
      <c r="BA54" s="93" t="s">
        <v>1</v>
      </c>
      <c r="BB54" s="93" t="s">
        <v>1</v>
      </c>
      <c r="BC54" s="93" t="s">
        <v>245</v>
      </c>
      <c r="BD54" s="93" t="s">
        <v>90</v>
      </c>
    </row>
    <row r="55" spans="2:56" ht="11.25">
      <c r="B55" s="20"/>
      <c r="L55" s="20"/>
      <c r="AZ55" s="93" t="s">
        <v>246</v>
      </c>
      <c r="BA55" s="93" t="s">
        <v>1</v>
      </c>
      <c r="BB55" s="93" t="s">
        <v>1</v>
      </c>
      <c r="BC55" s="93" t="s">
        <v>247</v>
      </c>
      <c r="BD55" s="93" t="s">
        <v>90</v>
      </c>
    </row>
    <row r="56" spans="2:56" ht="11.25">
      <c r="B56" s="20"/>
      <c r="L56" s="20"/>
      <c r="AZ56" s="93" t="s">
        <v>248</v>
      </c>
      <c r="BA56" s="93" t="s">
        <v>1</v>
      </c>
      <c r="BB56" s="93" t="s">
        <v>1</v>
      </c>
      <c r="BC56" s="93" t="s">
        <v>249</v>
      </c>
      <c r="BD56" s="93" t="s">
        <v>90</v>
      </c>
    </row>
    <row r="57" spans="2:56" ht="11.25">
      <c r="B57" s="20"/>
      <c r="L57" s="20"/>
      <c r="AZ57" s="93" t="s">
        <v>250</v>
      </c>
      <c r="BA57" s="93" t="s">
        <v>1</v>
      </c>
      <c r="BB57" s="93" t="s">
        <v>1</v>
      </c>
      <c r="BC57" s="93" t="s">
        <v>251</v>
      </c>
      <c r="BD57" s="93" t="s">
        <v>90</v>
      </c>
    </row>
    <row r="58" spans="2:56" ht="11.25">
      <c r="B58" s="20"/>
      <c r="L58" s="20"/>
      <c r="AZ58" s="93" t="s">
        <v>252</v>
      </c>
      <c r="BA58" s="93" t="s">
        <v>1</v>
      </c>
      <c r="BB58" s="93" t="s">
        <v>1</v>
      </c>
      <c r="BC58" s="93" t="s">
        <v>253</v>
      </c>
      <c r="BD58" s="93" t="s">
        <v>90</v>
      </c>
    </row>
    <row r="59" spans="2:56" ht="11.25">
      <c r="B59" s="20"/>
      <c r="L59" s="20"/>
      <c r="AZ59" s="93" t="s">
        <v>254</v>
      </c>
      <c r="BA59" s="93" t="s">
        <v>1</v>
      </c>
      <c r="BB59" s="93" t="s">
        <v>1</v>
      </c>
      <c r="BC59" s="93" t="s">
        <v>255</v>
      </c>
      <c r="BD59" s="93" t="s">
        <v>90</v>
      </c>
    </row>
    <row r="60" spans="2:56" ht="11.25">
      <c r="B60" s="20"/>
      <c r="L60" s="20"/>
      <c r="AZ60" s="93" t="s">
        <v>256</v>
      </c>
      <c r="BA60" s="93" t="s">
        <v>1</v>
      </c>
      <c r="BB60" s="93" t="s">
        <v>1</v>
      </c>
      <c r="BC60" s="93" t="s">
        <v>257</v>
      </c>
      <c r="BD60" s="93" t="s">
        <v>90</v>
      </c>
    </row>
    <row r="61" spans="2:56" s="1" customFormat="1" ht="12.75">
      <c r="B61" s="32"/>
      <c r="D61" s="43" t="s">
        <v>55</v>
      </c>
      <c r="E61" s="34"/>
      <c r="F61" s="105" t="s">
        <v>56</v>
      </c>
      <c r="G61" s="43" t="s">
        <v>55</v>
      </c>
      <c r="H61" s="34"/>
      <c r="I61" s="34"/>
      <c r="J61" s="106" t="s">
        <v>56</v>
      </c>
      <c r="K61" s="34"/>
      <c r="L61" s="32"/>
      <c r="AZ61" s="93" t="s">
        <v>258</v>
      </c>
      <c r="BA61" s="93" t="s">
        <v>1</v>
      </c>
      <c r="BB61" s="93" t="s">
        <v>1</v>
      </c>
      <c r="BC61" s="93" t="s">
        <v>187</v>
      </c>
      <c r="BD61" s="93" t="s">
        <v>90</v>
      </c>
    </row>
    <row r="62" spans="2:56" ht="11.25">
      <c r="B62" s="20"/>
      <c r="L62" s="20"/>
      <c r="AZ62" s="93" t="s">
        <v>259</v>
      </c>
      <c r="BA62" s="93" t="s">
        <v>1</v>
      </c>
      <c r="BB62" s="93" t="s">
        <v>1</v>
      </c>
      <c r="BC62" s="93" t="s">
        <v>260</v>
      </c>
      <c r="BD62" s="93" t="s">
        <v>90</v>
      </c>
    </row>
    <row r="63" spans="2:56" ht="11.25">
      <c r="B63" s="20"/>
      <c r="L63" s="20"/>
      <c r="AZ63" s="93" t="s">
        <v>261</v>
      </c>
      <c r="BA63" s="93" t="s">
        <v>1</v>
      </c>
      <c r="BB63" s="93" t="s">
        <v>1</v>
      </c>
      <c r="BC63" s="93" t="s">
        <v>262</v>
      </c>
      <c r="BD63" s="93" t="s">
        <v>90</v>
      </c>
    </row>
    <row r="64" spans="2:56" ht="11.25">
      <c r="B64" s="20"/>
      <c r="L64" s="20"/>
      <c r="AZ64" s="93" t="s">
        <v>263</v>
      </c>
      <c r="BA64" s="93" t="s">
        <v>1</v>
      </c>
      <c r="BB64" s="93" t="s">
        <v>1</v>
      </c>
      <c r="BC64" s="93" t="s">
        <v>264</v>
      </c>
      <c r="BD64" s="93" t="s">
        <v>90</v>
      </c>
    </row>
    <row r="65" spans="2:56" s="1" customFormat="1" ht="12.75">
      <c r="B65" s="32"/>
      <c r="D65" s="41" t="s">
        <v>57</v>
      </c>
      <c r="E65" s="42"/>
      <c r="F65" s="42"/>
      <c r="G65" s="41" t="s">
        <v>58</v>
      </c>
      <c r="H65" s="42"/>
      <c r="I65" s="42"/>
      <c r="J65" s="42"/>
      <c r="K65" s="42"/>
      <c r="L65" s="32"/>
      <c r="AZ65" s="93" t="s">
        <v>265</v>
      </c>
      <c r="BA65" s="93" t="s">
        <v>1</v>
      </c>
      <c r="BB65" s="93" t="s">
        <v>1</v>
      </c>
      <c r="BC65" s="93" t="s">
        <v>266</v>
      </c>
      <c r="BD65" s="93" t="s">
        <v>90</v>
      </c>
    </row>
    <row r="66" spans="2:56" ht="11.25">
      <c r="B66" s="20"/>
      <c r="L66" s="20"/>
      <c r="AZ66" s="93" t="s">
        <v>267</v>
      </c>
      <c r="BA66" s="93" t="s">
        <v>1</v>
      </c>
      <c r="BB66" s="93" t="s">
        <v>1</v>
      </c>
      <c r="BC66" s="93" t="s">
        <v>234</v>
      </c>
      <c r="BD66" s="93" t="s">
        <v>90</v>
      </c>
    </row>
    <row r="67" spans="2:56" ht="11.25">
      <c r="B67" s="20"/>
      <c r="L67" s="20"/>
      <c r="AZ67" s="93" t="s">
        <v>268</v>
      </c>
      <c r="BA67" s="93" t="s">
        <v>1</v>
      </c>
      <c r="BB67" s="93" t="s">
        <v>1</v>
      </c>
      <c r="BC67" s="93" t="s">
        <v>269</v>
      </c>
      <c r="BD67" s="93" t="s">
        <v>90</v>
      </c>
    </row>
    <row r="68" spans="2:56" ht="11.25">
      <c r="B68" s="20"/>
      <c r="L68" s="20"/>
      <c r="AZ68" s="93" t="s">
        <v>270</v>
      </c>
      <c r="BA68" s="93" t="s">
        <v>1</v>
      </c>
      <c r="BB68" s="93" t="s">
        <v>1</v>
      </c>
      <c r="BC68" s="93" t="s">
        <v>271</v>
      </c>
      <c r="BD68" s="93" t="s">
        <v>90</v>
      </c>
    </row>
    <row r="69" spans="2:56" ht="11.25">
      <c r="B69" s="20"/>
      <c r="L69" s="20"/>
      <c r="AZ69" s="93" t="s">
        <v>272</v>
      </c>
      <c r="BA69" s="93" t="s">
        <v>1</v>
      </c>
      <c r="BB69" s="93" t="s">
        <v>1</v>
      </c>
      <c r="BC69" s="93" t="s">
        <v>273</v>
      </c>
      <c r="BD69" s="93" t="s">
        <v>90</v>
      </c>
    </row>
    <row r="70" spans="2:56" ht="11.25">
      <c r="B70" s="20"/>
      <c r="L70" s="20"/>
      <c r="AZ70" s="93" t="s">
        <v>274</v>
      </c>
      <c r="BA70" s="93" t="s">
        <v>1</v>
      </c>
      <c r="BB70" s="93" t="s">
        <v>1</v>
      </c>
      <c r="BC70" s="93" t="s">
        <v>275</v>
      </c>
      <c r="BD70" s="93" t="s">
        <v>90</v>
      </c>
    </row>
    <row r="71" spans="2:56" ht="11.25">
      <c r="B71" s="20"/>
      <c r="L71" s="20"/>
      <c r="AZ71" s="93" t="s">
        <v>276</v>
      </c>
      <c r="BA71" s="93" t="s">
        <v>1</v>
      </c>
      <c r="BB71" s="93" t="s">
        <v>1</v>
      </c>
      <c r="BC71" s="93" t="s">
        <v>277</v>
      </c>
      <c r="BD71" s="93" t="s">
        <v>90</v>
      </c>
    </row>
    <row r="72" spans="2:56" ht="11.25">
      <c r="B72" s="20"/>
      <c r="L72" s="20"/>
      <c r="AZ72" s="93" t="s">
        <v>278</v>
      </c>
      <c r="BA72" s="93" t="s">
        <v>1</v>
      </c>
      <c r="BB72" s="93" t="s">
        <v>1</v>
      </c>
      <c r="BC72" s="93" t="s">
        <v>279</v>
      </c>
      <c r="BD72" s="93" t="s">
        <v>90</v>
      </c>
    </row>
    <row r="73" spans="2:56" ht="11.25">
      <c r="B73" s="20"/>
      <c r="L73" s="20"/>
      <c r="AZ73" s="93" t="s">
        <v>280</v>
      </c>
      <c r="BA73" s="93" t="s">
        <v>1</v>
      </c>
      <c r="BB73" s="93" t="s">
        <v>1</v>
      </c>
      <c r="BC73" s="93" t="s">
        <v>281</v>
      </c>
      <c r="BD73" s="93" t="s">
        <v>90</v>
      </c>
    </row>
    <row r="74" spans="2:56" ht="11.25">
      <c r="B74" s="20"/>
      <c r="L74" s="20"/>
      <c r="AZ74" s="93" t="s">
        <v>282</v>
      </c>
      <c r="BA74" s="93" t="s">
        <v>1</v>
      </c>
      <c r="BB74" s="93" t="s">
        <v>1</v>
      </c>
      <c r="BC74" s="93" t="s">
        <v>283</v>
      </c>
      <c r="BD74" s="93" t="s">
        <v>90</v>
      </c>
    </row>
    <row r="75" spans="2:56" ht="11.25">
      <c r="B75" s="20"/>
      <c r="L75" s="20"/>
      <c r="AZ75" s="93" t="s">
        <v>284</v>
      </c>
      <c r="BA75" s="93" t="s">
        <v>1</v>
      </c>
      <c r="BB75" s="93" t="s">
        <v>1</v>
      </c>
      <c r="BC75" s="93" t="s">
        <v>285</v>
      </c>
      <c r="BD75" s="93" t="s">
        <v>90</v>
      </c>
    </row>
    <row r="76" spans="2:56" s="1" customFormat="1" ht="12.75">
      <c r="B76" s="32"/>
      <c r="D76" s="43" t="s">
        <v>55</v>
      </c>
      <c r="E76" s="34"/>
      <c r="F76" s="105" t="s">
        <v>56</v>
      </c>
      <c r="G76" s="43" t="s">
        <v>55</v>
      </c>
      <c r="H76" s="34"/>
      <c r="I76" s="34"/>
      <c r="J76" s="106" t="s">
        <v>56</v>
      </c>
      <c r="K76" s="34"/>
      <c r="L76" s="32"/>
      <c r="AZ76" s="93" t="s">
        <v>286</v>
      </c>
      <c r="BA76" s="93" t="s">
        <v>1</v>
      </c>
      <c r="BB76" s="93" t="s">
        <v>1</v>
      </c>
      <c r="BC76" s="93" t="s">
        <v>287</v>
      </c>
      <c r="BD76" s="93" t="s">
        <v>90</v>
      </c>
    </row>
    <row r="77" spans="2:56" s="1" customFormat="1" ht="14.45" customHeight="1">
      <c r="B77" s="44"/>
      <c r="C77" s="45"/>
      <c r="D77" s="45"/>
      <c r="E77" s="45"/>
      <c r="F77" s="45"/>
      <c r="G77" s="45"/>
      <c r="H77" s="45"/>
      <c r="I77" s="45"/>
      <c r="J77" s="45"/>
      <c r="K77" s="45"/>
      <c r="L77" s="32"/>
      <c r="AZ77" s="93" t="s">
        <v>288</v>
      </c>
      <c r="BA77" s="93" t="s">
        <v>1</v>
      </c>
      <c r="BB77" s="93" t="s">
        <v>1</v>
      </c>
      <c r="BC77" s="93" t="s">
        <v>289</v>
      </c>
      <c r="BD77" s="93" t="s">
        <v>90</v>
      </c>
    </row>
    <row r="78" spans="2:56" ht="11.25">
      <c r="AZ78" s="93" t="s">
        <v>290</v>
      </c>
      <c r="BA78" s="93" t="s">
        <v>1</v>
      </c>
      <c r="BB78" s="93" t="s">
        <v>1</v>
      </c>
      <c r="BC78" s="93" t="s">
        <v>291</v>
      </c>
      <c r="BD78" s="93" t="s">
        <v>90</v>
      </c>
    </row>
    <row r="79" spans="2:56" ht="11.25">
      <c r="AZ79" s="93" t="s">
        <v>292</v>
      </c>
      <c r="BA79" s="93" t="s">
        <v>1</v>
      </c>
      <c r="BB79" s="93" t="s">
        <v>1</v>
      </c>
      <c r="BC79" s="93" t="s">
        <v>293</v>
      </c>
      <c r="BD79" s="93" t="s">
        <v>90</v>
      </c>
    </row>
    <row r="80" spans="2:56" ht="11.25">
      <c r="AZ80" s="93" t="s">
        <v>294</v>
      </c>
      <c r="BA80" s="93" t="s">
        <v>1</v>
      </c>
      <c r="BB80" s="93" t="s">
        <v>1</v>
      </c>
      <c r="BC80" s="93" t="s">
        <v>295</v>
      </c>
      <c r="BD80" s="93" t="s">
        <v>90</v>
      </c>
    </row>
    <row r="81" spans="2:56" s="1" customFormat="1" ht="6.95" customHeight="1">
      <c r="B81" s="46"/>
      <c r="C81" s="47"/>
      <c r="D81" s="47"/>
      <c r="E81" s="47"/>
      <c r="F81" s="47"/>
      <c r="G81" s="47"/>
      <c r="H81" s="47"/>
      <c r="I81" s="47"/>
      <c r="J81" s="47"/>
      <c r="K81" s="47"/>
      <c r="L81" s="32"/>
      <c r="AZ81" s="93" t="s">
        <v>296</v>
      </c>
      <c r="BA81" s="93" t="s">
        <v>1</v>
      </c>
      <c r="BB81" s="93" t="s">
        <v>1</v>
      </c>
      <c r="BC81" s="93" t="s">
        <v>297</v>
      </c>
      <c r="BD81" s="93" t="s">
        <v>90</v>
      </c>
    </row>
    <row r="82" spans="2:56" s="1" customFormat="1" ht="24.95" customHeight="1">
      <c r="B82" s="32"/>
      <c r="C82" s="21" t="s">
        <v>298</v>
      </c>
      <c r="L82" s="32"/>
      <c r="AZ82" s="93" t="s">
        <v>299</v>
      </c>
      <c r="BA82" s="93" t="s">
        <v>1</v>
      </c>
      <c r="BB82" s="93" t="s">
        <v>1</v>
      </c>
      <c r="BC82" s="93" t="s">
        <v>300</v>
      </c>
      <c r="BD82" s="93" t="s">
        <v>90</v>
      </c>
    </row>
    <row r="83" spans="2:56" s="1" customFormat="1" ht="6.95" customHeight="1">
      <c r="B83" s="32"/>
      <c r="L83" s="32"/>
      <c r="AZ83" s="93" t="s">
        <v>301</v>
      </c>
      <c r="BA83" s="93" t="s">
        <v>1</v>
      </c>
      <c r="BB83" s="93" t="s">
        <v>1</v>
      </c>
      <c r="BC83" s="93" t="s">
        <v>302</v>
      </c>
      <c r="BD83" s="93" t="s">
        <v>90</v>
      </c>
    </row>
    <row r="84" spans="2:56" s="1" customFormat="1" ht="12" customHeight="1">
      <c r="B84" s="32"/>
      <c r="C84" s="27" t="s">
        <v>16</v>
      </c>
      <c r="L84" s="32"/>
      <c r="AZ84" s="93" t="s">
        <v>303</v>
      </c>
      <c r="BA84" s="93" t="s">
        <v>1</v>
      </c>
      <c r="BB84" s="93" t="s">
        <v>1</v>
      </c>
      <c r="BC84" s="93" t="s">
        <v>304</v>
      </c>
      <c r="BD84" s="93" t="s">
        <v>90</v>
      </c>
    </row>
    <row r="85" spans="2:56" s="1" customFormat="1" ht="16.5" customHeight="1">
      <c r="B85" s="32"/>
      <c r="E85" s="264" t="str">
        <f>E7</f>
        <v>Administrativní budova TELMAX Vysoké Mýto</v>
      </c>
      <c r="F85" s="265"/>
      <c r="G85" s="265"/>
      <c r="H85" s="265"/>
      <c r="L85" s="32"/>
      <c r="AZ85" s="93" t="s">
        <v>305</v>
      </c>
      <c r="BA85" s="93" t="s">
        <v>1</v>
      </c>
      <c r="BB85" s="93" t="s">
        <v>1</v>
      </c>
      <c r="BC85" s="93" t="s">
        <v>306</v>
      </c>
      <c r="BD85" s="93" t="s">
        <v>90</v>
      </c>
    </row>
    <row r="86" spans="2:56" ht="12" customHeight="1">
      <c r="B86" s="20"/>
      <c r="C86" s="27" t="s">
        <v>152</v>
      </c>
      <c r="L86" s="20"/>
      <c r="AZ86" s="93" t="s">
        <v>307</v>
      </c>
      <c r="BA86" s="93" t="s">
        <v>1</v>
      </c>
      <c r="BB86" s="93" t="s">
        <v>1</v>
      </c>
      <c r="BC86" s="93" t="s">
        <v>308</v>
      </c>
      <c r="BD86" s="93" t="s">
        <v>90</v>
      </c>
    </row>
    <row r="87" spans="2:56" s="1" customFormat="1" ht="16.5" customHeight="1">
      <c r="B87" s="32"/>
      <c r="E87" s="264" t="s">
        <v>155</v>
      </c>
      <c r="F87" s="266"/>
      <c r="G87" s="266"/>
      <c r="H87" s="266"/>
      <c r="L87" s="32"/>
      <c r="AZ87" s="93" t="s">
        <v>309</v>
      </c>
      <c r="BA87" s="93" t="s">
        <v>1</v>
      </c>
      <c r="BB87" s="93" t="s">
        <v>1</v>
      </c>
      <c r="BC87" s="93" t="s">
        <v>310</v>
      </c>
      <c r="BD87" s="93" t="s">
        <v>90</v>
      </c>
    </row>
    <row r="88" spans="2:56" s="1" customFormat="1" ht="12" customHeight="1">
      <c r="B88" s="32"/>
      <c r="C88" s="27" t="s">
        <v>158</v>
      </c>
      <c r="L88" s="32"/>
      <c r="AZ88" s="93" t="s">
        <v>311</v>
      </c>
      <c r="BA88" s="93" t="s">
        <v>1</v>
      </c>
      <c r="BB88" s="93" t="s">
        <v>1</v>
      </c>
      <c r="BC88" s="93" t="s">
        <v>312</v>
      </c>
      <c r="BD88" s="93" t="s">
        <v>90</v>
      </c>
    </row>
    <row r="89" spans="2:56" s="1" customFormat="1" ht="16.5" customHeight="1">
      <c r="B89" s="32"/>
      <c r="E89" s="227" t="str">
        <f>E11</f>
        <v>D.1.1.1 - Architektonicko stavební řešení</v>
      </c>
      <c r="F89" s="266"/>
      <c r="G89" s="266"/>
      <c r="H89" s="266"/>
      <c r="L89" s="32"/>
      <c r="AZ89" s="93" t="s">
        <v>313</v>
      </c>
      <c r="BA89" s="93" t="s">
        <v>1</v>
      </c>
      <c r="BB89" s="93" t="s">
        <v>1</v>
      </c>
      <c r="BC89" s="93" t="s">
        <v>314</v>
      </c>
      <c r="BD89" s="93" t="s">
        <v>90</v>
      </c>
    </row>
    <row r="90" spans="2:56" s="1" customFormat="1" ht="6.95" customHeight="1">
      <c r="B90" s="32"/>
      <c r="L90" s="32"/>
      <c r="AZ90" s="93" t="s">
        <v>315</v>
      </c>
      <c r="BA90" s="93" t="s">
        <v>1</v>
      </c>
      <c r="BB90" s="93" t="s">
        <v>1</v>
      </c>
      <c r="BC90" s="93" t="s">
        <v>316</v>
      </c>
      <c r="BD90" s="93" t="s">
        <v>90</v>
      </c>
    </row>
    <row r="91" spans="2:56" s="1" customFormat="1" ht="12" customHeight="1">
      <c r="B91" s="32"/>
      <c r="C91" s="27" t="s">
        <v>20</v>
      </c>
      <c r="F91" s="25" t="str">
        <f>F14</f>
        <v>k.ú.Vysoké Mýto 2547, 2546/2, 2546/3, 2545/1</v>
      </c>
      <c r="I91" s="27" t="s">
        <v>22</v>
      </c>
      <c r="J91" s="52" t="str">
        <f>IF(J14="","",J14)</f>
        <v>23. 9. 2024</v>
      </c>
      <c r="L91" s="32"/>
      <c r="AZ91" s="93" t="s">
        <v>317</v>
      </c>
      <c r="BA91" s="93" t="s">
        <v>1</v>
      </c>
      <c r="BB91" s="93" t="s">
        <v>1</v>
      </c>
      <c r="BC91" s="93" t="s">
        <v>318</v>
      </c>
      <c r="BD91" s="93" t="s">
        <v>90</v>
      </c>
    </row>
    <row r="92" spans="2:56" s="1" customFormat="1" ht="6.95" customHeight="1">
      <c r="B92" s="32"/>
      <c r="L92" s="32"/>
      <c r="AZ92" s="93" t="s">
        <v>319</v>
      </c>
      <c r="BA92" s="93" t="s">
        <v>1</v>
      </c>
      <c r="BB92" s="93" t="s">
        <v>1</v>
      </c>
      <c r="BC92" s="93" t="s">
        <v>320</v>
      </c>
      <c r="BD92" s="93" t="s">
        <v>90</v>
      </c>
    </row>
    <row r="93" spans="2:56" s="1" customFormat="1" ht="40.15" customHeight="1">
      <c r="B93" s="32"/>
      <c r="C93" s="27" t="s">
        <v>24</v>
      </c>
      <c r="F93" s="25" t="str">
        <f>E17</f>
        <v>TELMAX s.r.o. Jiráskova 154 566 01 Vysoké Mýto</v>
      </c>
      <c r="I93" s="27" t="s">
        <v>32</v>
      </c>
      <c r="J93" s="30" t="str">
        <f>E23</f>
        <v>BKN spol.s r.o., Vladislavova 29, 56601Vysoké Mýto</v>
      </c>
      <c r="L93" s="32"/>
      <c r="AZ93" s="93" t="s">
        <v>321</v>
      </c>
      <c r="BA93" s="93" t="s">
        <v>1</v>
      </c>
      <c r="BB93" s="93" t="s">
        <v>1</v>
      </c>
      <c r="BC93" s="93" t="s">
        <v>322</v>
      </c>
      <c r="BD93" s="93" t="s">
        <v>90</v>
      </c>
    </row>
    <row r="94" spans="2:56" s="1" customFormat="1" ht="25.7" customHeight="1">
      <c r="B94" s="32"/>
      <c r="C94" s="27" t="s">
        <v>30</v>
      </c>
      <c r="F94" s="25" t="str">
        <f>IF(E20="","",E20)</f>
        <v>Vyplň údaj</v>
      </c>
      <c r="I94" s="27" t="s">
        <v>37</v>
      </c>
      <c r="J94" s="30" t="str">
        <f>E26</f>
        <v>Ing. Alena Zahradníková</v>
      </c>
      <c r="L94" s="32"/>
    </row>
    <row r="95" spans="2:56" s="1" customFormat="1" ht="10.35" customHeight="1">
      <c r="B95" s="32"/>
      <c r="L95" s="32"/>
    </row>
    <row r="96" spans="2:56" s="1" customFormat="1" ht="29.25" customHeight="1">
      <c r="B96" s="32"/>
      <c r="C96" s="107" t="s">
        <v>323</v>
      </c>
      <c r="D96" s="99"/>
      <c r="E96" s="99"/>
      <c r="F96" s="99"/>
      <c r="G96" s="99"/>
      <c r="H96" s="99"/>
      <c r="I96" s="99"/>
      <c r="J96" s="108" t="s">
        <v>324</v>
      </c>
      <c r="K96" s="99"/>
      <c r="L96" s="32"/>
    </row>
    <row r="97" spans="2:47" s="1" customFormat="1" ht="10.35" customHeight="1">
      <c r="B97" s="32"/>
      <c r="L97" s="32"/>
    </row>
    <row r="98" spans="2:47" s="1" customFormat="1" ht="22.9" customHeight="1">
      <c r="B98" s="32"/>
      <c r="C98" s="109" t="s">
        <v>325</v>
      </c>
      <c r="J98" s="66">
        <f>J151</f>
        <v>0</v>
      </c>
      <c r="L98" s="32"/>
      <c r="AU98" s="17" t="s">
        <v>326</v>
      </c>
    </row>
    <row r="99" spans="2:47" s="8" customFormat="1" ht="24.95" customHeight="1">
      <c r="B99" s="110"/>
      <c r="D99" s="111" t="s">
        <v>327</v>
      </c>
      <c r="E99" s="112"/>
      <c r="F99" s="112"/>
      <c r="G99" s="112"/>
      <c r="H99" s="112"/>
      <c r="I99" s="112"/>
      <c r="J99" s="113">
        <f>J152</f>
        <v>0</v>
      </c>
      <c r="L99" s="110"/>
    </row>
    <row r="100" spans="2:47" s="9" customFormat="1" ht="19.899999999999999" customHeight="1">
      <c r="B100" s="114"/>
      <c r="D100" s="115" t="s">
        <v>328</v>
      </c>
      <c r="E100" s="116"/>
      <c r="F100" s="116"/>
      <c r="G100" s="116"/>
      <c r="H100" s="116"/>
      <c r="I100" s="116"/>
      <c r="J100" s="117">
        <f>J153</f>
        <v>0</v>
      </c>
      <c r="L100" s="114"/>
    </row>
    <row r="101" spans="2:47" s="9" customFormat="1" ht="19.899999999999999" customHeight="1">
      <c r="B101" s="114"/>
      <c r="D101" s="115" t="s">
        <v>329</v>
      </c>
      <c r="E101" s="116"/>
      <c r="F101" s="116"/>
      <c r="G101" s="116"/>
      <c r="H101" s="116"/>
      <c r="I101" s="116"/>
      <c r="J101" s="117">
        <f>J276</f>
        <v>0</v>
      </c>
      <c r="L101" s="114"/>
    </row>
    <row r="102" spans="2:47" s="9" customFormat="1" ht="19.899999999999999" customHeight="1">
      <c r="B102" s="114"/>
      <c r="D102" s="115" t="s">
        <v>330</v>
      </c>
      <c r="E102" s="116"/>
      <c r="F102" s="116"/>
      <c r="G102" s="116"/>
      <c r="H102" s="116"/>
      <c r="I102" s="116"/>
      <c r="J102" s="117">
        <f>J790</f>
        <v>0</v>
      </c>
      <c r="L102" s="114"/>
    </row>
    <row r="103" spans="2:47" s="9" customFormat="1" ht="19.899999999999999" customHeight="1">
      <c r="B103" s="114"/>
      <c r="D103" s="115" t="s">
        <v>331</v>
      </c>
      <c r="E103" s="116"/>
      <c r="F103" s="116"/>
      <c r="G103" s="116"/>
      <c r="H103" s="116"/>
      <c r="I103" s="116"/>
      <c r="J103" s="117">
        <f>J1511</f>
        <v>0</v>
      </c>
      <c r="L103" s="114"/>
    </row>
    <row r="104" spans="2:47" s="9" customFormat="1" ht="19.899999999999999" customHeight="1">
      <c r="B104" s="114"/>
      <c r="D104" s="115" t="s">
        <v>332</v>
      </c>
      <c r="E104" s="116"/>
      <c r="F104" s="116"/>
      <c r="G104" s="116"/>
      <c r="H104" s="116"/>
      <c r="I104" s="116"/>
      <c r="J104" s="117">
        <f>J2083</f>
        <v>0</v>
      </c>
      <c r="L104" s="114"/>
    </row>
    <row r="105" spans="2:47" s="9" customFormat="1" ht="19.899999999999999" customHeight="1">
      <c r="B105" s="114"/>
      <c r="D105" s="115" t="s">
        <v>333</v>
      </c>
      <c r="E105" s="116"/>
      <c r="F105" s="116"/>
      <c r="G105" s="116"/>
      <c r="H105" s="116"/>
      <c r="I105" s="116"/>
      <c r="J105" s="117">
        <f>J2727</f>
        <v>0</v>
      </c>
      <c r="L105" s="114"/>
    </row>
    <row r="106" spans="2:47" s="9" customFormat="1" ht="19.899999999999999" customHeight="1">
      <c r="B106" s="114"/>
      <c r="D106" s="115" t="s">
        <v>334</v>
      </c>
      <c r="E106" s="116"/>
      <c r="F106" s="116"/>
      <c r="G106" s="116"/>
      <c r="H106" s="116"/>
      <c r="I106" s="116"/>
      <c r="J106" s="117">
        <f>J2761</f>
        <v>0</v>
      </c>
      <c r="L106" s="114"/>
    </row>
    <row r="107" spans="2:47" s="9" customFormat="1" ht="19.899999999999999" customHeight="1">
      <c r="B107" s="114"/>
      <c r="D107" s="115" t="s">
        <v>335</v>
      </c>
      <c r="E107" s="116"/>
      <c r="F107" s="116"/>
      <c r="G107" s="116"/>
      <c r="H107" s="116"/>
      <c r="I107" s="116"/>
      <c r="J107" s="117">
        <f>J3200</f>
        <v>0</v>
      </c>
      <c r="L107" s="114"/>
    </row>
    <row r="108" spans="2:47" s="9" customFormat="1" ht="19.899999999999999" customHeight="1">
      <c r="B108" s="114"/>
      <c r="D108" s="115" t="s">
        <v>336</v>
      </c>
      <c r="E108" s="116"/>
      <c r="F108" s="116"/>
      <c r="G108" s="116"/>
      <c r="H108" s="116"/>
      <c r="I108" s="116"/>
      <c r="J108" s="117">
        <f>J3206</f>
        <v>0</v>
      </c>
      <c r="L108" s="114"/>
    </row>
    <row r="109" spans="2:47" s="8" customFormat="1" ht="24.95" customHeight="1">
      <c r="B109" s="110"/>
      <c r="D109" s="111" t="s">
        <v>337</v>
      </c>
      <c r="E109" s="112"/>
      <c r="F109" s="112"/>
      <c r="G109" s="112"/>
      <c r="H109" s="112"/>
      <c r="I109" s="112"/>
      <c r="J109" s="113">
        <f>J3208</f>
        <v>0</v>
      </c>
      <c r="L109" s="110"/>
    </row>
    <row r="110" spans="2:47" s="9" customFormat="1" ht="19.899999999999999" customHeight="1">
      <c r="B110" s="114"/>
      <c r="D110" s="115" t="s">
        <v>338</v>
      </c>
      <c r="E110" s="116"/>
      <c r="F110" s="116"/>
      <c r="G110" s="116"/>
      <c r="H110" s="116"/>
      <c r="I110" s="116"/>
      <c r="J110" s="117">
        <f>J3209</f>
        <v>0</v>
      </c>
      <c r="L110" s="114"/>
    </row>
    <row r="111" spans="2:47" s="9" customFormat="1" ht="19.899999999999999" customHeight="1">
      <c r="B111" s="114"/>
      <c r="D111" s="115" t="s">
        <v>339</v>
      </c>
      <c r="E111" s="116"/>
      <c r="F111" s="116"/>
      <c r="G111" s="116"/>
      <c r="H111" s="116"/>
      <c r="I111" s="116"/>
      <c r="J111" s="117">
        <f>J3353</f>
        <v>0</v>
      </c>
      <c r="L111" s="114"/>
    </row>
    <row r="112" spans="2:47" s="9" customFormat="1" ht="19.899999999999999" customHeight="1">
      <c r="B112" s="114"/>
      <c r="D112" s="115" t="s">
        <v>340</v>
      </c>
      <c r="E112" s="116"/>
      <c r="F112" s="116"/>
      <c r="G112" s="116"/>
      <c r="H112" s="116"/>
      <c r="I112" s="116"/>
      <c r="J112" s="117">
        <f>J3727</f>
        <v>0</v>
      </c>
      <c r="L112" s="114"/>
    </row>
    <row r="113" spans="2:12" s="9" customFormat="1" ht="19.899999999999999" customHeight="1">
      <c r="B113" s="114"/>
      <c r="D113" s="115" t="s">
        <v>341</v>
      </c>
      <c r="E113" s="116"/>
      <c r="F113" s="116"/>
      <c r="G113" s="116"/>
      <c r="H113" s="116"/>
      <c r="I113" s="116"/>
      <c r="J113" s="117">
        <f>J4008</f>
        <v>0</v>
      </c>
      <c r="L113" s="114"/>
    </row>
    <row r="114" spans="2:12" s="9" customFormat="1" ht="19.899999999999999" customHeight="1">
      <c r="B114" s="114"/>
      <c r="D114" s="115" t="s">
        <v>342</v>
      </c>
      <c r="E114" s="116"/>
      <c r="F114" s="116"/>
      <c r="G114" s="116"/>
      <c r="H114" s="116"/>
      <c r="I114" s="116"/>
      <c r="J114" s="117">
        <f>J4021</f>
        <v>0</v>
      </c>
      <c r="L114" s="114"/>
    </row>
    <row r="115" spans="2:12" s="9" customFormat="1" ht="19.899999999999999" customHeight="1">
      <c r="B115" s="114"/>
      <c r="D115" s="115" t="s">
        <v>343</v>
      </c>
      <c r="E115" s="116"/>
      <c r="F115" s="116"/>
      <c r="G115" s="116"/>
      <c r="H115" s="116"/>
      <c r="I115" s="116"/>
      <c r="J115" s="117">
        <f>J4027</f>
        <v>0</v>
      </c>
      <c r="L115" s="114"/>
    </row>
    <row r="116" spans="2:12" s="9" customFormat="1" ht="19.899999999999999" customHeight="1">
      <c r="B116" s="114"/>
      <c r="D116" s="115" t="s">
        <v>344</v>
      </c>
      <c r="E116" s="116"/>
      <c r="F116" s="116"/>
      <c r="G116" s="116"/>
      <c r="H116" s="116"/>
      <c r="I116" s="116"/>
      <c r="J116" s="117">
        <f>J4040</f>
        <v>0</v>
      </c>
      <c r="L116" s="114"/>
    </row>
    <row r="117" spans="2:12" s="9" customFormat="1" ht="19.899999999999999" customHeight="1">
      <c r="B117" s="114"/>
      <c r="D117" s="115" t="s">
        <v>345</v>
      </c>
      <c r="E117" s="116"/>
      <c r="F117" s="116"/>
      <c r="G117" s="116"/>
      <c r="H117" s="116"/>
      <c r="I117" s="116"/>
      <c r="J117" s="117">
        <f>J4109</f>
        <v>0</v>
      </c>
      <c r="L117" s="114"/>
    </row>
    <row r="118" spans="2:12" s="9" customFormat="1" ht="19.899999999999999" customHeight="1">
      <c r="B118" s="114"/>
      <c r="D118" s="115" t="s">
        <v>346</v>
      </c>
      <c r="E118" s="116"/>
      <c r="F118" s="116"/>
      <c r="G118" s="116"/>
      <c r="H118" s="116"/>
      <c r="I118" s="116"/>
      <c r="J118" s="117">
        <f>J4119</f>
        <v>0</v>
      </c>
      <c r="L118" s="114"/>
    </row>
    <row r="119" spans="2:12" s="9" customFormat="1" ht="19.899999999999999" customHeight="1">
      <c r="B119" s="114"/>
      <c r="D119" s="115" t="s">
        <v>347</v>
      </c>
      <c r="E119" s="116"/>
      <c r="F119" s="116"/>
      <c r="G119" s="116"/>
      <c r="H119" s="116"/>
      <c r="I119" s="116"/>
      <c r="J119" s="117">
        <f>J4175</f>
        <v>0</v>
      </c>
      <c r="L119" s="114"/>
    </row>
    <row r="120" spans="2:12" s="9" customFormat="1" ht="19.899999999999999" customHeight="1">
      <c r="B120" s="114"/>
      <c r="D120" s="115" t="s">
        <v>348</v>
      </c>
      <c r="E120" s="116"/>
      <c r="F120" s="116"/>
      <c r="G120" s="116"/>
      <c r="H120" s="116"/>
      <c r="I120" s="116"/>
      <c r="J120" s="117">
        <f>J4304</f>
        <v>0</v>
      </c>
      <c r="L120" s="114"/>
    </row>
    <row r="121" spans="2:12" s="9" customFormat="1" ht="19.899999999999999" customHeight="1">
      <c r="B121" s="114"/>
      <c r="D121" s="115" t="s">
        <v>349</v>
      </c>
      <c r="E121" s="116"/>
      <c r="F121" s="116"/>
      <c r="G121" s="116"/>
      <c r="H121" s="116"/>
      <c r="I121" s="116"/>
      <c r="J121" s="117">
        <f>J4389</f>
        <v>0</v>
      </c>
      <c r="L121" s="114"/>
    </row>
    <row r="122" spans="2:12" s="9" customFormat="1" ht="19.899999999999999" customHeight="1">
      <c r="B122" s="114"/>
      <c r="D122" s="115" t="s">
        <v>350</v>
      </c>
      <c r="E122" s="116"/>
      <c r="F122" s="116"/>
      <c r="G122" s="116"/>
      <c r="H122" s="116"/>
      <c r="I122" s="116"/>
      <c r="J122" s="117">
        <f>J4497</f>
        <v>0</v>
      </c>
      <c r="L122" s="114"/>
    </row>
    <row r="123" spans="2:12" s="9" customFormat="1" ht="19.899999999999999" customHeight="1">
      <c r="B123" s="114"/>
      <c r="D123" s="115" t="s">
        <v>351</v>
      </c>
      <c r="E123" s="116"/>
      <c r="F123" s="116"/>
      <c r="G123" s="116"/>
      <c r="H123" s="116"/>
      <c r="I123" s="116"/>
      <c r="J123" s="117">
        <f>J4957</f>
        <v>0</v>
      </c>
      <c r="L123" s="114"/>
    </row>
    <row r="124" spans="2:12" s="9" customFormat="1" ht="19.899999999999999" customHeight="1">
      <c r="B124" s="114"/>
      <c r="D124" s="115" t="s">
        <v>352</v>
      </c>
      <c r="E124" s="116"/>
      <c r="F124" s="116"/>
      <c r="G124" s="116"/>
      <c r="H124" s="116"/>
      <c r="I124" s="116"/>
      <c r="J124" s="117">
        <f>J4994</f>
        <v>0</v>
      </c>
      <c r="L124" s="114"/>
    </row>
    <row r="125" spans="2:12" s="9" customFormat="1" ht="19.899999999999999" customHeight="1">
      <c r="B125" s="114"/>
      <c r="D125" s="115" t="s">
        <v>353</v>
      </c>
      <c r="E125" s="116"/>
      <c r="F125" s="116"/>
      <c r="G125" s="116"/>
      <c r="H125" s="116"/>
      <c r="I125" s="116"/>
      <c r="J125" s="117">
        <f>J5175</f>
        <v>0</v>
      </c>
      <c r="L125" s="114"/>
    </row>
    <row r="126" spans="2:12" s="9" customFormat="1" ht="19.899999999999999" customHeight="1">
      <c r="B126" s="114"/>
      <c r="D126" s="115" t="s">
        <v>354</v>
      </c>
      <c r="E126" s="116"/>
      <c r="F126" s="116"/>
      <c r="G126" s="116"/>
      <c r="H126" s="116"/>
      <c r="I126" s="116"/>
      <c r="J126" s="117">
        <f>J5516</f>
        <v>0</v>
      </c>
      <c r="L126" s="114"/>
    </row>
    <row r="127" spans="2:12" s="8" customFormat="1" ht="24.95" customHeight="1">
      <c r="B127" s="110"/>
      <c r="D127" s="111" t="s">
        <v>355</v>
      </c>
      <c r="E127" s="112"/>
      <c r="F127" s="112"/>
      <c r="G127" s="112"/>
      <c r="H127" s="112"/>
      <c r="I127" s="112"/>
      <c r="J127" s="113">
        <f>J5562</f>
        <v>0</v>
      </c>
      <c r="L127" s="110"/>
    </row>
    <row r="128" spans="2:12" s="9" customFormat="1" ht="19.899999999999999" customHeight="1">
      <c r="B128" s="114"/>
      <c r="D128" s="115" t="s">
        <v>356</v>
      </c>
      <c r="E128" s="116"/>
      <c r="F128" s="116"/>
      <c r="G128" s="116"/>
      <c r="H128" s="116"/>
      <c r="I128" s="116"/>
      <c r="J128" s="117">
        <f>J5563</f>
        <v>0</v>
      </c>
      <c r="L128" s="114"/>
    </row>
    <row r="129" spans="2:12" s="8" customFormat="1" ht="24.95" customHeight="1">
      <c r="B129" s="110"/>
      <c r="D129" s="111" t="s">
        <v>357</v>
      </c>
      <c r="E129" s="112"/>
      <c r="F129" s="112"/>
      <c r="G129" s="112"/>
      <c r="H129" s="112"/>
      <c r="I129" s="112"/>
      <c r="J129" s="113">
        <f>J5580</f>
        <v>0</v>
      </c>
      <c r="L129" s="110"/>
    </row>
    <row r="130" spans="2:12" s="1" customFormat="1" ht="21.75" customHeight="1">
      <c r="B130" s="32"/>
      <c r="L130" s="32"/>
    </row>
    <row r="131" spans="2:12" s="1" customFormat="1" ht="6.95" customHeight="1">
      <c r="B131" s="44"/>
      <c r="C131" s="45"/>
      <c r="D131" s="45"/>
      <c r="E131" s="45"/>
      <c r="F131" s="45"/>
      <c r="G131" s="45"/>
      <c r="H131" s="45"/>
      <c r="I131" s="45"/>
      <c r="J131" s="45"/>
      <c r="K131" s="45"/>
      <c r="L131" s="32"/>
    </row>
    <row r="135" spans="2:12" s="1" customFormat="1" ht="6.95" customHeight="1">
      <c r="B135" s="46"/>
      <c r="C135" s="47"/>
      <c r="D135" s="47"/>
      <c r="E135" s="47"/>
      <c r="F135" s="47"/>
      <c r="G135" s="47"/>
      <c r="H135" s="47"/>
      <c r="I135" s="47"/>
      <c r="J135" s="47"/>
      <c r="K135" s="47"/>
      <c r="L135" s="32"/>
    </row>
    <row r="136" spans="2:12" s="1" customFormat="1" ht="24.95" customHeight="1">
      <c r="B136" s="32"/>
      <c r="C136" s="21" t="s">
        <v>358</v>
      </c>
      <c r="L136" s="32"/>
    </row>
    <row r="137" spans="2:12" s="1" customFormat="1" ht="6.95" customHeight="1">
      <c r="B137" s="32"/>
      <c r="L137" s="32"/>
    </row>
    <row r="138" spans="2:12" s="1" customFormat="1" ht="12" customHeight="1">
      <c r="B138" s="32"/>
      <c r="C138" s="27" t="s">
        <v>16</v>
      </c>
      <c r="L138" s="32"/>
    </row>
    <row r="139" spans="2:12" s="1" customFormat="1" ht="16.5" customHeight="1">
      <c r="B139" s="32"/>
      <c r="E139" s="264" t="str">
        <f>E7</f>
        <v>Administrativní budova TELMAX Vysoké Mýto</v>
      </c>
      <c r="F139" s="265"/>
      <c r="G139" s="265"/>
      <c r="H139" s="265"/>
      <c r="L139" s="32"/>
    </row>
    <row r="140" spans="2:12" ht="12" customHeight="1">
      <c r="B140" s="20"/>
      <c r="C140" s="27" t="s">
        <v>152</v>
      </c>
      <c r="L140" s="20"/>
    </row>
    <row r="141" spans="2:12" s="1" customFormat="1" ht="16.5" customHeight="1">
      <c r="B141" s="32"/>
      <c r="E141" s="264" t="s">
        <v>155</v>
      </c>
      <c r="F141" s="266"/>
      <c r="G141" s="266"/>
      <c r="H141" s="266"/>
      <c r="L141" s="32"/>
    </row>
    <row r="142" spans="2:12" s="1" customFormat="1" ht="12" customHeight="1">
      <c r="B142" s="32"/>
      <c r="C142" s="27" t="s">
        <v>158</v>
      </c>
      <c r="L142" s="32"/>
    </row>
    <row r="143" spans="2:12" s="1" customFormat="1" ht="16.5" customHeight="1">
      <c r="B143" s="32"/>
      <c r="E143" s="227" t="str">
        <f>E11</f>
        <v>D.1.1.1 - Architektonicko stavební řešení</v>
      </c>
      <c r="F143" s="266"/>
      <c r="G143" s="266"/>
      <c r="H143" s="266"/>
      <c r="L143" s="32"/>
    </row>
    <row r="144" spans="2:12" s="1" customFormat="1" ht="6.95" customHeight="1">
      <c r="B144" s="32"/>
      <c r="L144" s="32"/>
    </row>
    <row r="145" spans="2:65" s="1" customFormat="1" ht="12" customHeight="1">
      <c r="B145" s="32"/>
      <c r="C145" s="27" t="s">
        <v>20</v>
      </c>
      <c r="F145" s="25" t="str">
        <f>F14</f>
        <v>k.ú.Vysoké Mýto 2547, 2546/2, 2546/3, 2545/1</v>
      </c>
      <c r="I145" s="27" t="s">
        <v>22</v>
      </c>
      <c r="J145" s="52" t="str">
        <f>IF(J14="","",J14)</f>
        <v>23. 9. 2024</v>
      </c>
      <c r="L145" s="32"/>
    </row>
    <row r="146" spans="2:65" s="1" customFormat="1" ht="6.95" customHeight="1">
      <c r="B146" s="32"/>
      <c r="L146" s="32"/>
    </row>
    <row r="147" spans="2:65" s="1" customFormat="1" ht="40.15" customHeight="1">
      <c r="B147" s="32"/>
      <c r="C147" s="27" t="s">
        <v>24</v>
      </c>
      <c r="F147" s="25" t="str">
        <f>E17</f>
        <v>TELMAX s.r.o. Jiráskova 154 566 01 Vysoké Mýto</v>
      </c>
      <c r="I147" s="27" t="s">
        <v>32</v>
      </c>
      <c r="J147" s="30" t="str">
        <f>E23</f>
        <v>BKN spol.s r.o., Vladislavova 29, 56601Vysoké Mýto</v>
      </c>
      <c r="L147" s="32"/>
    </row>
    <row r="148" spans="2:65" s="1" customFormat="1" ht="25.7" customHeight="1">
      <c r="B148" s="32"/>
      <c r="C148" s="27" t="s">
        <v>30</v>
      </c>
      <c r="F148" s="25" t="str">
        <f>IF(E20="","",E20)</f>
        <v>Vyplň údaj</v>
      </c>
      <c r="I148" s="27" t="s">
        <v>37</v>
      </c>
      <c r="J148" s="30" t="str">
        <f>E26</f>
        <v>Ing. Alena Zahradníková</v>
      </c>
      <c r="L148" s="32"/>
    </row>
    <row r="149" spans="2:65" s="1" customFormat="1" ht="10.35" customHeight="1">
      <c r="B149" s="32"/>
      <c r="L149" s="32"/>
    </row>
    <row r="150" spans="2:65" s="10" customFormat="1" ht="29.25" customHeight="1">
      <c r="B150" s="118"/>
      <c r="C150" s="119" t="s">
        <v>359</v>
      </c>
      <c r="D150" s="120" t="s">
        <v>65</v>
      </c>
      <c r="E150" s="120" t="s">
        <v>61</v>
      </c>
      <c r="F150" s="120" t="s">
        <v>62</v>
      </c>
      <c r="G150" s="120" t="s">
        <v>360</v>
      </c>
      <c r="H150" s="120" t="s">
        <v>361</v>
      </c>
      <c r="I150" s="120" t="s">
        <v>362</v>
      </c>
      <c r="J150" s="121" t="s">
        <v>324</v>
      </c>
      <c r="K150" s="122" t="s">
        <v>363</v>
      </c>
      <c r="L150" s="118"/>
      <c r="M150" s="59" t="s">
        <v>1</v>
      </c>
      <c r="N150" s="60" t="s">
        <v>44</v>
      </c>
      <c r="O150" s="60" t="s">
        <v>364</v>
      </c>
      <c r="P150" s="60" t="s">
        <v>365</v>
      </c>
      <c r="Q150" s="60" t="s">
        <v>366</v>
      </c>
      <c r="R150" s="60" t="s">
        <v>367</v>
      </c>
      <c r="S150" s="60" t="s">
        <v>368</v>
      </c>
      <c r="T150" s="61" t="s">
        <v>369</v>
      </c>
    </row>
    <row r="151" spans="2:65" s="1" customFormat="1" ht="22.9" customHeight="1">
      <c r="B151" s="32"/>
      <c r="C151" s="64" t="s">
        <v>370</v>
      </c>
      <c r="J151" s="123">
        <f>BK151</f>
        <v>0</v>
      </c>
      <c r="L151" s="32"/>
      <c r="M151" s="62"/>
      <c r="N151" s="53"/>
      <c r="O151" s="53"/>
      <c r="P151" s="124">
        <f>P152+P3208+P5562+P5580</f>
        <v>0</v>
      </c>
      <c r="Q151" s="53"/>
      <c r="R151" s="124">
        <f>R152+R3208+R5562+R5580</f>
        <v>955.49602651999987</v>
      </c>
      <c r="S151" s="53"/>
      <c r="T151" s="125">
        <f>T152+T3208+T5562+T5580</f>
        <v>22.247724999999996</v>
      </c>
      <c r="AT151" s="17" t="s">
        <v>79</v>
      </c>
      <c r="AU151" s="17" t="s">
        <v>326</v>
      </c>
      <c r="BK151" s="126">
        <f>BK152+BK3208+BK5562+BK5580</f>
        <v>0</v>
      </c>
    </row>
    <row r="152" spans="2:65" s="11" customFormat="1" ht="25.9" customHeight="1">
      <c r="B152" s="127"/>
      <c r="D152" s="128" t="s">
        <v>79</v>
      </c>
      <c r="E152" s="129" t="s">
        <v>371</v>
      </c>
      <c r="F152" s="129" t="s">
        <v>372</v>
      </c>
      <c r="I152" s="130"/>
      <c r="J152" s="131">
        <f>BK152</f>
        <v>0</v>
      </c>
      <c r="L152" s="127"/>
      <c r="M152" s="132"/>
      <c r="P152" s="133">
        <f>P153+P276+P790+P1511+P2083+P2727+P2761+P3200+P3206</f>
        <v>0</v>
      </c>
      <c r="R152" s="133">
        <f>R153+R276+R790+R1511+R2083+R2727+R2761+R3200+R3206</f>
        <v>837.7809387499999</v>
      </c>
      <c r="T152" s="134">
        <f>T153+T276+T790+T1511+T2083+T2727+T2761+T3200+T3206</f>
        <v>22.225633449999997</v>
      </c>
      <c r="AR152" s="128" t="s">
        <v>87</v>
      </c>
      <c r="AT152" s="135" t="s">
        <v>79</v>
      </c>
      <c r="AU152" s="135" t="s">
        <v>80</v>
      </c>
      <c r="AY152" s="128" t="s">
        <v>373</v>
      </c>
      <c r="BK152" s="136">
        <f>BK153+BK276+BK790+BK1511+BK2083+BK2727+BK2761+BK3200+BK3206</f>
        <v>0</v>
      </c>
    </row>
    <row r="153" spans="2:65" s="11" customFormat="1" ht="22.9" customHeight="1">
      <c r="B153" s="127"/>
      <c r="D153" s="128" t="s">
        <v>79</v>
      </c>
      <c r="E153" s="137" t="s">
        <v>87</v>
      </c>
      <c r="F153" s="137" t="s">
        <v>374</v>
      </c>
      <c r="I153" s="130"/>
      <c r="J153" s="138">
        <f>BK153</f>
        <v>0</v>
      </c>
      <c r="L153" s="127"/>
      <c r="M153" s="132"/>
      <c r="P153" s="133">
        <f>SUM(P154:P275)</f>
        <v>0</v>
      </c>
      <c r="R153" s="133">
        <f>SUM(R154:R275)</f>
        <v>2.8799999999999999E-2</v>
      </c>
      <c r="T153" s="134">
        <f>SUM(T154:T275)</f>
        <v>0</v>
      </c>
      <c r="AR153" s="128" t="s">
        <v>87</v>
      </c>
      <c r="AT153" s="135" t="s">
        <v>79</v>
      </c>
      <c r="AU153" s="135" t="s">
        <v>87</v>
      </c>
      <c r="AY153" s="128" t="s">
        <v>373</v>
      </c>
      <c r="BK153" s="136">
        <f>SUM(BK154:BK275)</f>
        <v>0</v>
      </c>
    </row>
    <row r="154" spans="2:65" s="1" customFormat="1" ht="16.5" customHeight="1">
      <c r="B154" s="32"/>
      <c r="C154" s="139" t="s">
        <v>87</v>
      </c>
      <c r="D154" s="139" t="s">
        <v>375</v>
      </c>
      <c r="E154" s="140" t="s">
        <v>376</v>
      </c>
      <c r="F154" s="141" t="s">
        <v>377</v>
      </c>
      <c r="G154" s="142" t="s">
        <v>378</v>
      </c>
      <c r="H154" s="143">
        <v>960</v>
      </c>
      <c r="I154" s="144"/>
      <c r="J154" s="145">
        <f>ROUND(I154*H154,2)</f>
        <v>0</v>
      </c>
      <c r="K154" s="146"/>
      <c r="L154" s="32"/>
      <c r="M154" s="147" t="s">
        <v>1</v>
      </c>
      <c r="N154" s="148" t="s">
        <v>45</v>
      </c>
      <c r="P154" s="149">
        <f>O154*H154</f>
        <v>0</v>
      </c>
      <c r="Q154" s="149">
        <v>3.0000000000000001E-5</v>
      </c>
      <c r="R154" s="149">
        <f>Q154*H154</f>
        <v>2.8799999999999999E-2</v>
      </c>
      <c r="S154" s="149">
        <v>0</v>
      </c>
      <c r="T154" s="150">
        <f>S154*H154</f>
        <v>0</v>
      </c>
      <c r="AR154" s="151" t="s">
        <v>379</v>
      </c>
      <c r="AT154" s="151" t="s">
        <v>375</v>
      </c>
      <c r="AU154" s="151" t="s">
        <v>90</v>
      </c>
      <c r="AY154" s="17" t="s">
        <v>373</v>
      </c>
      <c r="BE154" s="152">
        <f>IF(N154="základní",J154,0)</f>
        <v>0</v>
      </c>
      <c r="BF154" s="152">
        <f>IF(N154="snížená",J154,0)</f>
        <v>0</v>
      </c>
      <c r="BG154" s="152">
        <f>IF(N154="zákl. přenesená",J154,0)</f>
        <v>0</v>
      </c>
      <c r="BH154" s="152">
        <f>IF(N154="sníž. přenesená",J154,0)</f>
        <v>0</v>
      </c>
      <c r="BI154" s="152">
        <f>IF(N154="nulová",J154,0)</f>
        <v>0</v>
      </c>
      <c r="BJ154" s="17" t="s">
        <v>87</v>
      </c>
      <c r="BK154" s="152">
        <f>ROUND(I154*H154,2)</f>
        <v>0</v>
      </c>
      <c r="BL154" s="17" t="s">
        <v>379</v>
      </c>
      <c r="BM154" s="151" t="s">
        <v>380</v>
      </c>
    </row>
    <row r="155" spans="2:65" s="12" customFormat="1" ht="11.25">
      <c r="B155" s="153"/>
      <c r="D155" s="154" t="s">
        <v>381</v>
      </c>
      <c r="E155" s="155" t="s">
        <v>1</v>
      </c>
      <c r="F155" s="156" t="s">
        <v>382</v>
      </c>
      <c r="H155" s="155" t="s">
        <v>1</v>
      </c>
      <c r="I155" s="157"/>
      <c r="L155" s="153"/>
      <c r="M155" s="158"/>
      <c r="T155" s="159"/>
      <c r="AT155" s="155" t="s">
        <v>381</v>
      </c>
      <c r="AU155" s="155" t="s">
        <v>90</v>
      </c>
      <c r="AV155" s="12" t="s">
        <v>87</v>
      </c>
      <c r="AW155" s="12" t="s">
        <v>36</v>
      </c>
      <c r="AX155" s="12" t="s">
        <v>80</v>
      </c>
      <c r="AY155" s="155" t="s">
        <v>373</v>
      </c>
    </row>
    <row r="156" spans="2:65" s="12" customFormat="1" ht="11.25">
      <c r="B156" s="153"/>
      <c r="D156" s="154" t="s">
        <v>381</v>
      </c>
      <c r="E156" s="155" t="s">
        <v>1</v>
      </c>
      <c r="F156" s="156" t="s">
        <v>383</v>
      </c>
      <c r="H156" s="155" t="s">
        <v>1</v>
      </c>
      <c r="I156" s="157"/>
      <c r="L156" s="153"/>
      <c r="M156" s="158"/>
      <c r="T156" s="159"/>
      <c r="AT156" s="155" t="s">
        <v>381</v>
      </c>
      <c r="AU156" s="155" t="s">
        <v>90</v>
      </c>
      <c r="AV156" s="12" t="s">
        <v>87</v>
      </c>
      <c r="AW156" s="12" t="s">
        <v>36</v>
      </c>
      <c r="AX156" s="12" t="s">
        <v>80</v>
      </c>
      <c r="AY156" s="155" t="s">
        <v>373</v>
      </c>
    </row>
    <row r="157" spans="2:65" s="12" customFormat="1" ht="11.25">
      <c r="B157" s="153"/>
      <c r="D157" s="154" t="s">
        <v>381</v>
      </c>
      <c r="E157" s="155" t="s">
        <v>1</v>
      </c>
      <c r="F157" s="156" t="s">
        <v>384</v>
      </c>
      <c r="H157" s="155" t="s">
        <v>1</v>
      </c>
      <c r="I157" s="157"/>
      <c r="L157" s="153"/>
      <c r="M157" s="158"/>
      <c r="T157" s="159"/>
      <c r="AT157" s="155" t="s">
        <v>381</v>
      </c>
      <c r="AU157" s="155" t="s">
        <v>90</v>
      </c>
      <c r="AV157" s="12" t="s">
        <v>87</v>
      </c>
      <c r="AW157" s="12" t="s">
        <v>36</v>
      </c>
      <c r="AX157" s="12" t="s">
        <v>80</v>
      </c>
      <c r="AY157" s="155" t="s">
        <v>373</v>
      </c>
    </row>
    <row r="158" spans="2:65" s="13" customFormat="1" ht="11.25">
      <c r="B158" s="160"/>
      <c r="D158" s="154" t="s">
        <v>381</v>
      </c>
      <c r="E158" s="161" t="s">
        <v>1</v>
      </c>
      <c r="F158" s="162" t="s">
        <v>385</v>
      </c>
      <c r="H158" s="163">
        <v>960</v>
      </c>
      <c r="I158" s="164"/>
      <c r="L158" s="160"/>
      <c r="M158" s="165"/>
      <c r="T158" s="166"/>
      <c r="AT158" s="161" t="s">
        <v>381</v>
      </c>
      <c r="AU158" s="161" t="s">
        <v>90</v>
      </c>
      <c r="AV158" s="13" t="s">
        <v>90</v>
      </c>
      <c r="AW158" s="13" t="s">
        <v>36</v>
      </c>
      <c r="AX158" s="13" t="s">
        <v>80</v>
      </c>
      <c r="AY158" s="161" t="s">
        <v>373</v>
      </c>
    </row>
    <row r="159" spans="2:65" s="14" customFormat="1" ht="11.25">
      <c r="B159" s="167"/>
      <c r="D159" s="154" t="s">
        <v>381</v>
      </c>
      <c r="E159" s="168" t="s">
        <v>1</v>
      </c>
      <c r="F159" s="169" t="s">
        <v>386</v>
      </c>
      <c r="H159" s="170">
        <v>960</v>
      </c>
      <c r="I159" s="171"/>
      <c r="L159" s="167"/>
      <c r="M159" s="172"/>
      <c r="T159" s="173"/>
      <c r="AT159" s="168" t="s">
        <v>381</v>
      </c>
      <c r="AU159" s="168" t="s">
        <v>90</v>
      </c>
      <c r="AV159" s="14" t="s">
        <v>379</v>
      </c>
      <c r="AW159" s="14" t="s">
        <v>36</v>
      </c>
      <c r="AX159" s="14" t="s">
        <v>87</v>
      </c>
      <c r="AY159" s="168" t="s">
        <v>373</v>
      </c>
    </row>
    <row r="160" spans="2:65" s="1" customFormat="1" ht="24.2" customHeight="1">
      <c r="B160" s="32"/>
      <c r="C160" s="139" t="s">
        <v>90</v>
      </c>
      <c r="D160" s="139" t="s">
        <v>375</v>
      </c>
      <c r="E160" s="140" t="s">
        <v>387</v>
      </c>
      <c r="F160" s="141" t="s">
        <v>388</v>
      </c>
      <c r="G160" s="142" t="s">
        <v>389</v>
      </c>
      <c r="H160" s="143">
        <v>40</v>
      </c>
      <c r="I160" s="144"/>
      <c r="J160" s="145">
        <f>ROUND(I160*H160,2)</f>
        <v>0</v>
      </c>
      <c r="K160" s="146"/>
      <c r="L160" s="32"/>
      <c r="M160" s="147" t="s">
        <v>1</v>
      </c>
      <c r="N160" s="148" t="s">
        <v>45</v>
      </c>
      <c r="P160" s="149">
        <f>O160*H160</f>
        <v>0</v>
      </c>
      <c r="Q160" s="149">
        <v>0</v>
      </c>
      <c r="R160" s="149">
        <f>Q160*H160</f>
        <v>0</v>
      </c>
      <c r="S160" s="149">
        <v>0</v>
      </c>
      <c r="T160" s="150">
        <f>S160*H160</f>
        <v>0</v>
      </c>
      <c r="AR160" s="151" t="s">
        <v>379</v>
      </c>
      <c r="AT160" s="151" t="s">
        <v>375</v>
      </c>
      <c r="AU160" s="151" t="s">
        <v>90</v>
      </c>
      <c r="AY160" s="17" t="s">
        <v>373</v>
      </c>
      <c r="BE160" s="152">
        <f>IF(N160="základní",J160,0)</f>
        <v>0</v>
      </c>
      <c r="BF160" s="152">
        <f>IF(N160="snížená",J160,0)</f>
        <v>0</v>
      </c>
      <c r="BG160" s="152">
        <f>IF(N160="zákl. přenesená",J160,0)</f>
        <v>0</v>
      </c>
      <c r="BH160" s="152">
        <f>IF(N160="sníž. přenesená",J160,0)</f>
        <v>0</v>
      </c>
      <c r="BI160" s="152">
        <f>IF(N160="nulová",J160,0)</f>
        <v>0</v>
      </c>
      <c r="BJ160" s="17" t="s">
        <v>87</v>
      </c>
      <c r="BK160" s="152">
        <f>ROUND(I160*H160,2)</f>
        <v>0</v>
      </c>
      <c r="BL160" s="17" t="s">
        <v>379</v>
      </c>
      <c r="BM160" s="151" t="s">
        <v>390</v>
      </c>
    </row>
    <row r="161" spans="2:65" s="12" customFormat="1" ht="11.25">
      <c r="B161" s="153"/>
      <c r="D161" s="154" t="s">
        <v>381</v>
      </c>
      <c r="E161" s="155" t="s">
        <v>1</v>
      </c>
      <c r="F161" s="156" t="s">
        <v>382</v>
      </c>
      <c r="H161" s="155" t="s">
        <v>1</v>
      </c>
      <c r="I161" s="157"/>
      <c r="L161" s="153"/>
      <c r="M161" s="158"/>
      <c r="T161" s="159"/>
      <c r="AT161" s="155" t="s">
        <v>381</v>
      </c>
      <c r="AU161" s="155" t="s">
        <v>90</v>
      </c>
      <c r="AV161" s="12" t="s">
        <v>87</v>
      </c>
      <c r="AW161" s="12" t="s">
        <v>36</v>
      </c>
      <c r="AX161" s="12" t="s">
        <v>80</v>
      </c>
      <c r="AY161" s="155" t="s">
        <v>373</v>
      </c>
    </row>
    <row r="162" spans="2:65" s="12" customFormat="1" ht="11.25">
      <c r="B162" s="153"/>
      <c r="D162" s="154" t="s">
        <v>381</v>
      </c>
      <c r="E162" s="155" t="s">
        <v>1</v>
      </c>
      <c r="F162" s="156" t="s">
        <v>383</v>
      </c>
      <c r="H162" s="155" t="s">
        <v>1</v>
      </c>
      <c r="I162" s="157"/>
      <c r="L162" s="153"/>
      <c r="M162" s="158"/>
      <c r="T162" s="159"/>
      <c r="AT162" s="155" t="s">
        <v>381</v>
      </c>
      <c r="AU162" s="155" t="s">
        <v>90</v>
      </c>
      <c r="AV162" s="12" t="s">
        <v>87</v>
      </c>
      <c r="AW162" s="12" t="s">
        <v>36</v>
      </c>
      <c r="AX162" s="12" t="s">
        <v>80</v>
      </c>
      <c r="AY162" s="155" t="s">
        <v>373</v>
      </c>
    </row>
    <row r="163" spans="2:65" s="12" customFormat="1" ht="11.25">
      <c r="B163" s="153"/>
      <c r="D163" s="154" t="s">
        <v>381</v>
      </c>
      <c r="E163" s="155" t="s">
        <v>1</v>
      </c>
      <c r="F163" s="156" t="s">
        <v>384</v>
      </c>
      <c r="H163" s="155" t="s">
        <v>1</v>
      </c>
      <c r="I163" s="157"/>
      <c r="L163" s="153"/>
      <c r="M163" s="158"/>
      <c r="T163" s="159"/>
      <c r="AT163" s="155" t="s">
        <v>381</v>
      </c>
      <c r="AU163" s="155" t="s">
        <v>90</v>
      </c>
      <c r="AV163" s="12" t="s">
        <v>87</v>
      </c>
      <c r="AW163" s="12" t="s">
        <v>36</v>
      </c>
      <c r="AX163" s="12" t="s">
        <v>80</v>
      </c>
      <c r="AY163" s="155" t="s">
        <v>373</v>
      </c>
    </row>
    <row r="164" spans="2:65" s="13" customFormat="1" ht="11.25">
      <c r="B164" s="160"/>
      <c r="D164" s="154" t="s">
        <v>381</v>
      </c>
      <c r="E164" s="161" t="s">
        <v>1</v>
      </c>
      <c r="F164" s="162" t="s">
        <v>391</v>
      </c>
      <c r="H164" s="163">
        <v>40</v>
      </c>
      <c r="I164" s="164"/>
      <c r="L164" s="160"/>
      <c r="M164" s="165"/>
      <c r="T164" s="166"/>
      <c r="AT164" s="161" t="s">
        <v>381</v>
      </c>
      <c r="AU164" s="161" t="s">
        <v>90</v>
      </c>
      <c r="AV164" s="13" t="s">
        <v>90</v>
      </c>
      <c r="AW164" s="13" t="s">
        <v>36</v>
      </c>
      <c r="AX164" s="13" t="s">
        <v>80</v>
      </c>
      <c r="AY164" s="161" t="s">
        <v>373</v>
      </c>
    </row>
    <row r="165" spans="2:65" s="14" customFormat="1" ht="11.25">
      <c r="B165" s="167"/>
      <c r="D165" s="154" t="s">
        <v>381</v>
      </c>
      <c r="E165" s="168" t="s">
        <v>1</v>
      </c>
      <c r="F165" s="169" t="s">
        <v>386</v>
      </c>
      <c r="H165" s="170">
        <v>40</v>
      </c>
      <c r="I165" s="171"/>
      <c r="L165" s="167"/>
      <c r="M165" s="172"/>
      <c r="T165" s="173"/>
      <c r="AT165" s="168" t="s">
        <v>381</v>
      </c>
      <c r="AU165" s="168" t="s">
        <v>90</v>
      </c>
      <c r="AV165" s="14" t="s">
        <v>379</v>
      </c>
      <c r="AW165" s="14" t="s">
        <v>36</v>
      </c>
      <c r="AX165" s="14" t="s">
        <v>87</v>
      </c>
      <c r="AY165" s="168" t="s">
        <v>373</v>
      </c>
    </row>
    <row r="166" spans="2:65" s="1" customFormat="1" ht="24.2" customHeight="1">
      <c r="B166" s="32"/>
      <c r="C166" s="139" t="s">
        <v>392</v>
      </c>
      <c r="D166" s="139" t="s">
        <v>375</v>
      </c>
      <c r="E166" s="140" t="s">
        <v>393</v>
      </c>
      <c r="F166" s="141" t="s">
        <v>394</v>
      </c>
      <c r="G166" s="142" t="s">
        <v>395</v>
      </c>
      <c r="H166" s="143">
        <v>608.49400000000003</v>
      </c>
      <c r="I166" s="144"/>
      <c r="J166" s="145">
        <f>ROUND(I166*H166,2)</f>
        <v>0</v>
      </c>
      <c r="K166" s="146"/>
      <c r="L166" s="32"/>
      <c r="M166" s="147" t="s">
        <v>1</v>
      </c>
      <c r="N166" s="148" t="s">
        <v>45</v>
      </c>
      <c r="P166" s="149">
        <f>O166*H166</f>
        <v>0</v>
      </c>
      <c r="Q166" s="149">
        <v>0</v>
      </c>
      <c r="R166" s="149">
        <f>Q166*H166</f>
        <v>0</v>
      </c>
      <c r="S166" s="149">
        <v>0</v>
      </c>
      <c r="T166" s="150">
        <f>S166*H166</f>
        <v>0</v>
      </c>
      <c r="AR166" s="151" t="s">
        <v>379</v>
      </c>
      <c r="AT166" s="151" t="s">
        <v>375</v>
      </c>
      <c r="AU166" s="151" t="s">
        <v>90</v>
      </c>
      <c r="AY166" s="17" t="s">
        <v>373</v>
      </c>
      <c r="BE166" s="152">
        <f>IF(N166="základní",J166,0)</f>
        <v>0</v>
      </c>
      <c r="BF166" s="152">
        <f>IF(N166="snížená",J166,0)</f>
        <v>0</v>
      </c>
      <c r="BG166" s="152">
        <f>IF(N166="zákl. přenesená",J166,0)</f>
        <v>0</v>
      </c>
      <c r="BH166" s="152">
        <f>IF(N166="sníž. přenesená",J166,0)</f>
        <v>0</v>
      </c>
      <c r="BI166" s="152">
        <f>IF(N166="nulová",J166,0)</f>
        <v>0</v>
      </c>
      <c r="BJ166" s="17" t="s">
        <v>87</v>
      </c>
      <c r="BK166" s="152">
        <f>ROUND(I166*H166,2)</f>
        <v>0</v>
      </c>
      <c r="BL166" s="17" t="s">
        <v>379</v>
      </c>
      <c r="BM166" s="151" t="s">
        <v>396</v>
      </c>
    </row>
    <row r="167" spans="2:65" s="12" customFormat="1" ht="11.25">
      <c r="B167" s="153"/>
      <c r="D167" s="154" t="s">
        <v>381</v>
      </c>
      <c r="E167" s="155" t="s">
        <v>1</v>
      </c>
      <c r="F167" s="156" t="s">
        <v>397</v>
      </c>
      <c r="H167" s="155" t="s">
        <v>1</v>
      </c>
      <c r="I167" s="157"/>
      <c r="L167" s="153"/>
      <c r="M167" s="158"/>
      <c r="T167" s="159"/>
      <c r="AT167" s="155" t="s">
        <v>381</v>
      </c>
      <c r="AU167" s="155" t="s">
        <v>90</v>
      </c>
      <c r="AV167" s="12" t="s">
        <v>87</v>
      </c>
      <c r="AW167" s="12" t="s">
        <v>36</v>
      </c>
      <c r="AX167" s="12" t="s">
        <v>80</v>
      </c>
      <c r="AY167" s="155" t="s">
        <v>373</v>
      </c>
    </row>
    <row r="168" spans="2:65" s="12" customFormat="1" ht="11.25">
      <c r="B168" s="153"/>
      <c r="D168" s="154" t="s">
        <v>381</v>
      </c>
      <c r="E168" s="155" t="s">
        <v>1</v>
      </c>
      <c r="F168" s="156" t="s">
        <v>398</v>
      </c>
      <c r="H168" s="155" t="s">
        <v>1</v>
      </c>
      <c r="I168" s="157"/>
      <c r="L168" s="153"/>
      <c r="M168" s="158"/>
      <c r="T168" s="159"/>
      <c r="AT168" s="155" t="s">
        <v>381</v>
      </c>
      <c r="AU168" s="155" t="s">
        <v>90</v>
      </c>
      <c r="AV168" s="12" t="s">
        <v>87</v>
      </c>
      <c r="AW168" s="12" t="s">
        <v>36</v>
      </c>
      <c r="AX168" s="12" t="s">
        <v>80</v>
      </c>
      <c r="AY168" s="155" t="s">
        <v>373</v>
      </c>
    </row>
    <row r="169" spans="2:65" s="12" customFormat="1" ht="11.25">
      <c r="B169" s="153"/>
      <c r="D169" s="154" t="s">
        <v>381</v>
      </c>
      <c r="E169" s="155" t="s">
        <v>1</v>
      </c>
      <c r="F169" s="156" t="s">
        <v>399</v>
      </c>
      <c r="H169" s="155" t="s">
        <v>1</v>
      </c>
      <c r="I169" s="157"/>
      <c r="L169" s="153"/>
      <c r="M169" s="158"/>
      <c r="T169" s="159"/>
      <c r="AT169" s="155" t="s">
        <v>381</v>
      </c>
      <c r="AU169" s="155" t="s">
        <v>90</v>
      </c>
      <c r="AV169" s="12" t="s">
        <v>87</v>
      </c>
      <c r="AW169" s="12" t="s">
        <v>36</v>
      </c>
      <c r="AX169" s="12" t="s">
        <v>80</v>
      </c>
      <c r="AY169" s="155" t="s">
        <v>373</v>
      </c>
    </row>
    <row r="170" spans="2:65" s="13" customFormat="1" ht="11.25">
      <c r="B170" s="160"/>
      <c r="D170" s="154" t="s">
        <v>381</v>
      </c>
      <c r="E170" s="161" t="s">
        <v>231</v>
      </c>
      <c r="F170" s="162" t="s">
        <v>232</v>
      </c>
      <c r="H170" s="163">
        <v>612.85</v>
      </c>
      <c r="I170" s="164"/>
      <c r="L170" s="160"/>
      <c r="M170" s="165"/>
      <c r="T170" s="166"/>
      <c r="AT170" s="161" t="s">
        <v>381</v>
      </c>
      <c r="AU170" s="161" t="s">
        <v>90</v>
      </c>
      <c r="AV170" s="13" t="s">
        <v>90</v>
      </c>
      <c r="AW170" s="13" t="s">
        <v>36</v>
      </c>
      <c r="AX170" s="13" t="s">
        <v>80</v>
      </c>
      <c r="AY170" s="161" t="s">
        <v>373</v>
      </c>
    </row>
    <row r="171" spans="2:65" s="12" customFormat="1" ht="11.25">
      <c r="B171" s="153"/>
      <c r="D171" s="154" t="s">
        <v>381</v>
      </c>
      <c r="E171" s="155" t="s">
        <v>1</v>
      </c>
      <c r="F171" s="156" t="s">
        <v>400</v>
      </c>
      <c r="H171" s="155" t="s">
        <v>1</v>
      </c>
      <c r="I171" s="157"/>
      <c r="L171" s="153"/>
      <c r="M171" s="158"/>
      <c r="T171" s="159"/>
      <c r="AT171" s="155" t="s">
        <v>381</v>
      </c>
      <c r="AU171" s="155" t="s">
        <v>90</v>
      </c>
      <c r="AV171" s="12" t="s">
        <v>87</v>
      </c>
      <c r="AW171" s="12" t="s">
        <v>36</v>
      </c>
      <c r="AX171" s="12" t="s">
        <v>80</v>
      </c>
      <c r="AY171" s="155" t="s">
        <v>373</v>
      </c>
    </row>
    <row r="172" spans="2:65" s="13" customFormat="1" ht="11.25">
      <c r="B172" s="160"/>
      <c r="D172" s="154" t="s">
        <v>381</v>
      </c>
      <c r="E172" s="161" t="s">
        <v>233</v>
      </c>
      <c r="F172" s="162" t="s">
        <v>267</v>
      </c>
      <c r="H172" s="163">
        <v>445.4</v>
      </c>
      <c r="I172" s="164"/>
      <c r="L172" s="160"/>
      <c r="M172" s="165"/>
      <c r="T172" s="166"/>
      <c r="AT172" s="161" t="s">
        <v>381</v>
      </c>
      <c r="AU172" s="161" t="s">
        <v>90</v>
      </c>
      <c r="AV172" s="13" t="s">
        <v>90</v>
      </c>
      <c r="AW172" s="13" t="s">
        <v>36</v>
      </c>
      <c r="AX172" s="13" t="s">
        <v>80</v>
      </c>
      <c r="AY172" s="161" t="s">
        <v>373</v>
      </c>
    </row>
    <row r="173" spans="2:65" s="14" customFormat="1" ht="11.25">
      <c r="B173" s="167"/>
      <c r="D173" s="154" t="s">
        <v>381</v>
      </c>
      <c r="E173" s="168" t="s">
        <v>1</v>
      </c>
      <c r="F173" s="169" t="s">
        <v>386</v>
      </c>
      <c r="H173" s="170">
        <v>1058.25</v>
      </c>
      <c r="I173" s="171"/>
      <c r="L173" s="167"/>
      <c r="M173" s="172"/>
      <c r="T173" s="173"/>
      <c r="AT173" s="168" t="s">
        <v>381</v>
      </c>
      <c r="AU173" s="168" t="s">
        <v>90</v>
      </c>
      <c r="AV173" s="14" t="s">
        <v>379</v>
      </c>
      <c r="AW173" s="14" t="s">
        <v>36</v>
      </c>
      <c r="AX173" s="14" t="s">
        <v>80</v>
      </c>
      <c r="AY173" s="168" t="s">
        <v>373</v>
      </c>
    </row>
    <row r="174" spans="2:65" s="12" customFormat="1" ht="11.25">
      <c r="B174" s="153"/>
      <c r="D174" s="154" t="s">
        <v>381</v>
      </c>
      <c r="E174" s="155" t="s">
        <v>1</v>
      </c>
      <c r="F174" s="156" t="s">
        <v>401</v>
      </c>
      <c r="H174" s="155" t="s">
        <v>1</v>
      </c>
      <c r="I174" s="157"/>
      <c r="L174" s="153"/>
      <c r="M174" s="158"/>
      <c r="T174" s="159"/>
      <c r="AT174" s="155" t="s">
        <v>381</v>
      </c>
      <c r="AU174" s="155" t="s">
        <v>90</v>
      </c>
      <c r="AV174" s="12" t="s">
        <v>87</v>
      </c>
      <c r="AW174" s="12" t="s">
        <v>36</v>
      </c>
      <c r="AX174" s="12" t="s">
        <v>80</v>
      </c>
      <c r="AY174" s="155" t="s">
        <v>373</v>
      </c>
    </row>
    <row r="175" spans="2:65" s="13" customFormat="1" ht="11.25">
      <c r="B175" s="160"/>
      <c r="D175" s="154" t="s">
        <v>381</v>
      </c>
      <c r="E175" s="161" t="s">
        <v>1</v>
      </c>
      <c r="F175" s="162" t="s">
        <v>402</v>
      </c>
      <c r="H175" s="163">
        <v>608.49400000000003</v>
      </c>
      <c r="I175" s="164"/>
      <c r="L175" s="160"/>
      <c r="M175" s="165"/>
      <c r="T175" s="166"/>
      <c r="AT175" s="161" t="s">
        <v>381</v>
      </c>
      <c r="AU175" s="161" t="s">
        <v>90</v>
      </c>
      <c r="AV175" s="13" t="s">
        <v>90</v>
      </c>
      <c r="AW175" s="13" t="s">
        <v>36</v>
      </c>
      <c r="AX175" s="13" t="s">
        <v>80</v>
      </c>
      <c r="AY175" s="161" t="s">
        <v>373</v>
      </c>
    </row>
    <row r="176" spans="2:65" s="14" customFormat="1" ht="11.25">
      <c r="B176" s="167"/>
      <c r="D176" s="154" t="s">
        <v>381</v>
      </c>
      <c r="E176" s="168" t="s">
        <v>235</v>
      </c>
      <c r="F176" s="169" t="s">
        <v>386</v>
      </c>
      <c r="H176" s="170">
        <v>608.49400000000003</v>
      </c>
      <c r="I176" s="171"/>
      <c r="L176" s="167"/>
      <c r="M176" s="172"/>
      <c r="T176" s="173"/>
      <c r="AT176" s="168" t="s">
        <v>381</v>
      </c>
      <c r="AU176" s="168" t="s">
        <v>90</v>
      </c>
      <c r="AV176" s="14" t="s">
        <v>379</v>
      </c>
      <c r="AW176" s="14" t="s">
        <v>36</v>
      </c>
      <c r="AX176" s="14" t="s">
        <v>87</v>
      </c>
      <c r="AY176" s="168" t="s">
        <v>373</v>
      </c>
    </row>
    <row r="177" spans="2:65" s="1" customFormat="1" ht="11.25">
      <c r="B177" s="32"/>
      <c r="D177" s="154" t="s">
        <v>403</v>
      </c>
      <c r="F177" s="174" t="s">
        <v>404</v>
      </c>
      <c r="L177" s="32"/>
      <c r="M177" s="175"/>
      <c r="T177" s="56"/>
      <c r="AU177" s="17" t="s">
        <v>90</v>
      </c>
    </row>
    <row r="178" spans="2:65" s="1" customFormat="1" ht="11.25">
      <c r="B178" s="32"/>
      <c r="D178" s="154" t="s">
        <v>403</v>
      </c>
      <c r="F178" s="176" t="s">
        <v>405</v>
      </c>
      <c r="H178" s="177">
        <v>0</v>
      </c>
      <c r="L178" s="32"/>
      <c r="M178" s="175"/>
      <c r="T178" s="56"/>
      <c r="AU178" s="17" t="s">
        <v>90</v>
      </c>
    </row>
    <row r="179" spans="2:65" s="1" customFormat="1" ht="11.25">
      <c r="B179" s="32"/>
      <c r="D179" s="154" t="s">
        <v>403</v>
      </c>
      <c r="F179" s="176" t="s">
        <v>398</v>
      </c>
      <c r="H179" s="177">
        <v>0</v>
      </c>
      <c r="L179" s="32"/>
      <c r="M179" s="175"/>
      <c r="T179" s="56"/>
      <c r="AU179" s="17" t="s">
        <v>90</v>
      </c>
    </row>
    <row r="180" spans="2:65" s="1" customFormat="1" ht="11.25">
      <c r="B180" s="32"/>
      <c r="D180" s="154" t="s">
        <v>403</v>
      </c>
      <c r="F180" s="176" t="s">
        <v>234</v>
      </c>
      <c r="H180" s="177">
        <v>445.4</v>
      </c>
      <c r="L180" s="32"/>
      <c r="M180" s="175"/>
      <c r="T180" s="56"/>
      <c r="AU180" s="17" t="s">
        <v>90</v>
      </c>
    </row>
    <row r="181" spans="2:65" s="1" customFormat="1" ht="11.25">
      <c r="B181" s="32"/>
      <c r="D181" s="154" t="s">
        <v>403</v>
      </c>
      <c r="F181" s="176" t="s">
        <v>406</v>
      </c>
      <c r="H181" s="177">
        <v>445.4</v>
      </c>
      <c r="L181" s="32"/>
      <c r="M181" s="175"/>
      <c r="T181" s="56"/>
      <c r="AU181" s="17" t="s">
        <v>90</v>
      </c>
    </row>
    <row r="182" spans="2:65" s="1" customFormat="1" ht="11.25">
      <c r="B182" s="32"/>
      <c r="D182" s="154" t="s">
        <v>403</v>
      </c>
      <c r="F182" s="174" t="s">
        <v>407</v>
      </c>
      <c r="L182" s="32"/>
      <c r="M182" s="175"/>
      <c r="T182" s="56"/>
      <c r="AU182" s="17" t="s">
        <v>90</v>
      </c>
    </row>
    <row r="183" spans="2:65" s="1" customFormat="1" ht="11.25">
      <c r="B183" s="32"/>
      <c r="D183" s="154" t="s">
        <v>403</v>
      </c>
      <c r="F183" s="176" t="s">
        <v>397</v>
      </c>
      <c r="H183" s="177">
        <v>0</v>
      </c>
      <c r="L183" s="32"/>
      <c r="M183" s="175"/>
      <c r="T183" s="56"/>
      <c r="AU183" s="17" t="s">
        <v>90</v>
      </c>
    </row>
    <row r="184" spans="2:65" s="1" customFormat="1" ht="11.25">
      <c r="B184" s="32"/>
      <c r="D184" s="154" t="s">
        <v>403</v>
      </c>
      <c r="F184" s="176" t="s">
        <v>398</v>
      </c>
      <c r="H184" s="177">
        <v>0</v>
      </c>
      <c r="L184" s="32"/>
      <c r="M184" s="175"/>
      <c r="T184" s="56"/>
      <c r="AU184" s="17" t="s">
        <v>90</v>
      </c>
    </row>
    <row r="185" spans="2:65" s="1" customFormat="1" ht="11.25">
      <c r="B185" s="32"/>
      <c r="D185" s="154" t="s">
        <v>403</v>
      </c>
      <c r="F185" s="176" t="s">
        <v>399</v>
      </c>
      <c r="H185" s="177">
        <v>0</v>
      </c>
      <c r="L185" s="32"/>
      <c r="M185" s="175"/>
      <c r="T185" s="56"/>
      <c r="AU185" s="17" t="s">
        <v>90</v>
      </c>
    </row>
    <row r="186" spans="2:65" s="1" customFormat="1" ht="11.25">
      <c r="B186" s="32"/>
      <c r="D186" s="154" t="s">
        <v>403</v>
      </c>
      <c r="F186" s="176" t="s">
        <v>232</v>
      </c>
      <c r="H186" s="177">
        <v>612.85</v>
      </c>
      <c r="L186" s="32"/>
      <c r="M186" s="175"/>
      <c r="T186" s="56"/>
      <c r="AU186" s="17" t="s">
        <v>90</v>
      </c>
    </row>
    <row r="187" spans="2:65" s="1" customFormat="1" ht="11.25">
      <c r="B187" s="32"/>
      <c r="D187" s="154" t="s">
        <v>403</v>
      </c>
      <c r="F187" s="174" t="s">
        <v>408</v>
      </c>
      <c r="L187" s="32"/>
      <c r="M187" s="175"/>
      <c r="T187" s="56"/>
      <c r="AU187" s="17" t="s">
        <v>90</v>
      </c>
    </row>
    <row r="188" spans="2:65" s="1" customFormat="1" ht="11.25">
      <c r="B188" s="32"/>
      <c r="D188" s="154" t="s">
        <v>403</v>
      </c>
      <c r="F188" s="176" t="s">
        <v>400</v>
      </c>
      <c r="H188" s="177">
        <v>0</v>
      </c>
      <c r="L188" s="32"/>
      <c r="M188" s="175"/>
      <c r="T188" s="56"/>
      <c r="AU188" s="17" t="s">
        <v>90</v>
      </c>
    </row>
    <row r="189" spans="2:65" s="1" customFormat="1" ht="11.25">
      <c r="B189" s="32"/>
      <c r="D189" s="154" t="s">
        <v>403</v>
      </c>
      <c r="F189" s="176" t="s">
        <v>267</v>
      </c>
      <c r="H189" s="177">
        <v>445.4</v>
      </c>
      <c r="L189" s="32"/>
      <c r="M189" s="175"/>
      <c r="T189" s="56"/>
      <c r="AU189" s="17" t="s">
        <v>90</v>
      </c>
    </row>
    <row r="190" spans="2:65" s="1" customFormat="1" ht="37.9" customHeight="1">
      <c r="B190" s="32"/>
      <c r="C190" s="139" t="s">
        <v>379</v>
      </c>
      <c r="D190" s="139" t="s">
        <v>375</v>
      </c>
      <c r="E190" s="140" t="s">
        <v>409</v>
      </c>
      <c r="F190" s="141" t="s">
        <v>410</v>
      </c>
      <c r="G190" s="142" t="s">
        <v>395</v>
      </c>
      <c r="H190" s="143">
        <v>1235.2439999999999</v>
      </c>
      <c r="I190" s="144"/>
      <c r="J190" s="145">
        <f>ROUND(I190*H190,2)</f>
        <v>0</v>
      </c>
      <c r="K190" s="146"/>
      <c r="L190" s="32"/>
      <c r="M190" s="147" t="s">
        <v>1</v>
      </c>
      <c r="N190" s="148" t="s">
        <v>45</v>
      </c>
      <c r="P190" s="149">
        <f>O190*H190</f>
        <v>0</v>
      </c>
      <c r="Q190" s="149">
        <v>0</v>
      </c>
      <c r="R190" s="149">
        <f>Q190*H190</f>
        <v>0</v>
      </c>
      <c r="S190" s="149">
        <v>0</v>
      </c>
      <c r="T190" s="150">
        <f>S190*H190</f>
        <v>0</v>
      </c>
      <c r="AR190" s="151" t="s">
        <v>379</v>
      </c>
      <c r="AT190" s="151" t="s">
        <v>375</v>
      </c>
      <c r="AU190" s="151" t="s">
        <v>90</v>
      </c>
      <c r="AY190" s="17" t="s">
        <v>373</v>
      </c>
      <c r="BE190" s="152">
        <f>IF(N190="základní",J190,0)</f>
        <v>0</v>
      </c>
      <c r="BF190" s="152">
        <f>IF(N190="snížená",J190,0)</f>
        <v>0</v>
      </c>
      <c r="BG190" s="152">
        <f>IF(N190="zákl. přenesená",J190,0)</f>
        <v>0</v>
      </c>
      <c r="BH190" s="152">
        <f>IF(N190="sníž. přenesená",J190,0)</f>
        <v>0</v>
      </c>
      <c r="BI190" s="152">
        <f>IF(N190="nulová",J190,0)</f>
        <v>0</v>
      </c>
      <c r="BJ190" s="17" t="s">
        <v>87</v>
      </c>
      <c r="BK190" s="152">
        <f>ROUND(I190*H190,2)</f>
        <v>0</v>
      </c>
      <c r="BL190" s="17" t="s">
        <v>379</v>
      </c>
      <c r="BM190" s="151" t="s">
        <v>411</v>
      </c>
    </row>
    <row r="191" spans="2:65" s="12" customFormat="1" ht="11.25">
      <c r="B191" s="153"/>
      <c r="D191" s="154" t="s">
        <v>381</v>
      </c>
      <c r="E191" s="155" t="s">
        <v>1</v>
      </c>
      <c r="F191" s="156" t="s">
        <v>412</v>
      </c>
      <c r="H191" s="155" t="s">
        <v>1</v>
      </c>
      <c r="I191" s="157"/>
      <c r="L191" s="153"/>
      <c r="M191" s="158"/>
      <c r="T191" s="159"/>
      <c r="AT191" s="155" t="s">
        <v>381</v>
      </c>
      <c r="AU191" s="155" t="s">
        <v>90</v>
      </c>
      <c r="AV191" s="12" t="s">
        <v>87</v>
      </c>
      <c r="AW191" s="12" t="s">
        <v>36</v>
      </c>
      <c r="AX191" s="12" t="s">
        <v>80</v>
      </c>
      <c r="AY191" s="155" t="s">
        <v>373</v>
      </c>
    </row>
    <row r="192" spans="2:65" s="13" customFormat="1" ht="11.25">
      <c r="B192" s="160"/>
      <c r="D192" s="154" t="s">
        <v>381</v>
      </c>
      <c r="E192" s="161" t="s">
        <v>1</v>
      </c>
      <c r="F192" s="162" t="s">
        <v>235</v>
      </c>
      <c r="H192" s="163">
        <v>608.49400000000003</v>
      </c>
      <c r="I192" s="164"/>
      <c r="L192" s="160"/>
      <c r="M192" s="165"/>
      <c r="T192" s="166"/>
      <c r="AT192" s="161" t="s">
        <v>381</v>
      </c>
      <c r="AU192" s="161" t="s">
        <v>90</v>
      </c>
      <c r="AV192" s="13" t="s">
        <v>90</v>
      </c>
      <c r="AW192" s="13" t="s">
        <v>36</v>
      </c>
      <c r="AX192" s="13" t="s">
        <v>80</v>
      </c>
      <c r="AY192" s="161" t="s">
        <v>373</v>
      </c>
    </row>
    <row r="193" spans="2:51" s="12" customFormat="1" ht="11.25">
      <c r="B193" s="153"/>
      <c r="D193" s="154" t="s">
        <v>381</v>
      </c>
      <c r="E193" s="155" t="s">
        <v>1</v>
      </c>
      <c r="F193" s="156" t="s">
        <v>413</v>
      </c>
      <c r="H193" s="155" t="s">
        <v>1</v>
      </c>
      <c r="I193" s="157"/>
      <c r="L193" s="153"/>
      <c r="M193" s="158"/>
      <c r="T193" s="159"/>
      <c r="AT193" s="155" t="s">
        <v>381</v>
      </c>
      <c r="AU193" s="155" t="s">
        <v>90</v>
      </c>
      <c r="AV193" s="12" t="s">
        <v>87</v>
      </c>
      <c r="AW193" s="12" t="s">
        <v>36</v>
      </c>
      <c r="AX193" s="12" t="s">
        <v>80</v>
      </c>
      <c r="AY193" s="155" t="s">
        <v>373</v>
      </c>
    </row>
    <row r="194" spans="2:51" s="13" customFormat="1" ht="11.25">
      <c r="B194" s="160"/>
      <c r="D194" s="154" t="s">
        <v>381</v>
      </c>
      <c r="E194" s="161" t="s">
        <v>1</v>
      </c>
      <c r="F194" s="162" t="s">
        <v>254</v>
      </c>
      <c r="H194" s="163">
        <v>626.75</v>
      </c>
      <c r="I194" s="164"/>
      <c r="L194" s="160"/>
      <c r="M194" s="165"/>
      <c r="T194" s="166"/>
      <c r="AT194" s="161" t="s">
        <v>381</v>
      </c>
      <c r="AU194" s="161" t="s">
        <v>90</v>
      </c>
      <c r="AV194" s="13" t="s">
        <v>90</v>
      </c>
      <c r="AW194" s="13" t="s">
        <v>36</v>
      </c>
      <c r="AX194" s="13" t="s">
        <v>80</v>
      </c>
      <c r="AY194" s="161" t="s">
        <v>373</v>
      </c>
    </row>
    <row r="195" spans="2:51" s="14" customFormat="1" ht="11.25">
      <c r="B195" s="167"/>
      <c r="D195" s="154" t="s">
        <v>381</v>
      </c>
      <c r="E195" s="168" t="s">
        <v>1</v>
      </c>
      <c r="F195" s="169" t="s">
        <v>386</v>
      </c>
      <c r="H195" s="170">
        <v>1235.2439999999999</v>
      </c>
      <c r="I195" s="171"/>
      <c r="L195" s="167"/>
      <c r="M195" s="172"/>
      <c r="T195" s="173"/>
      <c r="AT195" s="168" t="s">
        <v>381</v>
      </c>
      <c r="AU195" s="168" t="s">
        <v>90</v>
      </c>
      <c r="AV195" s="14" t="s">
        <v>379</v>
      </c>
      <c r="AW195" s="14" t="s">
        <v>36</v>
      </c>
      <c r="AX195" s="14" t="s">
        <v>87</v>
      </c>
      <c r="AY195" s="168" t="s">
        <v>373</v>
      </c>
    </row>
    <row r="196" spans="2:51" s="1" customFormat="1" ht="11.25">
      <c r="B196" s="32"/>
      <c r="D196" s="154" t="s">
        <v>403</v>
      </c>
      <c r="F196" s="174" t="s">
        <v>414</v>
      </c>
      <c r="L196" s="32"/>
      <c r="M196" s="175"/>
      <c r="T196" s="56"/>
      <c r="AU196" s="17" t="s">
        <v>90</v>
      </c>
    </row>
    <row r="197" spans="2:51" s="1" customFormat="1" ht="11.25">
      <c r="B197" s="32"/>
      <c r="D197" s="154" t="s">
        <v>403</v>
      </c>
      <c r="F197" s="176" t="s">
        <v>401</v>
      </c>
      <c r="H197" s="177">
        <v>0</v>
      </c>
      <c r="L197" s="32"/>
      <c r="M197" s="175"/>
      <c r="T197" s="56"/>
      <c r="AU197" s="17" t="s">
        <v>90</v>
      </c>
    </row>
    <row r="198" spans="2:51" s="1" customFormat="1" ht="11.25">
      <c r="B198" s="32"/>
      <c r="D198" s="154" t="s">
        <v>403</v>
      </c>
      <c r="F198" s="176" t="s">
        <v>402</v>
      </c>
      <c r="H198" s="177">
        <v>608.49400000000003</v>
      </c>
      <c r="L198" s="32"/>
      <c r="M198" s="175"/>
      <c r="T198" s="56"/>
      <c r="AU198" s="17" t="s">
        <v>90</v>
      </c>
    </row>
    <row r="199" spans="2:51" s="1" customFormat="1" ht="11.25">
      <c r="B199" s="32"/>
      <c r="D199" s="154" t="s">
        <v>403</v>
      </c>
      <c r="F199" s="176" t="s">
        <v>386</v>
      </c>
      <c r="H199" s="177">
        <v>608.49400000000003</v>
      </c>
      <c r="L199" s="32"/>
      <c r="M199" s="175"/>
      <c r="T199" s="56"/>
      <c r="AU199" s="17" t="s">
        <v>90</v>
      </c>
    </row>
    <row r="200" spans="2:51" s="1" customFormat="1" ht="11.25">
      <c r="B200" s="32"/>
      <c r="D200" s="154" t="s">
        <v>403</v>
      </c>
      <c r="F200" s="174" t="s">
        <v>415</v>
      </c>
      <c r="L200" s="32"/>
      <c r="M200" s="175"/>
      <c r="T200" s="56"/>
      <c r="AU200" s="17" t="s">
        <v>90</v>
      </c>
    </row>
    <row r="201" spans="2:51" s="1" customFormat="1" ht="11.25">
      <c r="B201" s="32"/>
      <c r="D201" s="154" t="s">
        <v>403</v>
      </c>
      <c r="F201" s="176" t="s">
        <v>416</v>
      </c>
      <c r="H201" s="177">
        <v>0</v>
      </c>
      <c r="L201" s="32"/>
      <c r="M201" s="175"/>
      <c r="T201" s="56"/>
      <c r="AU201" s="17" t="s">
        <v>90</v>
      </c>
    </row>
    <row r="202" spans="2:51" s="1" customFormat="1" ht="11.25">
      <c r="B202" s="32"/>
      <c r="D202" s="154" t="s">
        <v>403</v>
      </c>
      <c r="F202" s="176" t="s">
        <v>398</v>
      </c>
      <c r="H202" s="177">
        <v>0</v>
      </c>
      <c r="L202" s="32"/>
      <c r="M202" s="175"/>
      <c r="T202" s="56"/>
      <c r="AU202" s="17" t="s">
        <v>90</v>
      </c>
    </row>
    <row r="203" spans="2:51" s="1" customFormat="1" ht="11.25">
      <c r="B203" s="32"/>
      <c r="D203" s="154" t="s">
        <v>403</v>
      </c>
      <c r="F203" s="176" t="s">
        <v>417</v>
      </c>
      <c r="H203" s="177">
        <v>359.08</v>
      </c>
      <c r="L203" s="32"/>
      <c r="M203" s="175"/>
      <c r="T203" s="56"/>
      <c r="AU203" s="17" t="s">
        <v>90</v>
      </c>
    </row>
    <row r="204" spans="2:51" s="1" customFormat="1" ht="11.25">
      <c r="B204" s="32"/>
      <c r="D204" s="154" t="s">
        <v>403</v>
      </c>
      <c r="F204" s="176" t="s">
        <v>418</v>
      </c>
      <c r="H204" s="177">
        <v>0</v>
      </c>
      <c r="L204" s="32"/>
      <c r="M204" s="175"/>
      <c r="T204" s="56"/>
      <c r="AU204" s="17" t="s">
        <v>90</v>
      </c>
    </row>
    <row r="205" spans="2:51" s="1" customFormat="1" ht="11.25">
      <c r="B205" s="32"/>
      <c r="D205" s="154" t="s">
        <v>403</v>
      </c>
      <c r="F205" s="176" t="s">
        <v>419</v>
      </c>
      <c r="H205" s="177">
        <v>32.270000000000003</v>
      </c>
      <c r="L205" s="32"/>
      <c r="M205" s="175"/>
      <c r="T205" s="56"/>
      <c r="AU205" s="17" t="s">
        <v>90</v>
      </c>
    </row>
    <row r="206" spans="2:51" s="1" customFormat="1" ht="11.25">
      <c r="B206" s="32"/>
      <c r="D206" s="154" t="s">
        <v>403</v>
      </c>
      <c r="F206" s="176" t="s">
        <v>420</v>
      </c>
      <c r="H206" s="177">
        <v>0</v>
      </c>
      <c r="L206" s="32"/>
      <c r="M206" s="175"/>
      <c r="T206" s="56"/>
      <c r="AU206" s="17" t="s">
        <v>90</v>
      </c>
    </row>
    <row r="207" spans="2:51" s="1" customFormat="1" ht="11.25">
      <c r="B207" s="32"/>
      <c r="D207" s="154" t="s">
        <v>403</v>
      </c>
      <c r="F207" s="176" t="s">
        <v>421</v>
      </c>
      <c r="H207" s="177">
        <v>235.4</v>
      </c>
      <c r="L207" s="32"/>
      <c r="M207" s="175"/>
      <c r="T207" s="56"/>
      <c r="AU207" s="17" t="s">
        <v>90</v>
      </c>
    </row>
    <row r="208" spans="2:51" s="1" customFormat="1" ht="11.25">
      <c r="B208" s="32"/>
      <c r="D208" s="154" t="s">
        <v>403</v>
      </c>
      <c r="F208" s="176" t="s">
        <v>406</v>
      </c>
      <c r="H208" s="177">
        <v>626.75</v>
      </c>
      <c r="L208" s="32"/>
      <c r="M208" s="175"/>
      <c r="T208" s="56"/>
      <c r="AU208" s="17" t="s">
        <v>90</v>
      </c>
    </row>
    <row r="209" spans="2:65" s="1" customFormat="1" ht="24.2" customHeight="1">
      <c r="B209" s="32"/>
      <c r="C209" s="139" t="s">
        <v>422</v>
      </c>
      <c r="D209" s="139" t="s">
        <v>375</v>
      </c>
      <c r="E209" s="140" t="s">
        <v>423</v>
      </c>
      <c r="F209" s="141" t="s">
        <v>424</v>
      </c>
      <c r="G209" s="142" t="s">
        <v>395</v>
      </c>
      <c r="H209" s="143">
        <v>1065.4749999999999</v>
      </c>
      <c r="I209" s="144"/>
      <c r="J209" s="145">
        <f>ROUND(I209*H209,2)</f>
        <v>0</v>
      </c>
      <c r="K209" s="146"/>
      <c r="L209" s="32"/>
      <c r="M209" s="147" t="s">
        <v>1</v>
      </c>
      <c r="N209" s="148" t="s">
        <v>45</v>
      </c>
      <c r="P209" s="149">
        <f>O209*H209</f>
        <v>0</v>
      </c>
      <c r="Q209" s="149">
        <v>0</v>
      </c>
      <c r="R209" s="149">
        <f>Q209*H209</f>
        <v>0</v>
      </c>
      <c r="S209" s="149">
        <v>0</v>
      </c>
      <c r="T209" s="150">
        <f>S209*H209</f>
        <v>0</v>
      </c>
      <c r="AR209" s="151" t="s">
        <v>379</v>
      </c>
      <c r="AT209" s="151" t="s">
        <v>375</v>
      </c>
      <c r="AU209" s="151" t="s">
        <v>90</v>
      </c>
      <c r="AY209" s="17" t="s">
        <v>373</v>
      </c>
      <c r="BE209" s="152">
        <f>IF(N209="základní",J209,0)</f>
        <v>0</v>
      </c>
      <c r="BF209" s="152">
        <f>IF(N209="snížená",J209,0)</f>
        <v>0</v>
      </c>
      <c r="BG209" s="152">
        <f>IF(N209="zákl. přenesená",J209,0)</f>
        <v>0</v>
      </c>
      <c r="BH209" s="152">
        <f>IF(N209="sníž. přenesená",J209,0)</f>
        <v>0</v>
      </c>
      <c r="BI209" s="152">
        <f>IF(N209="nulová",J209,0)</f>
        <v>0</v>
      </c>
      <c r="BJ209" s="17" t="s">
        <v>87</v>
      </c>
      <c r="BK209" s="152">
        <f>ROUND(I209*H209,2)</f>
        <v>0</v>
      </c>
      <c r="BL209" s="17" t="s">
        <v>379</v>
      </c>
      <c r="BM209" s="151" t="s">
        <v>425</v>
      </c>
    </row>
    <row r="210" spans="2:65" s="12" customFormat="1" ht="11.25">
      <c r="B210" s="153"/>
      <c r="D210" s="154" t="s">
        <v>381</v>
      </c>
      <c r="E210" s="155" t="s">
        <v>1</v>
      </c>
      <c r="F210" s="156" t="s">
        <v>426</v>
      </c>
      <c r="H210" s="155" t="s">
        <v>1</v>
      </c>
      <c r="I210" s="157"/>
      <c r="L210" s="153"/>
      <c r="M210" s="158"/>
      <c r="T210" s="159"/>
      <c r="AT210" s="155" t="s">
        <v>381</v>
      </c>
      <c r="AU210" s="155" t="s">
        <v>90</v>
      </c>
      <c r="AV210" s="12" t="s">
        <v>87</v>
      </c>
      <c r="AW210" s="12" t="s">
        <v>36</v>
      </c>
      <c r="AX210" s="12" t="s">
        <v>80</v>
      </c>
      <c r="AY210" s="155" t="s">
        <v>373</v>
      </c>
    </row>
    <row r="211" spans="2:65" s="13" customFormat="1" ht="11.25">
      <c r="B211" s="160"/>
      <c r="D211" s="154" t="s">
        <v>381</v>
      </c>
      <c r="E211" s="161" t="s">
        <v>1</v>
      </c>
      <c r="F211" s="162" t="s">
        <v>254</v>
      </c>
      <c r="H211" s="163">
        <v>626.75</v>
      </c>
      <c r="I211" s="164"/>
      <c r="L211" s="160"/>
      <c r="M211" s="165"/>
      <c r="T211" s="166"/>
      <c r="AT211" s="161" t="s">
        <v>381</v>
      </c>
      <c r="AU211" s="161" t="s">
        <v>90</v>
      </c>
      <c r="AV211" s="13" t="s">
        <v>90</v>
      </c>
      <c r="AW211" s="13" t="s">
        <v>36</v>
      </c>
      <c r="AX211" s="13" t="s">
        <v>80</v>
      </c>
      <c r="AY211" s="161" t="s">
        <v>373</v>
      </c>
    </row>
    <row r="212" spans="2:65" s="13" customFormat="1" ht="11.25">
      <c r="B212" s="160"/>
      <c r="D212" s="154" t="s">
        <v>381</v>
      </c>
      <c r="E212" s="161" t="s">
        <v>1</v>
      </c>
      <c r="F212" s="162" t="s">
        <v>256</v>
      </c>
      <c r="H212" s="163">
        <v>438.72500000000002</v>
      </c>
      <c r="I212" s="164"/>
      <c r="L212" s="160"/>
      <c r="M212" s="165"/>
      <c r="T212" s="166"/>
      <c r="AT212" s="161" t="s">
        <v>381</v>
      </c>
      <c r="AU212" s="161" t="s">
        <v>90</v>
      </c>
      <c r="AV212" s="13" t="s">
        <v>90</v>
      </c>
      <c r="AW212" s="13" t="s">
        <v>36</v>
      </c>
      <c r="AX212" s="13" t="s">
        <v>80</v>
      </c>
      <c r="AY212" s="161" t="s">
        <v>373</v>
      </c>
    </row>
    <row r="213" spans="2:65" s="14" customFormat="1" ht="11.25">
      <c r="B213" s="167"/>
      <c r="D213" s="154" t="s">
        <v>381</v>
      </c>
      <c r="E213" s="168" t="s">
        <v>1</v>
      </c>
      <c r="F213" s="169" t="s">
        <v>386</v>
      </c>
      <c r="H213" s="170">
        <v>1065.4749999999999</v>
      </c>
      <c r="I213" s="171"/>
      <c r="L213" s="167"/>
      <c r="M213" s="172"/>
      <c r="T213" s="173"/>
      <c r="AT213" s="168" t="s">
        <v>381</v>
      </c>
      <c r="AU213" s="168" t="s">
        <v>90</v>
      </c>
      <c r="AV213" s="14" t="s">
        <v>379</v>
      </c>
      <c r="AW213" s="14" t="s">
        <v>36</v>
      </c>
      <c r="AX213" s="14" t="s">
        <v>87</v>
      </c>
      <c r="AY213" s="168" t="s">
        <v>373</v>
      </c>
    </row>
    <row r="214" spans="2:65" s="1" customFormat="1" ht="11.25">
      <c r="B214" s="32"/>
      <c r="D214" s="154" t="s">
        <v>403</v>
      </c>
      <c r="F214" s="174" t="s">
        <v>415</v>
      </c>
      <c r="L214" s="32"/>
      <c r="M214" s="175"/>
      <c r="T214" s="56"/>
      <c r="AU214" s="17" t="s">
        <v>90</v>
      </c>
    </row>
    <row r="215" spans="2:65" s="1" customFormat="1" ht="11.25">
      <c r="B215" s="32"/>
      <c r="D215" s="154" t="s">
        <v>403</v>
      </c>
      <c r="F215" s="176" t="s">
        <v>416</v>
      </c>
      <c r="H215" s="177">
        <v>0</v>
      </c>
      <c r="L215" s="32"/>
      <c r="M215" s="175"/>
      <c r="T215" s="56"/>
      <c r="AU215" s="17" t="s">
        <v>90</v>
      </c>
    </row>
    <row r="216" spans="2:65" s="1" customFormat="1" ht="11.25">
      <c r="B216" s="32"/>
      <c r="D216" s="154" t="s">
        <v>403</v>
      </c>
      <c r="F216" s="176" t="s">
        <v>398</v>
      </c>
      <c r="H216" s="177">
        <v>0</v>
      </c>
      <c r="L216" s="32"/>
      <c r="M216" s="175"/>
      <c r="T216" s="56"/>
      <c r="AU216" s="17" t="s">
        <v>90</v>
      </c>
    </row>
    <row r="217" spans="2:65" s="1" customFormat="1" ht="11.25">
      <c r="B217" s="32"/>
      <c r="D217" s="154" t="s">
        <v>403</v>
      </c>
      <c r="F217" s="176" t="s">
        <v>417</v>
      </c>
      <c r="H217" s="177">
        <v>359.08</v>
      </c>
      <c r="L217" s="32"/>
      <c r="M217" s="175"/>
      <c r="T217" s="56"/>
      <c r="AU217" s="17" t="s">
        <v>90</v>
      </c>
    </row>
    <row r="218" spans="2:65" s="1" customFormat="1" ht="11.25">
      <c r="B218" s="32"/>
      <c r="D218" s="154" t="s">
        <v>403</v>
      </c>
      <c r="F218" s="176" t="s">
        <v>418</v>
      </c>
      <c r="H218" s="177">
        <v>0</v>
      </c>
      <c r="L218" s="32"/>
      <c r="M218" s="175"/>
      <c r="T218" s="56"/>
      <c r="AU218" s="17" t="s">
        <v>90</v>
      </c>
    </row>
    <row r="219" spans="2:65" s="1" customFormat="1" ht="11.25">
      <c r="B219" s="32"/>
      <c r="D219" s="154" t="s">
        <v>403</v>
      </c>
      <c r="F219" s="176" t="s">
        <v>419</v>
      </c>
      <c r="H219" s="177">
        <v>32.270000000000003</v>
      </c>
      <c r="L219" s="32"/>
      <c r="M219" s="175"/>
      <c r="T219" s="56"/>
      <c r="AU219" s="17" t="s">
        <v>90</v>
      </c>
    </row>
    <row r="220" spans="2:65" s="1" customFormat="1" ht="11.25">
      <c r="B220" s="32"/>
      <c r="D220" s="154" t="s">
        <v>403</v>
      </c>
      <c r="F220" s="176" t="s">
        <v>420</v>
      </c>
      <c r="H220" s="177">
        <v>0</v>
      </c>
      <c r="L220" s="32"/>
      <c r="M220" s="175"/>
      <c r="T220" s="56"/>
      <c r="AU220" s="17" t="s">
        <v>90</v>
      </c>
    </row>
    <row r="221" spans="2:65" s="1" customFormat="1" ht="11.25">
      <c r="B221" s="32"/>
      <c r="D221" s="154" t="s">
        <v>403</v>
      </c>
      <c r="F221" s="176" t="s">
        <v>421</v>
      </c>
      <c r="H221" s="177">
        <v>235.4</v>
      </c>
      <c r="L221" s="32"/>
      <c r="M221" s="175"/>
      <c r="T221" s="56"/>
      <c r="AU221" s="17" t="s">
        <v>90</v>
      </c>
    </row>
    <row r="222" spans="2:65" s="1" customFormat="1" ht="11.25">
      <c r="B222" s="32"/>
      <c r="D222" s="154" t="s">
        <v>403</v>
      </c>
      <c r="F222" s="176" t="s">
        <v>406</v>
      </c>
      <c r="H222" s="177">
        <v>626.75</v>
      </c>
      <c r="L222" s="32"/>
      <c r="M222" s="175"/>
      <c r="T222" s="56"/>
      <c r="AU222" s="17" t="s">
        <v>90</v>
      </c>
    </row>
    <row r="223" spans="2:65" s="1" customFormat="1" ht="11.25">
      <c r="B223" s="32"/>
      <c r="D223" s="154" t="s">
        <v>403</v>
      </c>
      <c r="F223" s="174" t="s">
        <v>427</v>
      </c>
      <c r="L223" s="32"/>
      <c r="M223" s="175"/>
      <c r="T223" s="56"/>
      <c r="AU223" s="17" t="s">
        <v>90</v>
      </c>
    </row>
    <row r="224" spans="2:65" s="1" customFormat="1" ht="11.25">
      <c r="B224" s="32"/>
      <c r="D224" s="154" t="s">
        <v>403</v>
      </c>
      <c r="F224" s="176" t="s">
        <v>383</v>
      </c>
      <c r="H224" s="177">
        <v>0</v>
      </c>
      <c r="L224" s="32"/>
      <c r="M224" s="175"/>
      <c r="T224" s="56"/>
      <c r="AU224" s="17" t="s">
        <v>90</v>
      </c>
    </row>
    <row r="225" spans="2:65" s="1" customFormat="1" ht="11.25">
      <c r="B225" s="32"/>
      <c r="D225" s="154" t="s">
        <v>403</v>
      </c>
      <c r="F225" s="176" t="s">
        <v>416</v>
      </c>
      <c r="H225" s="177">
        <v>0</v>
      </c>
      <c r="L225" s="32"/>
      <c r="M225" s="175"/>
      <c r="T225" s="56"/>
      <c r="AU225" s="17" t="s">
        <v>90</v>
      </c>
    </row>
    <row r="226" spans="2:65" s="1" customFormat="1" ht="11.25">
      <c r="B226" s="32"/>
      <c r="D226" s="154" t="s">
        <v>403</v>
      </c>
      <c r="F226" s="176" t="s">
        <v>398</v>
      </c>
      <c r="H226" s="177">
        <v>0</v>
      </c>
      <c r="L226" s="32"/>
      <c r="M226" s="175"/>
      <c r="T226" s="56"/>
      <c r="AU226" s="17" t="s">
        <v>90</v>
      </c>
    </row>
    <row r="227" spans="2:65" s="1" customFormat="1" ht="11.25">
      <c r="B227" s="32"/>
      <c r="D227" s="154" t="s">
        <v>403</v>
      </c>
      <c r="F227" s="176" t="s">
        <v>428</v>
      </c>
      <c r="H227" s="177">
        <v>0</v>
      </c>
      <c r="L227" s="32"/>
      <c r="M227" s="175"/>
      <c r="T227" s="56"/>
      <c r="AU227" s="17" t="s">
        <v>90</v>
      </c>
    </row>
    <row r="228" spans="2:65" s="1" customFormat="1" ht="11.25">
      <c r="B228" s="32"/>
      <c r="D228" s="154" t="s">
        <v>403</v>
      </c>
      <c r="F228" s="176" t="s">
        <v>429</v>
      </c>
      <c r="H228" s="177">
        <v>438.72500000000002</v>
      </c>
      <c r="L228" s="32"/>
      <c r="M228" s="175"/>
      <c r="T228" s="56"/>
      <c r="AU228" s="17" t="s">
        <v>90</v>
      </c>
    </row>
    <row r="229" spans="2:65" s="1" customFormat="1" ht="11.25">
      <c r="B229" s="32"/>
      <c r="D229" s="154" t="s">
        <v>403</v>
      </c>
      <c r="F229" s="176" t="s">
        <v>406</v>
      </c>
      <c r="H229" s="177">
        <v>438.72500000000002</v>
      </c>
      <c r="L229" s="32"/>
      <c r="M229" s="175"/>
      <c r="T229" s="56"/>
      <c r="AU229" s="17" t="s">
        <v>90</v>
      </c>
    </row>
    <row r="230" spans="2:65" s="1" customFormat="1" ht="24.2" customHeight="1">
      <c r="B230" s="32"/>
      <c r="C230" s="139" t="s">
        <v>430</v>
      </c>
      <c r="D230" s="139" t="s">
        <v>375</v>
      </c>
      <c r="E230" s="140" t="s">
        <v>431</v>
      </c>
      <c r="F230" s="141" t="s">
        <v>432</v>
      </c>
      <c r="G230" s="142" t="s">
        <v>172</v>
      </c>
      <c r="H230" s="143">
        <v>534.48</v>
      </c>
      <c r="I230" s="144"/>
      <c r="J230" s="145">
        <f>ROUND(I230*H230,2)</f>
        <v>0</v>
      </c>
      <c r="K230" s="146"/>
      <c r="L230" s="32"/>
      <c r="M230" s="147" t="s">
        <v>1</v>
      </c>
      <c r="N230" s="148" t="s">
        <v>45</v>
      </c>
      <c r="P230" s="149">
        <f>O230*H230</f>
        <v>0</v>
      </c>
      <c r="Q230" s="149">
        <v>0</v>
      </c>
      <c r="R230" s="149">
        <f>Q230*H230</f>
        <v>0</v>
      </c>
      <c r="S230" s="149">
        <v>0</v>
      </c>
      <c r="T230" s="150">
        <f>S230*H230</f>
        <v>0</v>
      </c>
      <c r="AR230" s="151" t="s">
        <v>379</v>
      </c>
      <c r="AT230" s="151" t="s">
        <v>375</v>
      </c>
      <c r="AU230" s="151" t="s">
        <v>90</v>
      </c>
      <c r="AY230" s="17" t="s">
        <v>373</v>
      </c>
      <c r="BE230" s="152">
        <f>IF(N230="základní",J230,0)</f>
        <v>0</v>
      </c>
      <c r="BF230" s="152">
        <f>IF(N230="snížená",J230,0)</f>
        <v>0</v>
      </c>
      <c r="BG230" s="152">
        <f>IF(N230="zákl. přenesená",J230,0)</f>
        <v>0</v>
      </c>
      <c r="BH230" s="152">
        <f>IF(N230="sníž. přenesená",J230,0)</f>
        <v>0</v>
      </c>
      <c r="BI230" s="152">
        <f>IF(N230="nulová",J230,0)</f>
        <v>0</v>
      </c>
      <c r="BJ230" s="17" t="s">
        <v>87</v>
      </c>
      <c r="BK230" s="152">
        <f>ROUND(I230*H230,2)</f>
        <v>0</v>
      </c>
      <c r="BL230" s="17" t="s">
        <v>379</v>
      </c>
      <c r="BM230" s="151" t="s">
        <v>433</v>
      </c>
    </row>
    <row r="231" spans="2:65" s="12" customFormat="1" ht="11.25">
      <c r="B231" s="153"/>
      <c r="D231" s="154" t="s">
        <v>381</v>
      </c>
      <c r="E231" s="155" t="s">
        <v>1</v>
      </c>
      <c r="F231" s="156" t="s">
        <v>434</v>
      </c>
      <c r="H231" s="155" t="s">
        <v>1</v>
      </c>
      <c r="I231" s="157"/>
      <c r="L231" s="153"/>
      <c r="M231" s="158"/>
      <c r="T231" s="159"/>
      <c r="AT231" s="155" t="s">
        <v>381</v>
      </c>
      <c r="AU231" s="155" t="s">
        <v>90</v>
      </c>
      <c r="AV231" s="12" t="s">
        <v>87</v>
      </c>
      <c r="AW231" s="12" t="s">
        <v>36</v>
      </c>
      <c r="AX231" s="12" t="s">
        <v>80</v>
      </c>
      <c r="AY231" s="155" t="s">
        <v>373</v>
      </c>
    </row>
    <row r="232" spans="2:65" s="12" customFormat="1" ht="11.25">
      <c r="B232" s="153"/>
      <c r="D232" s="154" t="s">
        <v>381</v>
      </c>
      <c r="E232" s="155" t="s">
        <v>1</v>
      </c>
      <c r="F232" s="156" t="s">
        <v>435</v>
      </c>
      <c r="H232" s="155" t="s">
        <v>1</v>
      </c>
      <c r="I232" s="157"/>
      <c r="L232" s="153"/>
      <c r="M232" s="158"/>
      <c r="T232" s="159"/>
      <c r="AT232" s="155" t="s">
        <v>381</v>
      </c>
      <c r="AU232" s="155" t="s">
        <v>90</v>
      </c>
      <c r="AV232" s="12" t="s">
        <v>87</v>
      </c>
      <c r="AW232" s="12" t="s">
        <v>36</v>
      </c>
      <c r="AX232" s="12" t="s">
        <v>80</v>
      </c>
      <c r="AY232" s="155" t="s">
        <v>373</v>
      </c>
    </row>
    <row r="233" spans="2:65" s="13" customFormat="1" ht="11.25">
      <c r="B233" s="160"/>
      <c r="D233" s="154" t="s">
        <v>381</v>
      </c>
      <c r="E233" s="161" t="s">
        <v>1</v>
      </c>
      <c r="F233" s="162" t="s">
        <v>436</v>
      </c>
      <c r="H233" s="163">
        <v>534.48</v>
      </c>
      <c r="I233" s="164"/>
      <c r="L233" s="160"/>
      <c r="M233" s="165"/>
      <c r="T233" s="166"/>
      <c r="AT233" s="161" t="s">
        <v>381</v>
      </c>
      <c r="AU233" s="161" t="s">
        <v>90</v>
      </c>
      <c r="AV233" s="13" t="s">
        <v>90</v>
      </c>
      <c r="AW233" s="13" t="s">
        <v>36</v>
      </c>
      <c r="AX233" s="13" t="s">
        <v>80</v>
      </c>
      <c r="AY233" s="161" t="s">
        <v>373</v>
      </c>
    </row>
    <row r="234" spans="2:65" s="14" customFormat="1" ht="11.25">
      <c r="B234" s="167"/>
      <c r="D234" s="154" t="s">
        <v>381</v>
      </c>
      <c r="E234" s="168" t="s">
        <v>1</v>
      </c>
      <c r="F234" s="169" t="s">
        <v>386</v>
      </c>
      <c r="H234" s="170">
        <v>534.48</v>
      </c>
      <c r="I234" s="171"/>
      <c r="L234" s="167"/>
      <c r="M234" s="172"/>
      <c r="T234" s="173"/>
      <c r="AT234" s="168" t="s">
        <v>381</v>
      </c>
      <c r="AU234" s="168" t="s">
        <v>90</v>
      </c>
      <c r="AV234" s="14" t="s">
        <v>379</v>
      </c>
      <c r="AW234" s="14" t="s">
        <v>36</v>
      </c>
      <c r="AX234" s="14" t="s">
        <v>87</v>
      </c>
      <c r="AY234" s="168" t="s">
        <v>373</v>
      </c>
    </row>
    <row r="235" spans="2:65" s="1" customFormat="1" ht="11.25">
      <c r="B235" s="32"/>
      <c r="D235" s="154" t="s">
        <v>403</v>
      </c>
      <c r="F235" s="174" t="s">
        <v>437</v>
      </c>
      <c r="L235" s="32"/>
      <c r="M235" s="175"/>
      <c r="T235" s="56"/>
      <c r="AU235" s="17" t="s">
        <v>90</v>
      </c>
    </row>
    <row r="236" spans="2:65" s="1" customFormat="1" ht="11.25">
      <c r="B236" s="32"/>
      <c r="D236" s="154" t="s">
        <v>403</v>
      </c>
      <c r="F236" s="176" t="s">
        <v>267</v>
      </c>
      <c r="H236" s="177">
        <v>445.4</v>
      </c>
      <c r="L236" s="32"/>
      <c r="M236" s="175"/>
      <c r="T236" s="56"/>
      <c r="AU236" s="17" t="s">
        <v>90</v>
      </c>
    </row>
    <row r="237" spans="2:65" s="1" customFormat="1" ht="11.25">
      <c r="B237" s="32"/>
      <c r="D237" s="154" t="s">
        <v>403</v>
      </c>
      <c r="F237" s="176" t="s">
        <v>406</v>
      </c>
      <c r="H237" s="177">
        <v>445.4</v>
      </c>
      <c r="L237" s="32"/>
      <c r="M237" s="175"/>
      <c r="T237" s="56"/>
      <c r="AU237" s="17" t="s">
        <v>90</v>
      </c>
    </row>
    <row r="238" spans="2:65" s="1" customFormat="1" ht="24.2" customHeight="1">
      <c r="B238" s="32"/>
      <c r="C238" s="139" t="s">
        <v>438</v>
      </c>
      <c r="D238" s="139" t="s">
        <v>375</v>
      </c>
      <c r="E238" s="140" t="s">
        <v>439</v>
      </c>
      <c r="F238" s="141" t="s">
        <v>440</v>
      </c>
      <c r="G238" s="142" t="s">
        <v>395</v>
      </c>
      <c r="H238" s="143">
        <v>188.02500000000001</v>
      </c>
      <c r="I238" s="144"/>
      <c r="J238" s="145">
        <f>ROUND(I238*H238,2)</f>
        <v>0</v>
      </c>
      <c r="K238" s="146"/>
      <c r="L238" s="32"/>
      <c r="M238" s="147" t="s">
        <v>1</v>
      </c>
      <c r="N238" s="148" t="s">
        <v>45</v>
      </c>
      <c r="P238" s="149">
        <f>O238*H238</f>
        <v>0</v>
      </c>
      <c r="Q238" s="149">
        <v>0</v>
      </c>
      <c r="R238" s="149">
        <f>Q238*H238</f>
        <v>0</v>
      </c>
      <c r="S238" s="149">
        <v>0</v>
      </c>
      <c r="T238" s="150">
        <f>S238*H238</f>
        <v>0</v>
      </c>
      <c r="AR238" s="151" t="s">
        <v>379</v>
      </c>
      <c r="AT238" s="151" t="s">
        <v>375</v>
      </c>
      <c r="AU238" s="151" t="s">
        <v>90</v>
      </c>
      <c r="AY238" s="17" t="s">
        <v>373</v>
      </c>
      <c r="BE238" s="152">
        <f>IF(N238="základní",J238,0)</f>
        <v>0</v>
      </c>
      <c r="BF238" s="152">
        <f>IF(N238="snížená",J238,0)</f>
        <v>0</v>
      </c>
      <c r="BG238" s="152">
        <f>IF(N238="zákl. přenesená",J238,0)</f>
        <v>0</v>
      </c>
      <c r="BH238" s="152">
        <f>IF(N238="sníž. přenesená",J238,0)</f>
        <v>0</v>
      </c>
      <c r="BI238" s="152">
        <f>IF(N238="nulová",J238,0)</f>
        <v>0</v>
      </c>
      <c r="BJ238" s="17" t="s">
        <v>87</v>
      </c>
      <c r="BK238" s="152">
        <f>ROUND(I238*H238,2)</f>
        <v>0</v>
      </c>
      <c r="BL238" s="17" t="s">
        <v>379</v>
      </c>
      <c r="BM238" s="151" t="s">
        <v>441</v>
      </c>
    </row>
    <row r="239" spans="2:65" s="12" customFormat="1" ht="11.25">
      <c r="B239" s="153"/>
      <c r="D239" s="154" t="s">
        <v>381</v>
      </c>
      <c r="E239" s="155" t="s">
        <v>1</v>
      </c>
      <c r="F239" s="156" t="s">
        <v>416</v>
      </c>
      <c r="H239" s="155" t="s">
        <v>1</v>
      </c>
      <c r="I239" s="157"/>
      <c r="L239" s="153"/>
      <c r="M239" s="158"/>
      <c r="T239" s="159"/>
      <c r="AT239" s="155" t="s">
        <v>381</v>
      </c>
      <c r="AU239" s="155" t="s">
        <v>90</v>
      </c>
      <c r="AV239" s="12" t="s">
        <v>87</v>
      </c>
      <c r="AW239" s="12" t="s">
        <v>36</v>
      </c>
      <c r="AX239" s="12" t="s">
        <v>80</v>
      </c>
      <c r="AY239" s="155" t="s">
        <v>373</v>
      </c>
    </row>
    <row r="240" spans="2:65" s="12" customFormat="1" ht="11.25">
      <c r="B240" s="153"/>
      <c r="D240" s="154" t="s">
        <v>381</v>
      </c>
      <c r="E240" s="155" t="s">
        <v>1</v>
      </c>
      <c r="F240" s="156" t="s">
        <v>398</v>
      </c>
      <c r="H240" s="155" t="s">
        <v>1</v>
      </c>
      <c r="I240" s="157"/>
      <c r="L240" s="153"/>
      <c r="M240" s="158"/>
      <c r="T240" s="159"/>
      <c r="AT240" s="155" t="s">
        <v>381</v>
      </c>
      <c r="AU240" s="155" t="s">
        <v>90</v>
      </c>
      <c r="AV240" s="12" t="s">
        <v>87</v>
      </c>
      <c r="AW240" s="12" t="s">
        <v>36</v>
      </c>
      <c r="AX240" s="12" t="s">
        <v>80</v>
      </c>
      <c r="AY240" s="155" t="s">
        <v>373</v>
      </c>
    </row>
    <row r="241" spans="2:51" s="13" customFormat="1" ht="11.25">
      <c r="B241" s="160"/>
      <c r="D241" s="154" t="s">
        <v>381</v>
      </c>
      <c r="E241" s="161" t="s">
        <v>1</v>
      </c>
      <c r="F241" s="162" t="s">
        <v>417</v>
      </c>
      <c r="H241" s="163">
        <v>359.08</v>
      </c>
      <c r="I241" s="164"/>
      <c r="L241" s="160"/>
      <c r="M241" s="165"/>
      <c r="T241" s="166"/>
      <c r="AT241" s="161" t="s">
        <v>381</v>
      </c>
      <c r="AU241" s="161" t="s">
        <v>90</v>
      </c>
      <c r="AV241" s="13" t="s">
        <v>90</v>
      </c>
      <c r="AW241" s="13" t="s">
        <v>36</v>
      </c>
      <c r="AX241" s="13" t="s">
        <v>80</v>
      </c>
      <c r="AY241" s="161" t="s">
        <v>373</v>
      </c>
    </row>
    <row r="242" spans="2:51" s="12" customFormat="1" ht="11.25">
      <c r="B242" s="153"/>
      <c r="D242" s="154" t="s">
        <v>381</v>
      </c>
      <c r="E242" s="155" t="s">
        <v>1</v>
      </c>
      <c r="F242" s="156" t="s">
        <v>418</v>
      </c>
      <c r="H242" s="155" t="s">
        <v>1</v>
      </c>
      <c r="I242" s="157"/>
      <c r="L242" s="153"/>
      <c r="M242" s="158"/>
      <c r="T242" s="159"/>
      <c r="AT242" s="155" t="s">
        <v>381</v>
      </c>
      <c r="AU242" s="155" t="s">
        <v>90</v>
      </c>
      <c r="AV242" s="12" t="s">
        <v>87</v>
      </c>
      <c r="AW242" s="12" t="s">
        <v>36</v>
      </c>
      <c r="AX242" s="12" t="s">
        <v>80</v>
      </c>
      <c r="AY242" s="155" t="s">
        <v>373</v>
      </c>
    </row>
    <row r="243" spans="2:51" s="13" customFormat="1" ht="11.25">
      <c r="B243" s="160"/>
      <c r="D243" s="154" t="s">
        <v>381</v>
      </c>
      <c r="E243" s="161" t="s">
        <v>1</v>
      </c>
      <c r="F243" s="162" t="s">
        <v>419</v>
      </c>
      <c r="H243" s="163">
        <v>32.270000000000003</v>
      </c>
      <c r="I243" s="164"/>
      <c r="L243" s="160"/>
      <c r="M243" s="165"/>
      <c r="T243" s="166"/>
      <c r="AT243" s="161" t="s">
        <v>381</v>
      </c>
      <c r="AU243" s="161" t="s">
        <v>90</v>
      </c>
      <c r="AV243" s="13" t="s">
        <v>90</v>
      </c>
      <c r="AW243" s="13" t="s">
        <v>36</v>
      </c>
      <c r="AX243" s="13" t="s">
        <v>80</v>
      </c>
      <c r="AY243" s="161" t="s">
        <v>373</v>
      </c>
    </row>
    <row r="244" spans="2:51" s="12" customFormat="1" ht="11.25">
      <c r="B244" s="153"/>
      <c r="D244" s="154" t="s">
        <v>381</v>
      </c>
      <c r="E244" s="155" t="s">
        <v>1</v>
      </c>
      <c r="F244" s="156" t="s">
        <v>420</v>
      </c>
      <c r="H244" s="155" t="s">
        <v>1</v>
      </c>
      <c r="I244" s="157"/>
      <c r="L244" s="153"/>
      <c r="M244" s="158"/>
      <c r="T244" s="159"/>
      <c r="AT244" s="155" t="s">
        <v>381</v>
      </c>
      <c r="AU244" s="155" t="s">
        <v>90</v>
      </c>
      <c r="AV244" s="12" t="s">
        <v>87</v>
      </c>
      <c r="AW244" s="12" t="s">
        <v>36</v>
      </c>
      <c r="AX244" s="12" t="s">
        <v>80</v>
      </c>
      <c r="AY244" s="155" t="s">
        <v>373</v>
      </c>
    </row>
    <row r="245" spans="2:51" s="13" customFormat="1" ht="11.25">
      <c r="B245" s="160"/>
      <c r="D245" s="154" t="s">
        <v>381</v>
      </c>
      <c r="E245" s="161" t="s">
        <v>1</v>
      </c>
      <c r="F245" s="162" t="s">
        <v>421</v>
      </c>
      <c r="H245" s="163">
        <v>235.4</v>
      </c>
      <c r="I245" s="164"/>
      <c r="L245" s="160"/>
      <c r="M245" s="165"/>
      <c r="T245" s="166"/>
      <c r="AT245" s="161" t="s">
        <v>381</v>
      </c>
      <c r="AU245" s="161" t="s">
        <v>90</v>
      </c>
      <c r="AV245" s="13" t="s">
        <v>90</v>
      </c>
      <c r="AW245" s="13" t="s">
        <v>36</v>
      </c>
      <c r="AX245" s="13" t="s">
        <v>80</v>
      </c>
      <c r="AY245" s="161" t="s">
        <v>373</v>
      </c>
    </row>
    <row r="246" spans="2:51" s="15" customFormat="1" ht="11.25">
      <c r="B246" s="178"/>
      <c r="D246" s="154" t="s">
        <v>381</v>
      </c>
      <c r="E246" s="179" t="s">
        <v>254</v>
      </c>
      <c r="F246" s="180" t="s">
        <v>406</v>
      </c>
      <c r="H246" s="181">
        <v>626.75</v>
      </c>
      <c r="I246" s="182"/>
      <c r="L246" s="178"/>
      <c r="M246" s="183"/>
      <c r="T246" s="184"/>
      <c r="AT246" s="179" t="s">
        <v>381</v>
      </c>
      <c r="AU246" s="179" t="s">
        <v>90</v>
      </c>
      <c r="AV246" s="15" t="s">
        <v>392</v>
      </c>
      <c r="AW246" s="15" t="s">
        <v>36</v>
      </c>
      <c r="AX246" s="15" t="s">
        <v>80</v>
      </c>
      <c r="AY246" s="179" t="s">
        <v>373</v>
      </c>
    </row>
    <row r="247" spans="2:51" s="12" customFormat="1" ht="11.25">
      <c r="B247" s="153"/>
      <c r="D247" s="154" t="s">
        <v>381</v>
      </c>
      <c r="E247" s="155" t="s">
        <v>1</v>
      </c>
      <c r="F247" s="156" t="s">
        <v>442</v>
      </c>
      <c r="H247" s="155" t="s">
        <v>1</v>
      </c>
      <c r="I247" s="157"/>
      <c r="L247" s="153"/>
      <c r="M247" s="158"/>
      <c r="T247" s="159"/>
      <c r="AT247" s="155" t="s">
        <v>381</v>
      </c>
      <c r="AU247" s="155" t="s">
        <v>90</v>
      </c>
      <c r="AV247" s="12" t="s">
        <v>87</v>
      </c>
      <c r="AW247" s="12" t="s">
        <v>36</v>
      </c>
      <c r="AX247" s="12" t="s">
        <v>80</v>
      </c>
      <c r="AY247" s="155" t="s">
        <v>373</v>
      </c>
    </row>
    <row r="248" spans="2:51" s="13" customFormat="1" ht="11.25">
      <c r="B248" s="160"/>
      <c r="D248" s="154" t="s">
        <v>381</v>
      </c>
      <c r="E248" s="161" t="s">
        <v>1</v>
      </c>
      <c r="F248" s="162" t="s">
        <v>443</v>
      </c>
      <c r="H248" s="163">
        <v>-438.72500000000002</v>
      </c>
      <c r="I248" s="164"/>
      <c r="L248" s="160"/>
      <c r="M248" s="165"/>
      <c r="T248" s="166"/>
      <c r="AT248" s="161" t="s">
        <v>381</v>
      </c>
      <c r="AU248" s="161" t="s">
        <v>90</v>
      </c>
      <c r="AV248" s="13" t="s">
        <v>90</v>
      </c>
      <c r="AW248" s="13" t="s">
        <v>36</v>
      </c>
      <c r="AX248" s="13" t="s">
        <v>80</v>
      </c>
      <c r="AY248" s="161" t="s">
        <v>373</v>
      </c>
    </row>
    <row r="249" spans="2:51" s="14" customFormat="1" ht="11.25">
      <c r="B249" s="167"/>
      <c r="D249" s="154" t="s">
        <v>381</v>
      </c>
      <c r="E249" s="168" t="s">
        <v>1</v>
      </c>
      <c r="F249" s="169" t="s">
        <v>386</v>
      </c>
      <c r="H249" s="170">
        <v>188.02500000000001</v>
      </c>
      <c r="I249" s="171"/>
      <c r="L249" s="167"/>
      <c r="M249" s="172"/>
      <c r="T249" s="173"/>
      <c r="AT249" s="168" t="s">
        <v>381</v>
      </c>
      <c r="AU249" s="168" t="s">
        <v>90</v>
      </c>
      <c r="AV249" s="14" t="s">
        <v>379</v>
      </c>
      <c r="AW249" s="14" t="s">
        <v>36</v>
      </c>
      <c r="AX249" s="14" t="s">
        <v>87</v>
      </c>
      <c r="AY249" s="168" t="s">
        <v>373</v>
      </c>
    </row>
    <row r="250" spans="2:51" s="1" customFormat="1" ht="11.25">
      <c r="B250" s="32"/>
      <c r="D250" s="154" t="s">
        <v>403</v>
      </c>
      <c r="F250" s="174" t="s">
        <v>415</v>
      </c>
      <c r="L250" s="32"/>
      <c r="M250" s="175"/>
      <c r="T250" s="56"/>
      <c r="AU250" s="17" t="s">
        <v>90</v>
      </c>
    </row>
    <row r="251" spans="2:51" s="1" customFormat="1" ht="11.25">
      <c r="B251" s="32"/>
      <c r="D251" s="154" t="s">
        <v>403</v>
      </c>
      <c r="F251" s="176" t="s">
        <v>416</v>
      </c>
      <c r="H251" s="177">
        <v>0</v>
      </c>
      <c r="L251" s="32"/>
      <c r="M251" s="175"/>
      <c r="T251" s="56"/>
      <c r="AU251" s="17" t="s">
        <v>90</v>
      </c>
    </row>
    <row r="252" spans="2:51" s="1" customFormat="1" ht="11.25">
      <c r="B252" s="32"/>
      <c r="D252" s="154" t="s">
        <v>403</v>
      </c>
      <c r="F252" s="176" t="s">
        <v>398</v>
      </c>
      <c r="H252" s="177">
        <v>0</v>
      </c>
      <c r="L252" s="32"/>
      <c r="M252" s="175"/>
      <c r="T252" s="56"/>
      <c r="AU252" s="17" t="s">
        <v>90</v>
      </c>
    </row>
    <row r="253" spans="2:51" s="1" customFormat="1" ht="11.25">
      <c r="B253" s="32"/>
      <c r="D253" s="154" t="s">
        <v>403</v>
      </c>
      <c r="F253" s="176" t="s">
        <v>417</v>
      </c>
      <c r="H253" s="177">
        <v>359.08</v>
      </c>
      <c r="L253" s="32"/>
      <c r="M253" s="175"/>
      <c r="T253" s="56"/>
      <c r="AU253" s="17" t="s">
        <v>90</v>
      </c>
    </row>
    <row r="254" spans="2:51" s="1" customFormat="1" ht="11.25">
      <c r="B254" s="32"/>
      <c r="D254" s="154" t="s">
        <v>403</v>
      </c>
      <c r="F254" s="176" t="s">
        <v>418</v>
      </c>
      <c r="H254" s="177">
        <v>0</v>
      </c>
      <c r="L254" s="32"/>
      <c r="M254" s="175"/>
      <c r="T254" s="56"/>
      <c r="AU254" s="17" t="s">
        <v>90</v>
      </c>
    </row>
    <row r="255" spans="2:51" s="1" customFormat="1" ht="11.25">
      <c r="B255" s="32"/>
      <c r="D255" s="154" t="s">
        <v>403</v>
      </c>
      <c r="F255" s="176" t="s">
        <v>419</v>
      </c>
      <c r="H255" s="177">
        <v>32.270000000000003</v>
      </c>
      <c r="L255" s="32"/>
      <c r="M255" s="175"/>
      <c r="T255" s="56"/>
      <c r="AU255" s="17" t="s">
        <v>90</v>
      </c>
    </row>
    <row r="256" spans="2:51" s="1" customFormat="1" ht="11.25">
      <c r="B256" s="32"/>
      <c r="D256" s="154" t="s">
        <v>403</v>
      </c>
      <c r="F256" s="176" t="s">
        <v>420</v>
      </c>
      <c r="H256" s="177">
        <v>0</v>
      </c>
      <c r="L256" s="32"/>
      <c r="M256" s="175"/>
      <c r="T256" s="56"/>
      <c r="AU256" s="17" t="s">
        <v>90</v>
      </c>
    </row>
    <row r="257" spans="2:65" s="1" customFormat="1" ht="11.25">
      <c r="B257" s="32"/>
      <c r="D257" s="154" t="s">
        <v>403</v>
      </c>
      <c r="F257" s="176" t="s">
        <v>421</v>
      </c>
      <c r="H257" s="177">
        <v>235.4</v>
      </c>
      <c r="L257" s="32"/>
      <c r="M257" s="175"/>
      <c r="T257" s="56"/>
      <c r="AU257" s="17" t="s">
        <v>90</v>
      </c>
    </row>
    <row r="258" spans="2:65" s="1" customFormat="1" ht="11.25">
      <c r="B258" s="32"/>
      <c r="D258" s="154" t="s">
        <v>403</v>
      </c>
      <c r="F258" s="176" t="s">
        <v>406</v>
      </c>
      <c r="H258" s="177">
        <v>626.75</v>
      </c>
      <c r="L258" s="32"/>
      <c r="M258" s="175"/>
      <c r="T258" s="56"/>
      <c r="AU258" s="17" t="s">
        <v>90</v>
      </c>
    </row>
    <row r="259" spans="2:65" s="1" customFormat="1" ht="24.2" customHeight="1">
      <c r="B259" s="32"/>
      <c r="C259" s="139" t="s">
        <v>444</v>
      </c>
      <c r="D259" s="139" t="s">
        <v>375</v>
      </c>
      <c r="E259" s="140" t="s">
        <v>445</v>
      </c>
      <c r="F259" s="141" t="s">
        <v>446</v>
      </c>
      <c r="G259" s="142" t="s">
        <v>395</v>
      </c>
      <c r="H259" s="143">
        <v>438.72500000000002</v>
      </c>
      <c r="I259" s="144"/>
      <c r="J259" s="145">
        <f>ROUND(I259*H259,2)</f>
        <v>0</v>
      </c>
      <c r="K259" s="146"/>
      <c r="L259" s="32"/>
      <c r="M259" s="147" t="s">
        <v>1</v>
      </c>
      <c r="N259" s="148" t="s">
        <v>45</v>
      </c>
      <c r="P259" s="149">
        <f>O259*H259</f>
        <v>0</v>
      </c>
      <c r="Q259" s="149">
        <v>0</v>
      </c>
      <c r="R259" s="149">
        <f>Q259*H259</f>
        <v>0</v>
      </c>
      <c r="S259" s="149">
        <v>0</v>
      </c>
      <c r="T259" s="150">
        <f>S259*H259</f>
        <v>0</v>
      </c>
      <c r="AR259" s="151" t="s">
        <v>379</v>
      </c>
      <c r="AT259" s="151" t="s">
        <v>375</v>
      </c>
      <c r="AU259" s="151" t="s">
        <v>90</v>
      </c>
      <c r="AY259" s="17" t="s">
        <v>373</v>
      </c>
      <c r="BE259" s="152">
        <f>IF(N259="základní",J259,0)</f>
        <v>0</v>
      </c>
      <c r="BF259" s="152">
        <f>IF(N259="snížená",J259,0)</f>
        <v>0</v>
      </c>
      <c r="BG259" s="152">
        <f>IF(N259="zákl. přenesená",J259,0)</f>
        <v>0</v>
      </c>
      <c r="BH259" s="152">
        <f>IF(N259="sníž. přenesená",J259,0)</f>
        <v>0</v>
      </c>
      <c r="BI259" s="152">
        <f>IF(N259="nulová",J259,0)</f>
        <v>0</v>
      </c>
      <c r="BJ259" s="17" t="s">
        <v>87</v>
      </c>
      <c r="BK259" s="152">
        <f>ROUND(I259*H259,2)</f>
        <v>0</v>
      </c>
      <c r="BL259" s="17" t="s">
        <v>379</v>
      </c>
      <c r="BM259" s="151" t="s">
        <v>447</v>
      </c>
    </row>
    <row r="260" spans="2:65" s="12" customFormat="1" ht="11.25">
      <c r="B260" s="153"/>
      <c r="D260" s="154" t="s">
        <v>381</v>
      </c>
      <c r="E260" s="155" t="s">
        <v>1</v>
      </c>
      <c r="F260" s="156" t="s">
        <v>383</v>
      </c>
      <c r="H260" s="155" t="s">
        <v>1</v>
      </c>
      <c r="I260" s="157"/>
      <c r="L260" s="153"/>
      <c r="M260" s="158"/>
      <c r="T260" s="159"/>
      <c r="AT260" s="155" t="s">
        <v>381</v>
      </c>
      <c r="AU260" s="155" t="s">
        <v>90</v>
      </c>
      <c r="AV260" s="12" t="s">
        <v>87</v>
      </c>
      <c r="AW260" s="12" t="s">
        <v>36</v>
      </c>
      <c r="AX260" s="12" t="s">
        <v>80</v>
      </c>
      <c r="AY260" s="155" t="s">
        <v>373</v>
      </c>
    </row>
    <row r="261" spans="2:65" s="12" customFormat="1" ht="11.25">
      <c r="B261" s="153"/>
      <c r="D261" s="154" t="s">
        <v>381</v>
      </c>
      <c r="E261" s="155" t="s">
        <v>1</v>
      </c>
      <c r="F261" s="156" t="s">
        <v>416</v>
      </c>
      <c r="H261" s="155" t="s">
        <v>1</v>
      </c>
      <c r="I261" s="157"/>
      <c r="L261" s="153"/>
      <c r="M261" s="158"/>
      <c r="T261" s="159"/>
      <c r="AT261" s="155" t="s">
        <v>381</v>
      </c>
      <c r="AU261" s="155" t="s">
        <v>90</v>
      </c>
      <c r="AV261" s="12" t="s">
        <v>87</v>
      </c>
      <c r="AW261" s="12" t="s">
        <v>36</v>
      </c>
      <c r="AX261" s="12" t="s">
        <v>80</v>
      </c>
      <c r="AY261" s="155" t="s">
        <v>373</v>
      </c>
    </row>
    <row r="262" spans="2:65" s="12" customFormat="1" ht="11.25">
      <c r="B262" s="153"/>
      <c r="D262" s="154" t="s">
        <v>381</v>
      </c>
      <c r="E262" s="155" t="s">
        <v>1</v>
      </c>
      <c r="F262" s="156" t="s">
        <v>398</v>
      </c>
      <c r="H262" s="155" t="s">
        <v>1</v>
      </c>
      <c r="I262" s="157"/>
      <c r="L262" s="153"/>
      <c r="M262" s="158"/>
      <c r="T262" s="159"/>
      <c r="AT262" s="155" t="s">
        <v>381</v>
      </c>
      <c r="AU262" s="155" t="s">
        <v>90</v>
      </c>
      <c r="AV262" s="12" t="s">
        <v>87</v>
      </c>
      <c r="AW262" s="12" t="s">
        <v>36</v>
      </c>
      <c r="AX262" s="12" t="s">
        <v>80</v>
      </c>
      <c r="AY262" s="155" t="s">
        <v>373</v>
      </c>
    </row>
    <row r="263" spans="2:65" s="12" customFormat="1" ht="11.25">
      <c r="B263" s="153"/>
      <c r="D263" s="154" t="s">
        <v>381</v>
      </c>
      <c r="E263" s="155" t="s">
        <v>1</v>
      </c>
      <c r="F263" s="156" t="s">
        <v>428</v>
      </c>
      <c r="H263" s="155" t="s">
        <v>1</v>
      </c>
      <c r="I263" s="157"/>
      <c r="L263" s="153"/>
      <c r="M263" s="158"/>
      <c r="T263" s="159"/>
      <c r="AT263" s="155" t="s">
        <v>381</v>
      </c>
      <c r="AU263" s="155" t="s">
        <v>90</v>
      </c>
      <c r="AV263" s="12" t="s">
        <v>87</v>
      </c>
      <c r="AW263" s="12" t="s">
        <v>36</v>
      </c>
      <c r="AX263" s="12" t="s">
        <v>80</v>
      </c>
      <c r="AY263" s="155" t="s">
        <v>373</v>
      </c>
    </row>
    <row r="264" spans="2:65" s="13" customFormat="1" ht="11.25">
      <c r="B264" s="160"/>
      <c r="D264" s="154" t="s">
        <v>381</v>
      </c>
      <c r="E264" s="161" t="s">
        <v>1</v>
      </c>
      <c r="F264" s="162" t="s">
        <v>429</v>
      </c>
      <c r="H264" s="163">
        <v>438.72500000000002</v>
      </c>
      <c r="I264" s="164"/>
      <c r="L264" s="160"/>
      <c r="M264" s="165"/>
      <c r="T264" s="166"/>
      <c r="AT264" s="161" t="s">
        <v>381</v>
      </c>
      <c r="AU264" s="161" t="s">
        <v>90</v>
      </c>
      <c r="AV264" s="13" t="s">
        <v>90</v>
      </c>
      <c r="AW264" s="13" t="s">
        <v>36</v>
      </c>
      <c r="AX264" s="13" t="s">
        <v>80</v>
      </c>
      <c r="AY264" s="161" t="s">
        <v>373</v>
      </c>
    </row>
    <row r="265" spans="2:65" s="15" customFormat="1" ht="11.25">
      <c r="B265" s="178"/>
      <c r="D265" s="154" t="s">
        <v>381</v>
      </c>
      <c r="E265" s="179" t="s">
        <v>256</v>
      </c>
      <c r="F265" s="180" t="s">
        <v>406</v>
      </c>
      <c r="H265" s="181">
        <v>438.72500000000002</v>
      </c>
      <c r="I265" s="182"/>
      <c r="L265" s="178"/>
      <c r="M265" s="183"/>
      <c r="T265" s="184"/>
      <c r="AT265" s="179" t="s">
        <v>381</v>
      </c>
      <c r="AU265" s="179" t="s">
        <v>90</v>
      </c>
      <c r="AV265" s="15" t="s">
        <v>392</v>
      </c>
      <c r="AW265" s="15" t="s">
        <v>36</v>
      </c>
      <c r="AX265" s="15" t="s">
        <v>80</v>
      </c>
      <c r="AY265" s="179" t="s">
        <v>373</v>
      </c>
    </row>
    <row r="266" spans="2:65" s="14" customFormat="1" ht="11.25">
      <c r="B266" s="167"/>
      <c r="D266" s="154" t="s">
        <v>381</v>
      </c>
      <c r="E266" s="168" t="s">
        <v>1</v>
      </c>
      <c r="F266" s="169" t="s">
        <v>386</v>
      </c>
      <c r="H266" s="170">
        <v>438.72500000000002</v>
      </c>
      <c r="I266" s="171"/>
      <c r="L266" s="167"/>
      <c r="M266" s="172"/>
      <c r="T266" s="173"/>
      <c r="AT266" s="168" t="s">
        <v>381</v>
      </c>
      <c r="AU266" s="168" t="s">
        <v>90</v>
      </c>
      <c r="AV266" s="14" t="s">
        <v>379</v>
      </c>
      <c r="AW266" s="14" t="s">
        <v>36</v>
      </c>
      <c r="AX266" s="14" t="s">
        <v>87</v>
      </c>
      <c r="AY266" s="168" t="s">
        <v>373</v>
      </c>
    </row>
    <row r="267" spans="2:65" s="1" customFormat="1" ht="11.25">
      <c r="B267" s="32"/>
      <c r="D267" s="154" t="s">
        <v>403</v>
      </c>
      <c r="F267" s="174" t="s">
        <v>415</v>
      </c>
      <c r="L267" s="32"/>
      <c r="M267" s="175"/>
      <c r="T267" s="56"/>
      <c r="AU267" s="17" t="s">
        <v>90</v>
      </c>
    </row>
    <row r="268" spans="2:65" s="1" customFormat="1" ht="11.25">
      <c r="B268" s="32"/>
      <c r="D268" s="154" t="s">
        <v>403</v>
      </c>
      <c r="F268" s="176" t="s">
        <v>416</v>
      </c>
      <c r="H268" s="177">
        <v>0</v>
      </c>
      <c r="L268" s="32"/>
      <c r="M268" s="175"/>
      <c r="T268" s="56"/>
      <c r="AU268" s="17" t="s">
        <v>90</v>
      </c>
    </row>
    <row r="269" spans="2:65" s="1" customFormat="1" ht="11.25">
      <c r="B269" s="32"/>
      <c r="D269" s="154" t="s">
        <v>403</v>
      </c>
      <c r="F269" s="176" t="s">
        <v>398</v>
      </c>
      <c r="H269" s="177">
        <v>0</v>
      </c>
      <c r="L269" s="32"/>
      <c r="M269" s="175"/>
      <c r="T269" s="56"/>
      <c r="AU269" s="17" t="s">
        <v>90</v>
      </c>
    </row>
    <row r="270" spans="2:65" s="1" customFormat="1" ht="11.25">
      <c r="B270" s="32"/>
      <c r="D270" s="154" t="s">
        <v>403</v>
      </c>
      <c r="F270" s="176" t="s">
        <v>417</v>
      </c>
      <c r="H270" s="177">
        <v>359.08</v>
      </c>
      <c r="L270" s="32"/>
      <c r="M270" s="175"/>
      <c r="T270" s="56"/>
      <c r="AU270" s="17" t="s">
        <v>90</v>
      </c>
    </row>
    <row r="271" spans="2:65" s="1" customFormat="1" ht="11.25">
      <c r="B271" s="32"/>
      <c r="D271" s="154" t="s">
        <v>403</v>
      </c>
      <c r="F271" s="176" t="s">
        <v>418</v>
      </c>
      <c r="H271" s="177">
        <v>0</v>
      </c>
      <c r="L271" s="32"/>
      <c r="M271" s="175"/>
      <c r="T271" s="56"/>
      <c r="AU271" s="17" t="s">
        <v>90</v>
      </c>
    </row>
    <row r="272" spans="2:65" s="1" customFormat="1" ht="11.25">
      <c r="B272" s="32"/>
      <c r="D272" s="154" t="s">
        <v>403</v>
      </c>
      <c r="F272" s="176" t="s">
        <v>419</v>
      </c>
      <c r="H272" s="177">
        <v>32.270000000000003</v>
      </c>
      <c r="L272" s="32"/>
      <c r="M272" s="175"/>
      <c r="T272" s="56"/>
      <c r="AU272" s="17" t="s">
        <v>90</v>
      </c>
    </row>
    <row r="273" spans="2:65" s="1" customFormat="1" ht="11.25">
      <c r="B273" s="32"/>
      <c r="D273" s="154" t="s">
        <v>403</v>
      </c>
      <c r="F273" s="176" t="s">
        <v>420</v>
      </c>
      <c r="H273" s="177">
        <v>0</v>
      </c>
      <c r="L273" s="32"/>
      <c r="M273" s="175"/>
      <c r="T273" s="56"/>
      <c r="AU273" s="17" t="s">
        <v>90</v>
      </c>
    </row>
    <row r="274" spans="2:65" s="1" customFormat="1" ht="11.25">
      <c r="B274" s="32"/>
      <c r="D274" s="154" t="s">
        <v>403</v>
      </c>
      <c r="F274" s="176" t="s">
        <v>421</v>
      </c>
      <c r="H274" s="177">
        <v>235.4</v>
      </c>
      <c r="L274" s="32"/>
      <c r="M274" s="175"/>
      <c r="T274" s="56"/>
      <c r="AU274" s="17" t="s">
        <v>90</v>
      </c>
    </row>
    <row r="275" spans="2:65" s="1" customFormat="1" ht="11.25">
      <c r="B275" s="32"/>
      <c r="D275" s="154" t="s">
        <v>403</v>
      </c>
      <c r="F275" s="176" t="s">
        <v>406</v>
      </c>
      <c r="H275" s="177">
        <v>626.75</v>
      </c>
      <c r="L275" s="32"/>
      <c r="M275" s="175"/>
      <c r="T275" s="56"/>
      <c r="AU275" s="17" t="s">
        <v>90</v>
      </c>
    </row>
    <row r="276" spans="2:65" s="11" customFormat="1" ht="22.9" customHeight="1">
      <c r="B276" s="127"/>
      <c r="D276" s="128" t="s">
        <v>79</v>
      </c>
      <c r="E276" s="137" t="s">
        <v>90</v>
      </c>
      <c r="F276" s="137" t="s">
        <v>448</v>
      </c>
      <c r="I276" s="130"/>
      <c r="J276" s="138">
        <f>BK276</f>
        <v>0</v>
      </c>
      <c r="L276" s="127"/>
      <c r="M276" s="132"/>
      <c r="P276" s="133">
        <f>SUM(P277:P789)</f>
        <v>0</v>
      </c>
      <c r="R276" s="133">
        <f>SUM(R277:R789)</f>
        <v>58.124326869999997</v>
      </c>
      <c r="T276" s="134">
        <f>SUM(T277:T789)</f>
        <v>20.427899999999998</v>
      </c>
      <c r="AR276" s="128" t="s">
        <v>87</v>
      </c>
      <c r="AT276" s="135" t="s">
        <v>79</v>
      </c>
      <c r="AU276" s="135" t="s">
        <v>87</v>
      </c>
      <c r="AY276" s="128" t="s">
        <v>373</v>
      </c>
      <c r="BK276" s="136">
        <f>SUM(BK277:BK789)</f>
        <v>0</v>
      </c>
    </row>
    <row r="277" spans="2:65" s="1" customFormat="1" ht="16.5" customHeight="1">
      <c r="B277" s="32"/>
      <c r="C277" s="139" t="s">
        <v>449</v>
      </c>
      <c r="D277" s="139" t="s">
        <v>375</v>
      </c>
      <c r="E277" s="140" t="s">
        <v>450</v>
      </c>
      <c r="F277" s="141" t="s">
        <v>451</v>
      </c>
      <c r="G277" s="142" t="s">
        <v>395</v>
      </c>
      <c r="H277" s="143">
        <v>0.72399999999999998</v>
      </c>
      <c r="I277" s="144"/>
      <c r="J277" s="145">
        <f>ROUND(I277*H277,2)</f>
        <v>0</v>
      </c>
      <c r="K277" s="146"/>
      <c r="L277" s="32"/>
      <c r="M277" s="147" t="s">
        <v>1</v>
      </c>
      <c r="N277" s="148" t="s">
        <v>45</v>
      </c>
      <c r="P277" s="149">
        <f>O277*H277</f>
        <v>0</v>
      </c>
      <c r="Q277" s="149">
        <v>2.3010199999999998</v>
      </c>
      <c r="R277" s="149">
        <f>Q277*H277</f>
        <v>1.6659384799999999</v>
      </c>
      <c r="S277" s="149">
        <v>0</v>
      </c>
      <c r="T277" s="150">
        <f>S277*H277</f>
        <v>0</v>
      </c>
      <c r="AR277" s="151" t="s">
        <v>379</v>
      </c>
      <c r="AT277" s="151" t="s">
        <v>375</v>
      </c>
      <c r="AU277" s="151" t="s">
        <v>90</v>
      </c>
      <c r="AY277" s="17" t="s">
        <v>373</v>
      </c>
      <c r="BE277" s="152">
        <f>IF(N277="základní",J277,0)</f>
        <v>0</v>
      </c>
      <c r="BF277" s="152">
        <f>IF(N277="snížená",J277,0)</f>
        <v>0</v>
      </c>
      <c r="BG277" s="152">
        <f>IF(N277="zákl. přenesená",J277,0)</f>
        <v>0</v>
      </c>
      <c r="BH277" s="152">
        <f>IF(N277="sníž. přenesená",J277,0)</f>
        <v>0</v>
      </c>
      <c r="BI277" s="152">
        <f>IF(N277="nulová",J277,0)</f>
        <v>0</v>
      </c>
      <c r="BJ277" s="17" t="s">
        <v>87</v>
      </c>
      <c r="BK277" s="152">
        <f>ROUND(I277*H277,2)</f>
        <v>0</v>
      </c>
      <c r="BL277" s="17" t="s">
        <v>379</v>
      </c>
      <c r="BM277" s="151" t="s">
        <v>452</v>
      </c>
    </row>
    <row r="278" spans="2:65" s="13" customFormat="1" ht="11.25">
      <c r="B278" s="160"/>
      <c r="D278" s="154" t="s">
        <v>381</v>
      </c>
      <c r="E278" s="161" t="s">
        <v>1</v>
      </c>
      <c r="F278" s="162" t="s">
        <v>453</v>
      </c>
      <c r="H278" s="163">
        <v>0.72399999999999998</v>
      </c>
      <c r="I278" s="164"/>
      <c r="L278" s="160"/>
      <c r="M278" s="165"/>
      <c r="T278" s="166"/>
      <c r="AT278" s="161" t="s">
        <v>381</v>
      </c>
      <c r="AU278" s="161" t="s">
        <v>90</v>
      </c>
      <c r="AV278" s="13" t="s">
        <v>90</v>
      </c>
      <c r="AW278" s="13" t="s">
        <v>36</v>
      </c>
      <c r="AX278" s="13" t="s">
        <v>80</v>
      </c>
      <c r="AY278" s="161" t="s">
        <v>373</v>
      </c>
    </row>
    <row r="279" spans="2:65" s="14" customFormat="1" ht="11.25">
      <c r="B279" s="167"/>
      <c r="D279" s="154" t="s">
        <v>381</v>
      </c>
      <c r="E279" s="168" t="s">
        <v>1</v>
      </c>
      <c r="F279" s="169" t="s">
        <v>386</v>
      </c>
      <c r="H279" s="170">
        <v>0.72399999999999998</v>
      </c>
      <c r="I279" s="171"/>
      <c r="L279" s="167"/>
      <c r="M279" s="172"/>
      <c r="T279" s="173"/>
      <c r="AT279" s="168" t="s">
        <v>381</v>
      </c>
      <c r="AU279" s="168" t="s">
        <v>90</v>
      </c>
      <c r="AV279" s="14" t="s">
        <v>379</v>
      </c>
      <c r="AW279" s="14" t="s">
        <v>36</v>
      </c>
      <c r="AX279" s="14" t="s">
        <v>87</v>
      </c>
      <c r="AY279" s="168" t="s">
        <v>373</v>
      </c>
    </row>
    <row r="280" spans="2:65" s="1" customFormat="1" ht="11.25">
      <c r="B280" s="32"/>
      <c r="D280" s="154" t="s">
        <v>403</v>
      </c>
      <c r="F280" s="174" t="s">
        <v>454</v>
      </c>
      <c r="L280" s="32"/>
      <c r="M280" s="175"/>
      <c r="T280" s="56"/>
      <c r="AU280" s="17" t="s">
        <v>90</v>
      </c>
    </row>
    <row r="281" spans="2:65" s="1" customFormat="1" ht="11.25">
      <c r="B281" s="32"/>
      <c r="D281" s="154" t="s">
        <v>403</v>
      </c>
      <c r="F281" s="176" t="s">
        <v>434</v>
      </c>
      <c r="H281" s="177">
        <v>0</v>
      </c>
      <c r="L281" s="32"/>
      <c r="M281" s="175"/>
      <c r="T281" s="56"/>
      <c r="AU281" s="17" t="s">
        <v>90</v>
      </c>
    </row>
    <row r="282" spans="2:65" s="1" customFormat="1" ht="11.25">
      <c r="B282" s="32"/>
      <c r="D282" s="154" t="s">
        <v>403</v>
      </c>
      <c r="F282" s="176" t="s">
        <v>455</v>
      </c>
      <c r="H282" s="177">
        <v>119.74299999999999</v>
      </c>
      <c r="L282" s="32"/>
      <c r="M282" s="175"/>
      <c r="T282" s="56"/>
      <c r="AU282" s="17" t="s">
        <v>90</v>
      </c>
    </row>
    <row r="283" spans="2:65" s="1" customFormat="1" ht="11.25">
      <c r="B283" s="32"/>
      <c r="D283" s="154" t="s">
        <v>403</v>
      </c>
      <c r="F283" s="176" t="s">
        <v>456</v>
      </c>
      <c r="H283" s="177">
        <v>0</v>
      </c>
      <c r="L283" s="32"/>
      <c r="M283" s="175"/>
      <c r="T283" s="56"/>
      <c r="AU283" s="17" t="s">
        <v>90</v>
      </c>
    </row>
    <row r="284" spans="2:65" s="1" customFormat="1" ht="11.25">
      <c r="B284" s="32"/>
      <c r="D284" s="154" t="s">
        <v>403</v>
      </c>
      <c r="F284" s="176" t="s">
        <v>457</v>
      </c>
      <c r="H284" s="177">
        <v>1</v>
      </c>
      <c r="L284" s="32"/>
      <c r="M284" s="175"/>
      <c r="T284" s="56"/>
      <c r="AU284" s="17" t="s">
        <v>90</v>
      </c>
    </row>
    <row r="285" spans="2:65" s="1" customFormat="1" ht="11.25">
      <c r="B285" s="32"/>
      <c r="D285" s="154" t="s">
        <v>403</v>
      </c>
      <c r="F285" s="176" t="s">
        <v>406</v>
      </c>
      <c r="H285" s="177">
        <v>120.74299999999999</v>
      </c>
      <c r="L285" s="32"/>
      <c r="M285" s="175"/>
      <c r="T285" s="56"/>
      <c r="AU285" s="17" t="s">
        <v>90</v>
      </c>
    </row>
    <row r="286" spans="2:65" s="1" customFormat="1" ht="16.5" customHeight="1">
      <c r="B286" s="32"/>
      <c r="C286" s="139" t="s">
        <v>458</v>
      </c>
      <c r="D286" s="139" t="s">
        <v>375</v>
      </c>
      <c r="E286" s="140" t="s">
        <v>459</v>
      </c>
      <c r="F286" s="141" t="s">
        <v>460</v>
      </c>
      <c r="G286" s="142" t="s">
        <v>395</v>
      </c>
      <c r="H286" s="143">
        <v>36.222999999999999</v>
      </c>
      <c r="I286" s="144"/>
      <c r="J286" s="145">
        <f>ROUND(I286*H286,2)</f>
        <v>0</v>
      </c>
      <c r="K286" s="146"/>
      <c r="L286" s="32"/>
      <c r="M286" s="147" t="s">
        <v>1</v>
      </c>
      <c r="N286" s="148" t="s">
        <v>45</v>
      </c>
      <c r="P286" s="149">
        <f>O286*H286</f>
        <v>0</v>
      </c>
      <c r="Q286" s="149">
        <v>0</v>
      </c>
      <c r="R286" s="149">
        <f>Q286*H286</f>
        <v>0</v>
      </c>
      <c r="S286" s="149">
        <v>0</v>
      </c>
      <c r="T286" s="150">
        <f>S286*H286</f>
        <v>0</v>
      </c>
      <c r="AR286" s="151" t="s">
        <v>379</v>
      </c>
      <c r="AT286" s="151" t="s">
        <v>375</v>
      </c>
      <c r="AU286" s="151" t="s">
        <v>90</v>
      </c>
      <c r="AY286" s="17" t="s">
        <v>373</v>
      </c>
      <c r="BE286" s="152">
        <f>IF(N286="základní",J286,0)</f>
        <v>0</v>
      </c>
      <c r="BF286" s="152">
        <f>IF(N286="snížená",J286,0)</f>
        <v>0</v>
      </c>
      <c r="BG286" s="152">
        <f>IF(N286="zákl. přenesená",J286,0)</f>
        <v>0</v>
      </c>
      <c r="BH286" s="152">
        <f>IF(N286="sníž. přenesená",J286,0)</f>
        <v>0</v>
      </c>
      <c r="BI286" s="152">
        <f>IF(N286="nulová",J286,0)</f>
        <v>0</v>
      </c>
      <c r="BJ286" s="17" t="s">
        <v>87</v>
      </c>
      <c r="BK286" s="152">
        <f>ROUND(I286*H286,2)</f>
        <v>0</v>
      </c>
      <c r="BL286" s="17" t="s">
        <v>379</v>
      </c>
      <c r="BM286" s="151" t="s">
        <v>461</v>
      </c>
    </row>
    <row r="287" spans="2:65" s="13" customFormat="1" ht="11.25">
      <c r="B287" s="160"/>
      <c r="D287" s="154" t="s">
        <v>381</v>
      </c>
      <c r="E287" s="161" t="s">
        <v>1</v>
      </c>
      <c r="F287" s="162" t="s">
        <v>462</v>
      </c>
      <c r="H287" s="163">
        <v>36.222999999999999</v>
      </c>
      <c r="I287" s="164"/>
      <c r="L287" s="160"/>
      <c r="M287" s="165"/>
      <c r="T287" s="166"/>
      <c r="AT287" s="161" t="s">
        <v>381</v>
      </c>
      <c r="AU287" s="161" t="s">
        <v>90</v>
      </c>
      <c r="AV287" s="13" t="s">
        <v>90</v>
      </c>
      <c r="AW287" s="13" t="s">
        <v>36</v>
      </c>
      <c r="AX287" s="13" t="s">
        <v>80</v>
      </c>
      <c r="AY287" s="161" t="s">
        <v>373</v>
      </c>
    </row>
    <row r="288" spans="2:65" s="14" customFormat="1" ht="11.25">
      <c r="B288" s="167"/>
      <c r="D288" s="154" t="s">
        <v>381</v>
      </c>
      <c r="E288" s="168" t="s">
        <v>1</v>
      </c>
      <c r="F288" s="169" t="s">
        <v>386</v>
      </c>
      <c r="H288" s="170">
        <v>36.222999999999999</v>
      </c>
      <c r="I288" s="171"/>
      <c r="L288" s="167"/>
      <c r="M288" s="172"/>
      <c r="T288" s="173"/>
      <c r="AT288" s="168" t="s">
        <v>381</v>
      </c>
      <c r="AU288" s="168" t="s">
        <v>90</v>
      </c>
      <c r="AV288" s="14" t="s">
        <v>379</v>
      </c>
      <c r="AW288" s="14" t="s">
        <v>36</v>
      </c>
      <c r="AX288" s="14" t="s">
        <v>87</v>
      </c>
      <c r="AY288" s="168" t="s">
        <v>373</v>
      </c>
    </row>
    <row r="289" spans="2:65" s="1" customFormat="1" ht="11.25">
      <c r="B289" s="32"/>
      <c r="D289" s="154" t="s">
        <v>403</v>
      </c>
      <c r="F289" s="174" t="s">
        <v>454</v>
      </c>
      <c r="L289" s="32"/>
      <c r="M289" s="175"/>
      <c r="T289" s="56"/>
      <c r="AU289" s="17" t="s">
        <v>90</v>
      </c>
    </row>
    <row r="290" spans="2:65" s="1" customFormat="1" ht="11.25">
      <c r="B290" s="32"/>
      <c r="D290" s="154" t="s">
        <v>403</v>
      </c>
      <c r="F290" s="176" t="s">
        <v>434</v>
      </c>
      <c r="H290" s="177">
        <v>0</v>
      </c>
      <c r="L290" s="32"/>
      <c r="M290" s="175"/>
      <c r="T290" s="56"/>
      <c r="AU290" s="17" t="s">
        <v>90</v>
      </c>
    </row>
    <row r="291" spans="2:65" s="1" customFormat="1" ht="11.25">
      <c r="B291" s="32"/>
      <c r="D291" s="154" t="s">
        <v>403</v>
      </c>
      <c r="F291" s="176" t="s">
        <v>455</v>
      </c>
      <c r="H291" s="177">
        <v>119.74299999999999</v>
      </c>
      <c r="L291" s="32"/>
      <c r="M291" s="175"/>
      <c r="T291" s="56"/>
      <c r="AU291" s="17" t="s">
        <v>90</v>
      </c>
    </row>
    <row r="292" spans="2:65" s="1" customFormat="1" ht="11.25">
      <c r="B292" s="32"/>
      <c r="D292" s="154" t="s">
        <v>403</v>
      </c>
      <c r="F292" s="176" t="s">
        <v>456</v>
      </c>
      <c r="H292" s="177">
        <v>0</v>
      </c>
      <c r="L292" s="32"/>
      <c r="M292" s="175"/>
      <c r="T292" s="56"/>
      <c r="AU292" s="17" t="s">
        <v>90</v>
      </c>
    </row>
    <row r="293" spans="2:65" s="1" customFormat="1" ht="11.25">
      <c r="B293" s="32"/>
      <c r="D293" s="154" t="s">
        <v>403</v>
      </c>
      <c r="F293" s="176" t="s">
        <v>457</v>
      </c>
      <c r="H293" s="177">
        <v>1</v>
      </c>
      <c r="L293" s="32"/>
      <c r="M293" s="175"/>
      <c r="T293" s="56"/>
      <c r="AU293" s="17" t="s">
        <v>90</v>
      </c>
    </row>
    <row r="294" spans="2:65" s="1" customFormat="1" ht="11.25">
      <c r="B294" s="32"/>
      <c r="D294" s="154" t="s">
        <v>403</v>
      </c>
      <c r="F294" s="176" t="s">
        <v>406</v>
      </c>
      <c r="H294" s="177">
        <v>120.74299999999999</v>
      </c>
      <c r="L294" s="32"/>
      <c r="M294" s="175"/>
      <c r="T294" s="56"/>
      <c r="AU294" s="17" t="s">
        <v>90</v>
      </c>
    </row>
    <row r="295" spans="2:65" s="1" customFormat="1" ht="16.5" customHeight="1">
      <c r="B295" s="32"/>
      <c r="C295" s="139" t="s">
        <v>304</v>
      </c>
      <c r="D295" s="139" t="s">
        <v>375</v>
      </c>
      <c r="E295" s="140" t="s">
        <v>463</v>
      </c>
      <c r="F295" s="141" t="s">
        <v>464</v>
      </c>
      <c r="G295" s="142" t="s">
        <v>465</v>
      </c>
      <c r="H295" s="143">
        <v>120.74299999999999</v>
      </c>
      <c r="I295" s="144"/>
      <c r="J295" s="145">
        <f>ROUND(I295*H295,2)</f>
        <v>0</v>
      </c>
      <c r="K295" s="146"/>
      <c r="L295" s="32"/>
      <c r="M295" s="147" t="s">
        <v>1</v>
      </c>
      <c r="N295" s="148" t="s">
        <v>45</v>
      </c>
      <c r="P295" s="149">
        <f>O295*H295</f>
        <v>0</v>
      </c>
      <c r="Q295" s="149">
        <v>4.8999999999999998E-4</v>
      </c>
      <c r="R295" s="149">
        <f>Q295*H295</f>
        <v>5.9164069999999992E-2</v>
      </c>
      <c r="S295" s="149">
        <v>0</v>
      </c>
      <c r="T295" s="150">
        <f>S295*H295</f>
        <v>0</v>
      </c>
      <c r="AR295" s="151" t="s">
        <v>379</v>
      </c>
      <c r="AT295" s="151" t="s">
        <v>375</v>
      </c>
      <c r="AU295" s="151" t="s">
        <v>90</v>
      </c>
      <c r="AY295" s="17" t="s">
        <v>373</v>
      </c>
      <c r="BE295" s="152">
        <f>IF(N295="základní",J295,0)</f>
        <v>0</v>
      </c>
      <c r="BF295" s="152">
        <f>IF(N295="snížená",J295,0)</f>
        <v>0</v>
      </c>
      <c r="BG295" s="152">
        <f>IF(N295="zákl. přenesená",J295,0)</f>
        <v>0</v>
      </c>
      <c r="BH295" s="152">
        <f>IF(N295="sníž. přenesená",J295,0)</f>
        <v>0</v>
      </c>
      <c r="BI295" s="152">
        <f>IF(N295="nulová",J295,0)</f>
        <v>0</v>
      </c>
      <c r="BJ295" s="17" t="s">
        <v>87</v>
      </c>
      <c r="BK295" s="152">
        <f>ROUND(I295*H295,2)</f>
        <v>0</v>
      </c>
      <c r="BL295" s="17" t="s">
        <v>379</v>
      </c>
      <c r="BM295" s="151" t="s">
        <v>466</v>
      </c>
    </row>
    <row r="296" spans="2:65" s="12" customFormat="1" ht="11.25">
      <c r="B296" s="153"/>
      <c r="D296" s="154" t="s">
        <v>381</v>
      </c>
      <c r="E296" s="155" t="s">
        <v>1</v>
      </c>
      <c r="F296" s="156" t="s">
        <v>434</v>
      </c>
      <c r="H296" s="155" t="s">
        <v>1</v>
      </c>
      <c r="I296" s="157"/>
      <c r="L296" s="153"/>
      <c r="M296" s="158"/>
      <c r="T296" s="159"/>
      <c r="AT296" s="155" t="s">
        <v>381</v>
      </c>
      <c r="AU296" s="155" t="s">
        <v>90</v>
      </c>
      <c r="AV296" s="12" t="s">
        <v>87</v>
      </c>
      <c r="AW296" s="12" t="s">
        <v>36</v>
      </c>
      <c r="AX296" s="12" t="s">
        <v>80</v>
      </c>
      <c r="AY296" s="155" t="s">
        <v>373</v>
      </c>
    </row>
    <row r="297" spans="2:65" s="13" customFormat="1" ht="11.25">
      <c r="B297" s="160"/>
      <c r="D297" s="154" t="s">
        <v>381</v>
      </c>
      <c r="E297" s="161" t="s">
        <v>1</v>
      </c>
      <c r="F297" s="162" t="s">
        <v>455</v>
      </c>
      <c r="H297" s="163">
        <v>119.74299999999999</v>
      </c>
      <c r="I297" s="164"/>
      <c r="L297" s="160"/>
      <c r="M297" s="165"/>
      <c r="T297" s="166"/>
      <c r="AT297" s="161" t="s">
        <v>381</v>
      </c>
      <c r="AU297" s="161" t="s">
        <v>90</v>
      </c>
      <c r="AV297" s="13" t="s">
        <v>90</v>
      </c>
      <c r="AW297" s="13" t="s">
        <v>36</v>
      </c>
      <c r="AX297" s="13" t="s">
        <v>80</v>
      </c>
      <c r="AY297" s="161" t="s">
        <v>373</v>
      </c>
    </row>
    <row r="298" spans="2:65" s="12" customFormat="1" ht="11.25">
      <c r="B298" s="153"/>
      <c r="D298" s="154" t="s">
        <v>381</v>
      </c>
      <c r="E298" s="155" t="s">
        <v>1</v>
      </c>
      <c r="F298" s="156" t="s">
        <v>456</v>
      </c>
      <c r="H298" s="155" t="s">
        <v>1</v>
      </c>
      <c r="I298" s="157"/>
      <c r="L298" s="153"/>
      <c r="M298" s="158"/>
      <c r="T298" s="159"/>
      <c r="AT298" s="155" t="s">
        <v>381</v>
      </c>
      <c r="AU298" s="155" t="s">
        <v>90</v>
      </c>
      <c r="AV298" s="12" t="s">
        <v>87</v>
      </c>
      <c r="AW298" s="12" t="s">
        <v>36</v>
      </c>
      <c r="AX298" s="12" t="s">
        <v>80</v>
      </c>
      <c r="AY298" s="155" t="s">
        <v>373</v>
      </c>
    </row>
    <row r="299" spans="2:65" s="13" customFormat="1" ht="11.25">
      <c r="B299" s="160"/>
      <c r="D299" s="154" t="s">
        <v>381</v>
      </c>
      <c r="E299" s="161" t="s">
        <v>1</v>
      </c>
      <c r="F299" s="162" t="s">
        <v>457</v>
      </c>
      <c r="H299" s="163">
        <v>1</v>
      </c>
      <c r="I299" s="164"/>
      <c r="L299" s="160"/>
      <c r="M299" s="165"/>
      <c r="T299" s="166"/>
      <c r="AT299" s="161" t="s">
        <v>381</v>
      </c>
      <c r="AU299" s="161" t="s">
        <v>90</v>
      </c>
      <c r="AV299" s="13" t="s">
        <v>90</v>
      </c>
      <c r="AW299" s="13" t="s">
        <v>36</v>
      </c>
      <c r="AX299" s="13" t="s">
        <v>80</v>
      </c>
      <c r="AY299" s="161" t="s">
        <v>373</v>
      </c>
    </row>
    <row r="300" spans="2:65" s="15" customFormat="1" ht="11.25">
      <c r="B300" s="178"/>
      <c r="D300" s="154" t="s">
        <v>381</v>
      </c>
      <c r="E300" s="179" t="s">
        <v>176</v>
      </c>
      <c r="F300" s="180" t="s">
        <v>406</v>
      </c>
      <c r="H300" s="181">
        <v>120.74299999999999</v>
      </c>
      <c r="I300" s="182"/>
      <c r="L300" s="178"/>
      <c r="M300" s="183"/>
      <c r="T300" s="184"/>
      <c r="AT300" s="179" t="s">
        <v>381</v>
      </c>
      <c r="AU300" s="179" t="s">
        <v>90</v>
      </c>
      <c r="AV300" s="15" t="s">
        <v>392</v>
      </c>
      <c r="AW300" s="15" t="s">
        <v>36</v>
      </c>
      <c r="AX300" s="15" t="s">
        <v>80</v>
      </c>
      <c r="AY300" s="179" t="s">
        <v>373</v>
      </c>
    </row>
    <row r="301" spans="2:65" s="14" customFormat="1" ht="11.25">
      <c r="B301" s="167"/>
      <c r="D301" s="154" t="s">
        <v>381</v>
      </c>
      <c r="E301" s="168" t="s">
        <v>1</v>
      </c>
      <c r="F301" s="169" t="s">
        <v>386</v>
      </c>
      <c r="H301" s="170">
        <v>120.74299999999999</v>
      </c>
      <c r="I301" s="171"/>
      <c r="L301" s="167"/>
      <c r="M301" s="172"/>
      <c r="T301" s="173"/>
      <c r="AT301" s="168" t="s">
        <v>381</v>
      </c>
      <c r="AU301" s="168" t="s">
        <v>90</v>
      </c>
      <c r="AV301" s="14" t="s">
        <v>379</v>
      </c>
      <c r="AW301" s="14" t="s">
        <v>36</v>
      </c>
      <c r="AX301" s="14" t="s">
        <v>87</v>
      </c>
      <c r="AY301" s="168" t="s">
        <v>373</v>
      </c>
    </row>
    <row r="302" spans="2:65" s="1" customFormat="1" ht="11.25">
      <c r="B302" s="32"/>
      <c r="D302" s="154" t="s">
        <v>403</v>
      </c>
      <c r="F302" s="174" t="s">
        <v>467</v>
      </c>
      <c r="L302" s="32"/>
      <c r="M302" s="175"/>
      <c r="T302" s="56"/>
      <c r="AU302" s="17" t="s">
        <v>90</v>
      </c>
    </row>
    <row r="303" spans="2:65" s="1" customFormat="1" ht="11.25">
      <c r="B303" s="32"/>
      <c r="D303" s="154" t="s">
        <v>403</v>
      </c>
      <c r="F303" s="176" t="s">
        <v>468</v>
      </c>
      <c r="H303" s="177">
        <v>0</v>
      </c>
      <c r="L303" s="32"/>
      <c r="M303" s="175"/>
      <c r="T303" s="56"/>
      <c r="AU303" s="17" t="s">
        <v>90</v>
      </c>
    </row>
    <row r="304" spans="2:65" s="1" customFormat="1" ht="11.25">
      <c r="B304" s="32"/>
      <c r="D304" s="154" t="s">
        <v>403</v>
      </c>
      <c r="F304" s="176" t="s">
        <v>469</v>
      </c>
      <c r="H304" s="177">
        <v>92.11</v>
      </c>
      <c r="L304" s="32"/>
      <c r="M304" s="175"/>
      <c r="T304" s="56"/>
      <c r="AU304" s="17" t="s">
        <v>90</v>
      </c>
    </row>
    <row r="305" spans="2:65" s="1" customFormat="1" ht="11.25">
      <c r="B305" s="32"/>
      <c r="D305" s="154" t="s">
        <v>403</v>
      </c>
      <c r="F305" s="176" t="s">
        <v>406</v>
      </c>
      <c r="H305" s="177">
        <v>92.11</v>
      </c>
      <c r="L305" s="32"/>
      <c r="M305" s="175"/>
      <c r="T305" s="56"/>
      <c r="AU305" s="17" t="s">
        <v>90</v>
      </c>
    </row>
    <row r="306" spans="2:65" s="1" customFormat="1" ht="11.25">
      <c r="B306" s="32"/>
      <c r="D306" s="154" t="s">
        <v>403</v>
      </c>
      <c r="F306" s="174" t="s">
        <v>408</v>
      </c>
      <c r="L306" s="32"/>
      <c r="M306" s="175"/>
      <c r="T306" s="56"/>
      <c r="AU306" s="17" t="s">
        <v>90</v>
      </c>
    </row>
    <row r="307" spans="2:65" s="1" customFormat="1" ht="11.25">
      <c r="B307" s="32"/>
      <c r="D307" s="154" t="s">
        <v>403</v>
      </c>
      <c r="F307" s="176" t="s">
        <v>400</v>
      </c>
      <c r="H307" s="177">
        <v>0</v>
      </c>
      <c r="L307" s="32"/>
      <c r="M307" s="175"/>
      <c r="T307" s="56"/>
      <c r="AU307" s="17" t="s">
        <v>90</v>
      </c>
    </row>
    <row r="308" spans="2:65" s="1" customFormat="1" ht="11.25">
      <c r="B308" s="32"/>
      <c r="D308" s="154" t="s">
        <v>403</v>
      </c>
      <c r="F308" s="176" t="s">
        <v>267</v>
      </c>
      <c r="H308" s="177">
        <v>445.4</v>
      </c>
      <c r="L308" s="32"/>
      <c r="M308" s="175"/>
      <c r="T308" s="56"/>
      <c r="AU308" s="17" t="s">
        <v>90</v>
      </c>
    </row>
    <row r="309" spans="2:65" s="1" customFormat="1" ht="16.5" customHeight="1">
      <c r="B309" s="32"/>
      <c r="C309" s="139" t="s">
        <v>8</v>
      </c>
      <c r="D309" s="139" t="s">
        <v>375</v>
      </c>
      <c r="E309" s="140" t="s">
        <v>470</v>
      </c>
      <c r="F309" s="141" t="s">
        <v>471</v>
      </c>
      <c r="G309" s="142" t="s">
        <v>465</v>
      </c>
      <c r="H309" s="143">
        <v>120.74299999999999</v>
      </c>
      <c r="I309" s="144"/>
      <c r="J309" s="145">
        <f>ROUND(I309*H309,2)</f>
        <v>0</v>
      </c>
      <c r="K309" s="146"/>
      <c r="L309" s="32"/>
      <c r="M309" s="147" t="s">
        <v>1</v>
      </c>
      <c r="N309" s="148" t="s">
        <v>45</v>
      </c>
      <c r="P309" s="149">
        <f>O309*H309</f>
        <v>0</v>
      </c>
      <c r="Q309" s="149">
        <v>1E-4</v>
      </c>
      <c r="R309" s="149">
        <f>Q309*H309</f>
        <v>1.20743E-2</v>
      </c>
      <c r="S309" s="149">
        <v>0</v>
      </c>
      <c r="T309" s="150">
        <f>S309*H309</f>
        <v>0</v>
      </c>
      <c r="AR309" s="151" t="s">
        <v>379</v>
      </c>
      <c r="AT309" s="151" t="s">
        <v>375</v>
      </c>
      <c r="AU309" s="151" t="s">
        <v>90</v>
      </c>
      <c r="AY309" s="17" t="s">
        <v>373</v>
      </c>
      <c r="BE309" s="152">
        <f>IF(N309="základní",J309,0)</f>
        <v>0</v>
      </c>
      <c r="BF309" s="152">
        <f>IF(N309="snížená",J309,0)</f>
        <v>0</v>
      </c>
      <c r="BG309" s="152">
        <f>IF(N309="zákl. přenesená",J309,0)</f>
        <v>0</v>
      </c>
      <c r="BH309" s="152">
        <f>IF(N309="sníž. přenesená",J309,0)</f>
        <v>0</v>
      </c>
      <c r="BI309" s="152">
        <f>IF(N309="nulová",J309,0)</f>
        <v>0</v>
      </c>
      <c r="BJ309" s="17" t="s">
        <v>87</v>
      </c>
      <c r="BK309" s="152">
        <f>ROUND(I309*H309,2)</f>
        <v>0</v>
      </c>
      <c r="BL309" s="17" t="s">
        <v>379</v>
      </c>
      <c r="BM309" s="151" t="s">
        <v>472</v>
      </c>
    </row>
    <row r="310" spans="2:65" s="13" customFormat="1" ht="11.25">
      <c r="B310" s="160"/>
      <c r="D310" s="154" t="s">
        <v>381</v>
      </c>
      <c r="E310" s="161" t="s">
        <v>1</v>
      </c>
      <c r="F310" s="162" t="s">
        <v>176</v>
      </c>
      <c r="H310" s="163">
        <v>120.74299999999999</v>
      </c>
      <c r="I310" s="164"/>
      <c r="L310" s="160"/>
      <c r="M310" s="165"/>
      <c r="T310" s="166"/>
      <c r="AT310" s="161" t="s">
        <v>381</v>
      </c>
      <c r="AU310" s="161" t="s">
        <v>90</v>
      </c>
      <c r="AV310" s="13" t="s">
        <v>90</v>
      </c>
      <c r="AW310" s="13" t="s">
        <v>36</v>
      </c>
      <c r="AX310" s="13" t="s">
        <v>80</v>
      </c>
      <c r="AY310" s="161" t="s">
        <v>373</v>
      </c>
    </row>
    <row r="311" spans="2:65" s="14" customFormat="1" ht="11.25">
      <c r="B311" s="167"/>
      <c r="D311" s="154" t="s">
        <v>381</v>
      </c>
      <c r="E311" s="168" t="s">
        <v>1</v>
      </c>
      <c r="F311" s="169" t="s">
        <v>386</v>
      </c>
      <c r="H311" s="170">
        <v>120.74299999999999</v>
      </c>
      <c r="I311" s="171"/>
      <c r="L311" s="167"/>
      <c r="M311" s="172"/>
      <c r="T311" s="173"/>
      <c r="AT311" s="168" t="s">
        <v>381</v>
      </c>
      <c r="AU311" s="168" t="s">
        <v>90</v>
      </c>
      <c r="AV311" s="14" t="s">
        <v>379</v>
      </c>
      <c r="AW311" s="14" t="s">
        <v>36</v>
      </c>
      <c r="AX311" s="14" t="s">
        <v>87</v>
      </c>
      <c r="AY311" s="168" t="s">
        <v>373</v>
      </c>
    </row>
    <row r="312" spans="2:65" s="1" customFormat="1" ht="11.25">
      <c r="B312" s="32"/>
      <c r="D312" s="154" t="s">
        <v>403</v>
      </c>
      <c r="F312" s="174" t="s">
        <v>454</v>
      </c>
      <c r="L312" s="32"/>
      <c r="M312" s="175"/>
      <c r="T312" s="56"/>
      <c r="AU312" s="17" t="s">
        <v>90</v>
      </c>
    </row>
    <row r="313" spans="2:65" s="1" customFormat="1" ht="11.25">
      <c r="B313" s="32"/>
      <c r="D313" s="154" t="s">
        <v>403</v>
      </c>
      <c r="F313" s="176" t="s">
        <v>434</v>
      </c>
      <c r="H313" s="177">
        <v>0</v>
      </c>
      <c r="L313" s="32"/>
      <c r="M313" s="175"/>
      <c r="T313" s="56"/>
      <c r="AU313" s="17" t="s">
        <v>90</v>
      </c>
    </row>
    <row r="314" spans="2:65" s="1" customFormat="1" ht="11.25">
      <c r="B314" s="32"/>
      <c r="D314" s="154" t="s">
        <v>403</v>
      </c>
      <c r="F314" s="176" t="s">
        <v>455</v>
      </c>
      <c r="H314" s="177">
        <v>119.74299999999999</v>
      </c>
      <c r="L314" s="32"/>
      <c r="M314" s="175"/>
      <c r="T314" s="56"/>
      <c r="AU314" s="17" t="s">
        <v>90</v>
      </c>
    </row>
    <row r="315" spans="2:65" s="1" customFormat="1" ht="11.25">
      <c r="B315" s="32"/>
      <c r="D315" s="154" t="s">
        <v>403</v>
      </c>
      <c r="F315" s="176" t="s">
        <v>456</v>
      </c>
      <c r="H315" s="177">
        <v>0</v>
      </c>
      <c r="L315" s="32"/>
      <c r="M315" s="175"/>
      <c r="T315" s="56"/>
      <c r="AU315" s="17" t="s">
        <v>90</v>
      </c>
    </row>
    <row r="316" spans="2:65" s="1" customFormat="1" ht="11.25">
      <c r="B316" s="32"/>
      <c r="D316" s="154" t="s">
        <v>403</v>
      </c>
      <c r="F316" s="176" t="s">
        <v>457</v>
      </c>
      <c r="H316" s="177">
        <v>1</v>
      </c>
      <c r="L316" s="32"/>
      <c r="M316" s="175"/>
      <c r="T316" s="56"/>
      <c r="AU316" s="17" t="s">
        <v>90</v>
      </c>
    </row>
    <row r="317" spans="2:65" s="1" customFormat="1" ht="11.25">
      <c r="B317" s="32"/>
      <c r="D317" s="154" t="s">
        <v>403</v>
      </c>
      <c r="F317" s="176" t="s">
        <v>406</v>
      </c>
      <c r="H317" s="177">
        <v>120.74299999999999</v>
      </c>
      <c r="L317" s="32"/>
      <c r="M317" s="175"/>
      <c r="T317" s="56"/>
      <c r="AU317" s="17" t="s">
        <v>90</v>
      </c>
    </row>
    <row r="318" spans="2:65" s="1" customFormat="1" ht="24.2" customHeight="1">
      <c r="B318" s="32"/>
      <c r="C318" s="139" t="s">
        <v>473</v>
      </c>
      <c r="D318" s="139" t="s">
        <v>375</v>
      </c>
      <c r="E318" s="140" t="s">
        <v>474</v>
      </c>
      <c r="F318" s="141" t="s">
        <v>475</v>
      </c>
      <c r="G318" s="142" t="s">
        <v>172</v>
      </c>
      <c r="H318" s="143">
        <v>181.11500000000001</v>
      </c>
      <c r="I318" s="144"/>
      <c r="J318" s="145">
        <f>ROUND(I318*H318,2)</f>
        <v>0</v>
      </c>
      <c r="K318" s="146"/>
      <c r="L318" s="32"/>
      <c r="M318" s="147" t="s">
        <v>1</v>
      </c>
      <c r="N318" s="148" t="s">
        <v>45</v>
      </c>
      <c r="P318" s="149">
        <f>O318*H318</f>
        <v>0</v>
      </c>
      <c r="Q318" s="149">
        <v>1E-4</v>
      </c>
      <c r="R318" s="149">
        <f>Q318*H318</f>
        <v>1.8111500000000003E-2</v>
      </c>
      <c r="S318" s="149">
        <v>0</v>
      </c>
      <c r="T318" s="150">
        <f>S318*H318</f>
        <v>0</v>
      </c>
      <c r="AR318" s="151" t="s">
        <v>379</v>
      </c>
      <c r="AT318" s="151" t="s">
        <v>375</v>
      </c>
      <c r="AU318" s="151" t="s">
        <v>90</v>
      </c>
      <c r="AY318" s="17" t="s">
        <v>373</v>
      </c>
      <c r="BE318" s="152">
        <f>IF(N318="základní",J318,0)</f>
        <v>0</v>
      </c>
      <c r="BF318" s="152">
        <f>IF(N318="snížená",J318,0)</f>
        <v>0</v>
      </c>
      <c r="BG318" s="152">
        <f>IF(N318="zákl. přenesená",J318,0)</f>
        <v>0</v>
      </c>
      <c r="BH318" s="152">
        <f>IF(N318="sníž. přenesená",J318,0)</f>
        <v>0</v>
      </c>
      <c r="BI318" s="152">
        <f>IF(N318="nulová",J318,0)</f>
        <v>0</v>
      </c>
      <c r="BJ318" s="17" t="s">
        <v>87</v>
      </c>
      <c r="BK318" s="152">
        <f>ROUND(I318*H318,2)</f>
        <v>0</v>
      </c>
      <c r="BL318" s="17" t="s">
        <v>379</v>
      </c>
      <c r="BM318" s="151" t="s">
        <v>476</v>
      </c>
    </row>
    <row r="319" spans="2:65" s="12" customFormat="1" ht="11.25">
      <c r="B319" s="153"/>
      <c r="D319" s="154" t="s">
        <v>381</v>
      </c>
      <c r="E319" s="155" t="s">
        <v>1</v>
      </c>
      <c r="F319" s="156" t="s">
        <v>434</v>
      </c>
      <c r="H319" s="155" t="s">
        <v>1</v>
      </c>
      <c r="I319" s="157"/>
      <c r="L319" s="153"/>
      <c r="M319" s="158"/>
      <c r="T319" s="159"/>
      <c r="AT319" s="155" t="s">
        <v>381</v>
      </c>
      <c r="AU319" s="155" t="s">
        <v>90</v>
      </c>
      <c r="AV319" s="12" t="s">
        <v>87</v>
      </c>
      <c r="AW319" s="12" t="s">
        <v>36</v>
      </c>
      <c r="AX319" s="12" t="s">
        <v>80</v>
      </c>
      <c r="AY319" s="155" t="s">
        <v>373</v>
      </c>
    </row>
    <row r="320" spans="2:65" s="13" customFormat="1" ht="11.25">
      <c r="B320" s="160"/>
      <c r="D320" s="154" t="s">
        <v>381</v>
      </c>
      <c r="E320" s="161" t="s">
        <v>1</v>
      </c>
      <c r="F320" s="162" t="s">
        <v>477</v>
      </c>
      <c r="H320" s="163">
        <v>181.11500000000001</v>
      </c>
      <c r="I320" s="164"/>
      <c r="L320" s="160"/>
      <c r="M320" s="165"/>
      <c r="T320" s="166"/>
      <c r="AT320" s="161" t="s">
        <v>381</v>
      </c>
      <c r="AU320" s="161" t="s">
        <v>90</v>
      </c>
      <c r="AV320" s="13" t="s">
        <v>90</v>
      </c>
      <c r="AW320" s="13" t="s">
        <v>36</v>
      </c>
      <c r="AX320" s="13" t="s">
        <v>80</v>
      </c>
      <c r="AY320" s="161" t="s">
        <v>373</v>
      </c>
    </row>
    <row r="321" spans="2:65" s="14" customFormat="1" ht="11.25">
      <c r="B321" s="167"/>
      <c r="D321" s="154" t="s">
        <v>381</v>
      </c>
      <c r="E321" s="168" t="s">
        <v>1</v>
      </c>
      <c r="F321" s="169" t="s">
        <v>386</v>
      </c>
      <c r="H321" s="170">
        <v>181.11500000000001</v>
      </c>
      <c r="I321" s="171"/>
      <c r="L321" s="167"/>
      <c r="M321" s="172"/>
      <c r="T321" s="173"/>
      <c r="AT321" s="168" t="s">
        <v>381</v>
      </c>
      <c r="AU321" s="168" t="s">
        <v>90</v>
      </c>
      <c r="AV321" s="14" t="s">
        <v>379</v>
      </c>
      <c r="AW321" s="14" t="s">
        <v>36</v>
      </c>
      <c r="AX321" s="14" t="s">
        <v>87</v>
      </c>
      <c r="AY321" s="168" t="s">
        <v>373</v>
      </c>
    </row>
    <row r="322" spans="2:65" s="1" customFormat="1" ht="11.25">
      <c r="B322" s="32"/>
      <c r="D322" s="154" t="s">
        <v>403</v>
      </c>
      <c r="F322" s="174" t="s">
        <v>454</v>
      </c>
      <c r="L322" s="32"/>
      <c r="M322" s="175"/>
      <c r="T322" s="56"/>
      <c r="AU322" s="17" t="s">
        <v>90</v>
      </c>
    </row>
    <row r="323" spans="2:65" s="1" customFormat="1" ht="11.25">
      <c r="B323" s="32"/>
      <c r="D323" s="154" t="s">
        <v>403</v>
      </c>
      <c r="F323" s="176" t="s">
        <v>434</v>
      </c>
      <c r="H323" s="177">
        <v>0</v>
      </c>
      <c r="L323" s="32"/>
      <c r="M323" s="175"/>
      <c r="T323" s="56"/>
      <c r="AU323" s="17" t="s">
        <v>90</v>
      </c>
    </row>
    <row r="324" spans="2:65" s="1" customFormat="1" ht="11.25">
      <c r="B324" s="32"/>
      <c r="D324" s="154" t="s">
        <v>403</v>
      </c>
      <c r="F324" s="176" t="s">
        <v>455</v>
      </c>
      <c r="H324" s="177">
        <v>119.74299999999999</v>
      </c>
      <c r="L324" s="32"/>
      <c r="M324" s="175"/>
      <c r="T324" s="56"/>
      <c r="AU324" s="17" t="s">
        <v>90</v>
      </c>
    </row>
    <row r="325" spans="2:65" s="1" customFormat="1" ht="11.25">
      <c r="B325" s="32"/>
      <c r="D325" s="154" t="s">
        <v>403</v>
      </c>
      <c r="F325" s="176" t="s">
        <v>456</v>
      </c>
      <c r="H325" s="177">
        <v>0</v>
      </c>
      <c r="L325" s="32"/>
      <c r="M325" s="175"/>
      <c r="T325" s="56"/>
      <c r="AU325" s="17" t="s">
        <v>90</v>
      </c>
    </row>
    <row r="326" spans="2:65" s="1" customFormat="1" ht="11.25">
      <c r="B326" s="32"/>
      <c r="D326" s="154" t="s">
        <v>403</v>
      </c>
      <c r="F326" s="176" t="s">
        <v>457</v>
      </c>
      <c r="H326" s="177">
        <v>1</v>
      </c>
      <c r="L326" s="32"/>
      <c r="M326" s="175"/>
      <c r="T326" s="56"/>
      <c r="AU326" s="17" t="s">
        <v>90</v>
      </c>
    </row>
    <row r="327" spans="2:65" s="1" customFormat="1" ht="11.25">
      <c r="B327" s="32"/>
      <c r="D327" s="154" t="s">
        <v>403</v>
      </c>
      <c r="F327" s="176" t="s">
        <v>406</v>
      </c>
      <c r="H327" s="177">
        <v>120.74299999999999</v>
      </c>
      <c r="L327" s="32"/>
      <c r="M327" s="175"/>
      <c r="T327" s="56"/>
      <c r="AU327" s="17" t="s">
        <v>90</v>
      </c>
    </row>
    <row r="328" spans="2:65" s="1" customFormat="1" ht="16.5" customHeight="1">
      <c r="B328" s="32"/>
      <c r="C328" s="185" t="s">
        <v>478</v>
      </c>
      <c r="D328" s="185" t="s">
        <v>479</v>
      </c>
      <c r="E328" s="186" t="s">
        <v>480</v>
      </c>
      <c r="F328" s="187" t="s">
        <v>481</v>
      </c>
      <c r="G328" s="188" t="s">
        <v>172</v>
      </c>
      <c r="H328" s="189">
        <v>214.53100000000001</v>
      </c>
      <c r="I328" s="190"/>
      <c r="J328" s="191">
        <f>ROUND(I328*H328,2)</f>
        <v>0</v>
      </c>
      <c r="K328" s="192"/>
      <c r="L328" s="193"/>
      <c r="M328" s="194" t="s">
        <v>1</v>
      </c>
      <c r="N328" s="195" t="s">
        <v>45</v>
      </c>
      <c r="P328" s="149">
        <f>O328*H328</f>
        <v>0</v>
      </c>
      <c r="Q328" s="149">
        <v>2.9999999999999997E-4</v>
      </c>
      <c r="R328" s="149">
        <f>Q328*H328</f>
        <v>6.4359299999999994E-2</v>
      </c>
      <c r="S328" s="149">
        <v>0</v>
      </c>
      <c r="T328" s="150">
        <f>S328*H328</f>
        <v>0</v>
      </c>
      <c r="AR328" s="151" t="s">
        <v>444</v>
      </c>
      <c r="AT328" s="151" t="s">
        <v>479</v>
      </c>
      <c r="AU328" s="151" t="s">
        <v>90</v>
      </c>
      <c r="AY328" s="17" t="s">
        <v>373</v>
      </c>
      <c r="BE328" s="152">
        <f>IF(N328="základní",J328,0)</f>
        <v>0</v>
      </c>
      <c r="BF328" s="152">
        <f>IF(N328="snížená",J328,0)</f>
        <v>0</v>
      </c>
      <c r="BG328" s="152">
        <f>IF(N328="zákl. přenesená",J328,0)</f>
        <v>0</v>
      </c>
      <c r="BH328" s="152">
        <f>IF(N328="sníž. přenesená",J328,0)</f>
        <v>0</v>
      </c>
      <c r="BI328" s="152">
        <f>IF(N328="nulová",J328,0)</f>
        <v>0</v>
      </c>
      <c r="BJ328" s="17" t="s">
        <v>87</v>
      </c>
      <c r="BK328" s="152">
        <f>ROUND(I328*H328,2)</f>
        <v>0</v>
      </c>
      <c r="BL328" s="17" t="s">
        <v>379</v>
      </c>
      <c r="BM328" s="151" t="s">
        <v>482</v>
      </c>
    </row>
    <row r="329" spans="2:65" s="13" customFormat="1" ht="11.25">
      <c r="B329" s="160"/>
      <c r="D329" s="154" t="s">
        <v>381</v>
      </c>
      <c r="E329" s="161" t="s">
        <v>1</v>
      </c>
      <c r="F329" s="162" t="s">
        <v>483</v>
      </c>
      <c r="H329" s="163">
        <v>181.11500000000001</v>
      </c>
      <c r="I329" s="164"/>
      <c r="L329" s="160"/>
      <c r="M329" s="165"/>
      <c r="T329" s="166"/>
      <c r="AT329" s="161" t="s">
        <v>381</v>
      </c>
      <c r="AU329" s="161" t="s">
        <v>90</v>
      </c>
      <c r="AV329" s="13" t="s">
        <v>90</v>
      </c>
      <c r="AW329" s="13" t="s">
        <v>36</v>
      </c>
      <c r="AX329" s="13" t="s">
        <v>80</v>
      </c>
      <c r="AY329" s="161" t="s">
        <v>373</v>
      </c>
    </row>
    <row r="330" spans="2:65" s="14" customFormat="1" ht="11.25">
      <c r="B330" s="167"/>
      <c r="D330" s="154" t="s">
        <v>381</v>
      </c>
      <c r="E330" s="168" t="s">
        <v>1</v>
      </c>
      <c r="F330" s="169" t="s">
        <v>386</v>
      </c>
      <c r="H330" s="170">
        <v>181.11500000000001</v>
      </c>
      <c r="I330" s="171"/>
      <c r="L330" s="167"/>
      <c r="M330" s="172"/>
      <c r="T330" s="173"/>
      <c r="AT330" s="168" t="s">
        <v>381</v>
      </c>
      <c r="AU330" s="168" t="s">
        <v>90</v>
      </c>
      <c r="AV330" s="14" t="s">
        <v>379</v>
      </c>
      <c r="AW330" s="14" t="s">
        <v>36</v>
      </c>
      <c r="AX330" s="14" t="s">
        <v>87</v>
      </c>
      <c r="AY330" s="168" t="s">
        <v>373</v>
      </c>
    </row>
    <row r="331" spans="2:65" s="1" customFormat="1" ht="11.25">
      <c r="B331" s="32"/>
      <c r="D331" s="154" t="s">
        <v>403</v>
      </c>
      <c r="F331" s="174" t="s">
        <v>408</v>
      </c>
      <c r="L331" s="32"/>
      <c r="M331" s="175"/>
      <c r="T331" s="56"/>
      <c r="AU331" s="17" t="s">
        <v>90</v>
      </c>
    </row>
    <row r="332" spans="2:65" s="1" customFormat="1" ht="11.25">
      <c r="B332" s="32"/>
      <c r="D332" s="154" t="s">
        <v>403</v>
      </c>
      <c r="F332" s="176" t="s">
        <v>400</v>
      </c>
      <c r="H332" s="177">
        <v>0</v>
      </c>
      <c r="L332" s="32"/>
      <c r="M332" s="175"/>
      <c r="T332" s="56"/>
      <c r="AU332" s="17" t="s">
        <v>90</v>
      </c>
    </row>
    <row r="333" spans="2:65" s="1" customFormat="1" ht="11.25">
      <c r="B333" s="32"/>
      <c r="D333" s="154" t="s">
        <v>403</v>
      </c>
      <c r="F333" s="176" t="s">
        <v>267</v>
      </c>
      <c r="H333" s="177">
        <v>445.4</v>
      </c>
      <c r="L333" s="32"/>
      <c r="M333" s="175"/>
      <c r="T333" s="56"/>
      <c r="AU333" s="17" t="s">
        <v>90</v>
      </c>
    </row>
    <row r="334" spans="2:65" s="1" customFormat="1" ht="11.25">
      <c r="B334" s="32"/>
      <c r="D334" s="154" t="s">
        <v>403</v>
      </c>
      <c r="F334" s="174" t="s">
        <v>454</v>
      </c>
      <c r="L334" s="32"/>
      <c r="M334" s="175"/>
      <c r="T334" s="56"/>
      <c r="AU334" s="17" t="s">
        <v>90</v>
      </c>
    </row>
    <row r="335" spans="2:65" s="1" customFormat="1" ht="11.25">
      <c r="B335" s="32"/>
      <c r="D335" s="154" t="s">
        <v>403</v>
      </c>
      <c r="F335" s="176" t="s">
        <v>434</v>
      </c>
      <c r="H335" s="177">
        <v>0</v>
      </c>
      <c r="L335" s="32"/>
      <c r="M335" s="175"/>
      <c r="T335" s="56"/>
      <c r="AU335" s="17" t="s">
        <v>90</v>
      </c>
    </row>
    <row r="336" spans="2:65" s="1" customFormat="1" ht="11.25">
      <c r="B336" s="32"/>
      <c r="D336" s="154" t="s">
        <v>403</v>
      </c>
      <c r="F336" s="176" t="s">
        <v>455</v>
      </c>
      <c r="H336" s="177">
        <v>119.74299999999999</v>
      </c>
      <c r="L336" s="32"/>
      <c r="M336" s="175"/>
      <c r="T336" s="56"/>
      <c r="AU336" s="17" t="s">
        <v>90</v>
      </c>
    </row>
    <row r="337" spans="2:65" s="1" customFormat="1" ht="11.25">
      <c r="B337" s="32"/>
      <c r="D337" s="154" t="s">
        <v>403</v>
      </c>
      <c r="F337" s="176" t="s">
        <v>456</v>
      </c>
      <c r="H337" s="177">
        <v>0</v>
      </c>
      <c r="L337" s="32"/>
      <c r="M337" s="175"/>
      <c r="T337" s="56"/>
      <c r="AU337" s="17" t="s">
        <v>90</v>
      </c>
    </row>
    <row r="338" spans="2:65" s="1" customFormat="1" ht="11.25">
      <c r="B338" s="32"/>
      <c r="D338" s="154" t="s">
        <v>403</v>
      </c>
      <c r="F338" s="176" t="s">
        <v>457</v>
      </c>
      <c r="H338" s="177">
        <v>1</v>
      </c>
      <c r="L338" s="32"/>
      <c r="M338" s="175"/>
      <c r="T338" s="56"/>
      <c r="AU338" s="17" t="s">
        <v>90</v>
      </c>
    </row>
    <row r="339" spans="2:65" s="1" customFormat="1" ht="11.25">
      <c r="B339" s="32"/>
      <c r="D339" s="154" t="s">
        <v>403</v>
      </c>
      <c r="F339" s="176" t="s">
        <v>406</v>
      </c>
      <c r="H339" s="177">
        <v>120.74299999999999</v>
      </c>
      <c r="L339" s="32"/>
      <c r="M339" s="175"/>
      <c r="T339" s="56"/>
      <c r="AU339" s="17" t="s">
        <v>90</v>
      </c>
    </row>
    <row r="340" spans="2:65" s="13" customFormat="1" ht="11.25">
      <c r="B340" s="160"/>
      <c r="D340" s="154" t="s">
        <v>381</v>
      </c>
      <c r="F340" s="162" t="s">
        <v>484</v>
      </c>
      <c r="H340" s="163">
        <v>214.53100000000001</v>
      </c>
      <c r="I340" s="164"/>
      <c r="L340" s="160"/>
      <c r="M340" s="165"/>
      <c r="T340" s="166"/>
      <c r="AT340" s="161" t="s">
        <v>381</v>
      </c>
      <c r="AU340" s="161" t="s">
        <v>90</v>
      </c>
      <c r="AV340" s="13" t="s">
        <v>90</v>
      </c>
      <c r="AW340" s="13" t="s">
        <v>4</v>
      </c>
      <c r="AX340" s="13" t="s">
        <v>87</v>
      </c>
      <c r="AY340" s="161" t="s">
        <v>373</v>
      </c>
    </row>
    <row r="341" spans="2:65" s="1" customFormat="1" ht="24.2" customHeight="1">
      <c r="B341" s="32"/>
      <c r="C341" s="139" t="s">
        <v>271</v>
      </c>
      <c r="D341" s="139" t="s">
        <v>375</v>
      </c>
      <c r="E341" s="140" t="s">
        <v>485</v>
      </c>
      <c r="F341" s="141" t="s">
        <v>486</v>
      </c>
      <c r="G341" s="142" t="s">
        <v>395</v>
      </c>
      <c r="H341" s="143">
        <v>18.817</v>
      </c>
      <c r="I341" s="144"/>
      <c r="J341" s="145">
        <f>ROUND(I341*H341,2)</f>
        <v>0</v>
      </c>
      <c r="K341" s="146"/>
      <c r="L341" s="32"/>
      <c r="M341" s="147" t="s">
        <v>1</v>
      </c>
      <c r="N341" s="148" t="s">
        <v>45</v>
      </c>
      <c r="P341" s="149">
        <f>O341*H341</f>
        <v>0</v>
      </c>
      <c r="Q341" s="149">
        <v>0</v>
      </c>
      <c r="R341" s="149">
        <f>Q341*H341</f>
        <v>0</v>
      </c>
      <c r="S341" s="149">
        <v>0</v>
      </c>
      <c r="T341" s="150">
        <f>S341*H341</f>
        <v>0</v>
      </c>
      <c r="AR341" s="151" t="s">
        <v>379</v>
      </c>
      <c r="AT341" s="151" t="s">
        <v>375</v>
      </c>
      <c r="AU341" s="151" t="s">
        <v>90</v>
      </c>
      <c r="AY341" s="17" t="s">
        <v>373</v>
      </c>
      <c r="BE341" s="152">
        <f>IF(N341="základní",J341,0)</f>
        <v>0</v>
      </c>
      <c r="BF341" s="152">
        <f>IF(N341="snížená",J341,0)</f>
        <v>0</v>
      </c>
      <c r="BG341" s="152">
        <f>IF(N341="zákl. přenesená",J341,0)</f>
        <v>0</v>
      </c>
      <c r="BH341" s="152">
        <f>IF(N341="sníž. přenesená",J341,0)</f>
        <v>0</v>
      </c>
      <c r="BI341" s="152">
        <f>IF(N341="nulová",J341,0)</f>
        <v>0</v>
      </c>
      <c r="BJ341" s="17" t="s">
        <v>87</v>
      </c>
      <c r="BK341" s="152">
        <f>ROUND(I341*H341,2)</f>
        <v>0</v>
      </c>
      <c r="BL341" s="17" t="s">
        <v>379</v>
      </c>
      <c r="BM341" s="151" t="s">
        <v>487</v>
      </c>
    </row>
    <row r="342" spans="2:65" s="12" customFormat="1" ht="11.25">
      <c r="B342" s="153"/>
      <c r="D342" s="154" t="s">
        <v>381</v>
      </c>
      <c r="E342" s="155" t="s">
        <v>1</v>
      </c>
      <c r="F342" s="156" t="s">
        <v>434</v>
      </c>
      <c r="H342" s="155" t="s">
        <v>1</v>
      </c>
      <c r="I342" s="157"/>
      <c r="L342" s="153"/>
      <c r="M342" s="158"/>
      <c r="T342" s="159"/>
      <c r="AT342" s="155" t="s">
        <v>381</v>
      </c>
      <c r="AU342" s="155" t="s">
        <v>90</v>
      </c>
      <c r="AV342" s="12" t="s">
        <v>87</v>
      </c>
      <c r="AW342" s="12" t="s">
        <v>36</v>
      </c>
      <c r="AX342" s="12" t="s">
        <v>80</v>
      </c>
      <c r="AY342" s="155" t="s">
        <v>373</v>
      </c>
    </row>
    <row r="343" spans="2:65" s="12" customFormat="1" ht="11.25">
      <c r="B343" s="153"/>
      <c r="D343" s="154" t="s">
        <v>381</v>
      </c>
      <c r="E343" s="155" t="s">
        <v>1</v>
      </c>
      <c r="F343" s="156" t="s">
        <v>488</v>
      </c>
      <c r="H343" s="155" t="s">
        <v>1</v>
      </c>
      <c r="I343" s="157"/>
      <c r="L343" s="153"/>
      <c r="M343" s="158"/>
      <c r="T343" s="159"/>
      <c r="AT343" s="155" t="s">
        <v>381</v>
      </c>
      <c r="AU343" s="155" t="s">
        <v>90</v>
      </c>
      <c r="AV343" s="12" t="s">
        <v>87</v>
      </c>
      <c r="AW343" s="12" t="s">
        <v>36</v>
      </c>
      <c r="AX343" s="12" t="s">
        <v>80</v>
      </c>
      <c r="AY343" s="155" t="s">
        <v>373</v>
      </c>
    </row>
    <row r="344" spans="2:65" s="13" customFormat="1" ht="11.25">
      <c r="B344" s="160"/>
      <c r="D344" s="154" t="s">
        <v>381</v>
      </c>
      <c r="E344" s="161" t="s">
        <v>1</v>
      </c>
      <c r="F344" s="162" t="s">
        <v>489</v>
      </c>
      <c r="H344" s="163">
        <v>4.2</v>
      </c>
      <c r="I344" s="164"/>
      <c r="L344" s="160"/>
      <c r="M344" s="165"/>
      <c r="T344" s="166"/>
      <c r="AT344" s="161" t="s">
        <v>381</v>
      </c>
      <c r="AU344" s="161" t="s">
        <v>90</v>
      </c>
      <c r="AV344" s="13" t="s">
        <v>90</v>
      </c>
      <c r="AW344" s="13" t="s">
        <v>36</v>
      </c>
      <c r="AX344" s="13" t="s">
        <v>80</v>
      </c>
      <c r="AY344" s="161" t="s">
        <v>373</v>
      </c>
    </row>
    <row r="345" spans="2:65" s="13" customFormat="1" ht="11.25">
      <c r="B345" s="160"/>
      <c r="D345" s="154" t="s">
        <v>381</v>
      </c>
      <c r="E345" s="161" t="s">
        <v>1</v>
      </c>
      <c r="F345" s="162" t="s">
        <v>490</v>
      </c>
      <c r="H345" s="163">
        <v>6.9240000000000004</v>
      </c>
      <c r="I345" s="164"/>
      <c r="L345" s="160"/>
      <c r="M345" s="165"/>
      <c r="T345" s="166"/>
      <c r="AT345" s="161" t="s">
        <v>381</v>
      </c>
      <c r="AU345" s="161" t="s">
        <v>90</v>
      </c>
      <c r="AV345" s="13" t="s">
        <v>90</v>
      </c>
      <c r="AW345" s="13" t="s">
        <v>36</v>
      </c>
      <c r="AX345" s="13" t="s">
        <v>80</v>
      </c>
      <c r="AY345" s="161" t="s">
        <v>373</v>
      </c>
    </row>
    <row r="346" spans="2:65" s="12" customFormat="1" ht="11.25">
      <c r="B346" s="153"/>
      <c r="D346" s="154" t="s">
        <v>381</v>
      </c>
      <c r="E346" s="155" t="s">
        <v>1</v>
      </c>
      <c r="F346" s="156" t="s">
        <v>491</v>
      </c>
      <c r="H346" s="155" t="s">
        <v>1</v>
      </c>
      <c r="I346" s="157"/>
      <c r="L346" s="153"/>
      <c r="M346" s="158"/>
      <c r="T346" s="159"/>
      <c r="AT346" s="155" t="s">
        <v>381</v>
      </c>
      <c r="AU346" s="155" t="s">
        <v>90</v>
      </c>
      <c r="AV346" s="12" t="s">
        <v>87</v>
      </c>
      <c r="AW346" s="12" t="s">
        <v>36</v>
      </c>
      <c r="AX346" s="12" t="s">
        <v>80</v>
      </c>
      <c r="AY346" s="155" t="s">
        <v>373</v>
      </c>
    </row>
    <row r="347" spans="2:65" s="13" customFormat="1" ht="11.25">
      <c r="B347" s="160"/>
      <c r="D347" s="154" t="s">
        <v>381</v>
      </c>
      <c r="E347" s="161" t="s">
        <v>1</v>
      </c>
      <c r="F347" s="162" t="s">
        <v>492</v>
      </c>
      <c r="H347" s="163">
        <v>1.98</v>
      </c>
      <c r="I347" s="164"/>
      <c r="L347" s="160"/>
      <c r="M347" s="165"/>
      <c r="T347" s="166"/>
      <c r="AT347" s="161" t="s">
        <v>381</v>
      </c>
      <c r="AU347" s="161" t="s">
        <v>90</v>
      </c>
      <c r="AV347" s="13" t="s">
        <v>90</v>
      </c>
      <c r="AW347" s="13" t="s">
        <v>36</v>
      </c>
      <c r="AX347" s="13" t="s">
        <v>80</v>
      </c>
      <c r="AY347" s="161" t="s">
        <v>373</v>
      </c>
    </row>
    <row r="348" spans="2:65" s="13" customFormat="1" ht="11.25">
      <c r="B348" s="160"/>
      <c r="D348" s="154" t="s">
        <v>381</v>
      </c>
      <c r="E348" s="161" t="s">
        <v>1</v>
      </c>
      <c r="F348" s="162" t="s">
        <v>493</v>
      </c>
      <c r="H348" s="163">
        <v>0.92900000000000005</v>
      </c>
      <c r="I348" s="164"/>
      <c r="L348" s="160"/>
      <c r="M348" s="165"/>
      <c r="T348" s="166"/>
      <c r="AT348" s="161" t="s">
        <v>381</v>
      </c>
      <c r="AU348" s="161" t="s">
        <v>90</v>
      </c>
      <c r="AV348" s="13" t="s">
        <v>90</v>
      </c>
      <c r="AW348" s="13" t="s">
        <v>36</v>
      </c>
      <c r="AX348" s="13" t="s">
        <v>80</v>
      </c>
      <c r="AY348" s="161" t="s">
        <v>373</v>
      </c>
    </row>
    <row r="349" spans="2:65" s="13" customFormat="1" ht="11.25">
      <c r="B349" s="160"/>
      <c r="D349" s="154" t="s">
        <v>381</v>
      </c>
      <c r="E349" s="161" t="s">
        <v>1</v>
      </c>
      <c r="F349" s="162" t="s">
        <v>494</v>
      </c>
      <c r="H349" s="163">
        <v>1.3720000000000001</v>
      </c>
      <c r="I349" s="164"/>
      <c r="L349" s="160"/>
      <c r="M349" s="165"/>
      <c r="T349" s="166"/>
      <c r="AT349" s="161" t="s">
        <v>381</v>
      </c>
      <c r="AU349" s="161" t="s">
        <v>90</v>
      </c>
      <c r="AV349" s="13" t="s">
        <v>90</v>
      </c>
      <c r="AW349" s="13" t="s">
        <v>36</v>
      </c>
      <c r="AX349" s="13" t="s">
        <v>80</v>
      </c>
      <c r="AY349" s="161" t="s">
        <v>373</v>
      </c>
    </row>
    <row r="350" spans="2:65" s="13" customFormat="1" ht="11.25">
      <c r="B350" s="160"/>
      <c r="D350" s="154" t="s">
        <v>381</v>
      </c>
      <c r="E350" s="161" t="s">
        <v>1</v>
      </c>
      <c r="F350" s="162" t="s">
        <v>495</v>
      </c>
      <c r="H350" s="163">
        <v>1.7</v>
      </c>
      <c r="I350" s="164"/>
      <c r="L350" s="160"/>
      <c r="M350" s="165"/>
      <c r="T350" s="166"/>
      <c r="AT350" s="161" t="s">
        <v>381</v>
      </c>
      <c r="AU350" s="161" t="s">
        <v>90</v>
      </c>
      <c r="AV350" s="13" t="s">
        <v>90</v>
      </c>
      <c r="AW350" s="13" t="s">
        <v>36</v>
      </c>
      <c r="AX350" s="13" t="s">
        <v>80</v>
      </c>
      <c r="AY350" s="161" t="s">
        <v>373</v>
      </c>
    </row>
    <row r="351" spans="2:65" s="13" customFormat="1" ht="11.25">
      <c r="B351" s="160"/>
      <c r="D351" s="154" t="s">
        <v>381</v>
      </c>
      <c r="E351" s="161" t="s">
        <v>1</v>
      </c>
      <c r="F351" s="162" t="s">
        <v>496</v>
      </c>
      <c r="H351" s="163">
        <v>1.712</v>
      </c>
      <c r="I351" s="164"/>
      <c r="L351" s="160"/>
      <c r="M351" s="165"/>
      <c r="T351" s="166"/>
      <c r="AT351" s="161" t="s">
        <v>381</v>
      </c>
      <c r="AU351" s="161" t="s">
        <v>90</v>
      </c>
      <c r="AV351" s="13" t="s">
        <v>90</v>
      </c>
      <c r="AW351" s="13" t="s">
        <v>36</v>
      </c>
      <c r="AX351" s="13" t="s">
        <v>80</v>
      </c>
      <c r="AY351" s="161" t="s">
        <v>373</v>
      </c>
    </row>
    <row r="352" spans="2:65" s="14" customFormat="1" ht="11.25">
      <c r="B352" s="167"/>
      <c r="D352" s="154" t="s">
        <v>381</v>
      </c>
      <c r="E352" s="168" t="s">
        <v>1</v>
      </c>
      <c r="F352" s="169" t="s">
        <v>386</v>
      </c>
      <c r="H352" s="170">
        <v>18.817</v>
      </c>
      <c r="I352" s="171"/>
      <c r="L352" s="167"/>
      <c r="M352" s="172"/>
      <c r="T352" s="173"/>
      <c r="AT352" s="168" t="s">
        <v>381</v>
      </c>
      <c r="AU352" s="168" t="s">
        <v>90</v>
      </c>
      <c r="AV352" s="14" t="s">
        <v>379</v>
      </c>
      <c r="AW352" s="14" t="s">
        <v>36</v>
      </c>
      <c r="AX352" s="14" t="s">
        <v>87</v>
      </c>
      <c r="AY352" s="168" t="s">
        <v>373</v>
      </c>
    </row>
    <row r="353" spans="2:65" s="1" customFormat="1" ht="16.5" customHeight="1">
      <c r="B353" s="32"/>
      <c r="C353" s="139" t="s">
        <v>497</v>
      </c>
      <c r="D353" s="139" t="s">
        <v>375</v>
      </c>
      <c r="E353" s="140" t="s">
        <v>498</v>
      </c>
      <c r="F353" s="141" t="s">
        <v>499</v>
      </c>
      <c r="G353" s="142" t="s">
        <v>395</v>
      </c>
      <c r="H353" s="143">
        <v>100.01900000000001</v>
      </c>
      <c r="I353" s="144"/>
      <c r="J353" s="145">
        <f>ROUND(I353*H353,2)</f>
        <v>0</v>
      </c>
      <c r="K353" s="146"/>
      <c r="L353" s="32"/>
      <c r="M353" s="147" t="s">
        <v>1</v>
      </c>
      <c r="N353" s="148" t="s">
        <v>45</v>
      </c>
      <c r="P353" s="149">
        <f>O353*H353</f>
        <v>0</v>
      </c>
      <c r="Q353" s="149">
        <v>0</v>
      </c>
      <c r="R353" s="149">
        <f>Q353*H353</f>
        <v>0</v>
      </c>
      <c r="S353" s="149">
        <v>0</v>
      </c>
      <c r="T353" s="150">
        <f>S353*H353</f>
        <v>0</v>
      </c>
      <c r="AR353" s="151" t="s">
        <v>379</v>
      </c>
      <c r="AT353" s="151" t="s">
        <v>375</v>
      </c>
      <c r="AU353" s="151" t="s">
        <v>90</v>
      </c>
      <c r="AY353" s="17" t="s">
        <v>373</v>
      </c>
      <c r="BE353" s="152">
        <f>IF(N353="základní",J353,0)</f>
        <v>0</v>
      </c>
      <c r="BF353" s="152">
        <f>IF(N353="snížená",J353,0)</f>
        <v>0</v>
      </c>
      <c r="BG353" s="152">
        <f>IF(N353="zákl. přenesená",J353,0)</f>
        <v>0</v>
      </c>
      <c r="BH353" s="152">
        <f>IF(N353="sníž. přenesená",J353,0)</f>
        <v>0</v>
      </c>
      <c r="BI353" s="152">
        <f>IF(N353="nulová",J353,0)</f>
        <v>0</v>
      </c>
      <c r="BJ353" s="17" t="s">
        <v>87</v>
      </c>
      <c r="BK353" s="152">
        <f>ROUND(I353*H353,2)</f>
        <v>0</v>
      </c>
      <c r="BL353" s="17" t="s">
        <v>379</v>
      </c>
      <c r="BM353" s="151" t="s">
        <v>500</v>
      </c>
    </row>
    <row r="354" spans="2:65" s="12" customFormat="1" ht="11.25">
      <c r="B354" s="153"/>
      <c r="D354" s="154" t="s">
        <v>381</v>
      </c>
      <c r="E354" s="155" t="s">
        <v>1</v>
      </c>
      <c r="F354" s="156" t="s">
        <v>501</v>
      </c>
      <c r="H354" s="155" t="s">
        <v>1</v>
      </c>
      <c r="I354" s="157"/>
      <c r="L354" s="153"/>
      <c r="M354" s="158"/>
      <c r="T354" s="159"/>
      <c r="AT354" s="155" t="s">
        <v>381</v>
      </c>
      <c r="AU354" s="155" t="s">
        <v>90</v>
      </c>
      <c r="AV354" s="12" t="s">
        <v>87</v>
      </c>
      <c r="AW354" s="12" t="s">
        <v>36</v>
      </c>
      <c r="AX354" s="12" t="s">
        <v>80</v>
      </c>
      <c r="AY354" s="155" t="s">
        <v>373</v>
      </c>
    </row>
    <row r="355" spans="2:65" s="12" customFormat="1" ht="11.25">
      <c r="B355" s="153"/>
      <c r="D355" s="154" t="s">
        <v>381</v>
      </c>
      <c r="E355" s="155" t="s">
        <v>1</v>
      </c>
      <c r="F355" s="156" t="s">
        <v>502</v>
      </c>
      <c r="H355" s="155" t="s">
        <v>1</v>
      </c>
      <c r="I355" s="157"/>
      <c r="L355" s="153"/>
      <c r="M355" s="158"/>
      <c r="T355" s="159"/>
      <c r="AT355" s="155" t="s">
        <v>381</v>
      </c>
      <c r="AU355" s="155" t="s">
        <v>90</v>
      </c>
      <c r="AV355" s="12" t="s">
        <v>87</v>
      </c>
      <c r="AW355" s="12" t="s">
        <v>36</v>
      </c>
      <c r="AX355" s="12" t="s">
        <v>80</v>
      </c>
      <c r="AY355" s="155" t="s">
        <v>373</v>
      </c>
    </row>
    <row r="356" spans="2:65" s="12" customFormat="1" ht="11.25">
      <c r="B356" s="153"/>
      <c r="D356" s="154" t="s">
        <v>381</v>
      </c>
      <c r="E356" s="155" t="s">
        <v>1</v>
      </c>
      <c r="F356" s="156" t="s">
        <v>503</v>
      </c>
      <c r="H356" s="155" t="s">
        <v>1</v>
      </c>
      <c r="I356" s="157"/>
      <c r="L356" s="153"/>
      <c r="M356" s="158"/>
      <c r="T356" s="159"/>
      <c r="AT356" s="155" t="s">
        <v>381</v>
      </c>
      <c r="AU356" s="155" t="s">
        <v>90</v>
      </c>
      <c r="AV356" s="12" t="s">
        <v>87</v>
      </c>
      <c r="AW356" s="12" t="s">
        <v>36</v>
      </c>
      <c r="AX356" s="12" t="s">
        <v>80</v>
      </c>
      <c r="AY356" s="155" t="s">
        <v>373</v>
      </c>
    </row>
    <row r="357" spans="2:65" s="13" customFormat="1" ht="11.25">
      <c r="B357" s="160"/>
      <c r="D357" s="154" t="s">
        <v>381</v>
      </c>
      <c r="E357" s="161" t="s">
        <v>1</v>
      </c>
      <c r="F357" s="162" t="s">
        <v>504</v>
      </c>
      <c r="H357" s="163">
        <v>89.08</v>
      </c>
      <c r="I357" s="164"/>
      <c r="L357" s="160"/>
      <c r="M357" s="165"/>
      <c r="T357" s="166"/>
      <c r="AT357" s="161" t="s">
        <v>381</v>
      </c>
      <c r="AU357" s="161" t="s">
        <v>90</v>
      </c>
      <c r="AV357" s="13" t="s">
        <v>90</v>
      </c>
      <c r="AW357" s="13" t="s">
        <v>36</v>
      </c>
      <c r="AX357" s="13" t="s">
        <v>80</v>
      </c>
      <c r="AY357" s="161" t="s">
        <v>373</v>
      </c>
    </row>
    <row r="358" spans="2:65" s="15" customFormat="1" ht="11.25">
      <c r="B358" s="178"/>
      <c r="D358" s="154" t="s">
        <v>381</v>
      </c>
      <c r="E358" s="179" t="s">
        <v>1</v>
      </c>
      <c r="F358" s="180" t="s">
        <v>406</v>
      </c>
      <c r="H358" s="181">
        <v>89.08</v>
      </c>
      <c r="I358" s="182"/>
      <c r="L358" s="178"/>
      <c r="M358" s="183"/>
      <c r="T358" s="184"/>
      <c r="AT358" s="179" t="s">
        <v>381</v>
      </c>
      <c r="AU358" s="179" t="s">
        <v>90</v>
      </c>
      <c r="AV358" s="15" t="s">
        <v>392</v>
      </c>
      <c r="AW358" s="15" t="s">
        <v>36</v>
      </c>
      <c r="AX358" s="15" t="s">
        <v>80</v>
      </c>
      <c r="AY358" s="179" t="s">
        <v>373</v>
      </c>
    </row>
    <row r="359" spans="2:65" s="12" customFormat="1" ht="11.25">
      <c r="B359" s="153"/>
      <c r="D359" s="154" t="s">
        <v>381</v>
      </c>
      <c r="E359" s="155" t="s">
        <v>1</v>
      </c>
      <c r="F359" s="156" t="s">
        <v>505</v>
      </c>
      <c r="H359" s="155" t="s">
        <v>1</v>
      </c>
      <c r="I359" s="157"/>
      <c r="L359" s="153"/>
      <c r="M359" s="158"/>
      <c r="T359" s="159"/>
      <c r="AT359" s="155" t="s">
        <v>381</v>
      </c>
      <c r="AU359" s="155" t="s">
        <v>90</v>
      </c>
      <c r="AV359" s="12" t="s">
        <v>87</v>
      </c>
      <c r="AW359" s="12" t="s">
        <v>36</v>
      </c>
      <c r="AX359" s="12" t="s">
        <v>80</v>
      </c>
      <c r="AY359" s="155" t="s">
        <v>373</v>
      </c>
    </row>
    <row r="360" spans="2:65" s="12" customFormat="1" ht="11.25">
      <c r="B360" s="153"/>
      <c r="D360" s="154" t="s">
        <v>381</v>
      </c>
      <c r="E360" s="155" t="s">
        <v>1</v>
      </c>
      <c r="F360" s="156" t="s">
        <v>488</v>
      </c>
      <c r="H360" s="155" t="s">
        <v>1</v>
      </c>
      <c r="I360" s="157"/>
      <c r="L360" s="153"/>
      <c r="M360" s="158"/>
      <c r="T360" s="159"/>
      <c r="AT360" s="155" t="s">
        <v>381</v>
      </c>
      <c r="AU360" s="155" t="s">
        <v>90</v>
      </c>
      <c r="AV360" s="12" t="s">
        <v>87</v>
      </c>
      <c r="AW360" s="12" t="s">
        <v>36</v>
      </c>
      <c r="AX360" s="12" t="s">
        <v>80</v>
      </c>
      <c r="AY360" s="155" t="s">
        <v>373</v>
      </c>
    </row>
    <row r="361" spans="2:65" s="13" customFormat="1" ht="11.25">
      <c r="B361" s="160"/>
      <c r="D361" s="154" t="s">
        <v>381</v>
      </c>
      <c r="E361" s="161" t="s">
        <v>1</v>
      </c>
      <c r="F361" s="162" t="s">
        <v>506</v>
      </c>
      <c r="H361" s="163">
        <v>2.1</v>
      </c>
      <c r="I361" s="164"/>
      <c r="L361" s="160"/>
      <c r="M361" s="165"/>
      <c r="T361" s="166"/>
      <c r="AT361" s="161" t="s">
        <v>381</v>
      </c>
      <c r="AU361" s="161" t="s">
        <v>90</v>
      </c>
      <c r="AV361" s="13" t="s">
        <v>90</v>
      </c>
      <c r="AW361" s="13" t="s">
        <v>36</v>
      </c>
      <c r="AX361" s="13" t="s">
        <v>80</v>
      </c>
      <c r="AY361" s="161" t="s">
        <v>373</v>
      </c>
    </row>
    <row r="362" spans="2:65" s="13" customFormat="1" ht="11.25">
      <c r="B362" s="160"/>
      <c r="D362" s="154" t="s">
        <v>381</v>
      </c>
      <c r="E362" s="161" t="s">
        <v>1</v>
      </c>
      <c r="F362" s="162" t="s">
        <v>507</v>
      </c>
      <c r="H362" s="163">
        <v>4.3280000000000003</v>
      </c>
      <c r="I362" s="164"/>
      <c r="L362" s="160"/>
      <c r="M362" s="165"/>
      <c r="T362" s="166"/>
      <c r="AT362" s="161" t="s">
        <v>381</v>
      </c>
      <c r="AU362" s="161" t="s">
        <v>90</v>
      </c>
      <c r="AV362" s="13" t="s">
        <v>90</v>
      </c>
      <c r="AW362" s="13" t="s">
        <v>36</v>
      </c>
      <c r="AX362" s="13" t="s">
        <v>80</v>
      </c>
      <c r="AY362" s="161" t="s">
        <v>373</v>
      </c>
    </row>
    <row r="363" spans="2:65" s="12" customFormat="1" ht="11.25">
      <c r="B363" s="153"/>
      <c r="D363" s="154" t="s">
        <v>381</v>
      </c>
      <c r="E363" s="155" t="s">
        <v>1</v>
      </c>
      <c r="F363" s="156" t="s">
        <v>491</v>
      </c>
      <c r="H363" s="155" t="s">
        <v>1</v>
      </c>
      <c r="I363" s="157"/>
      <c r="L363" s="153"/>
      <c r="M363" s="158"/>
      <c r="T363" s="159"/>
      <c r="AT363" s="155" t="s">
        <v>381</v>
      </c>
      <c r="AU363" s="155" t="s">
        <v>90</v>
      </c>
      <c r="AV363" s="12" t="s">
        <v>87</v>
      </c>
      <c r="AW363" s="12" t="s">
        <v>36</v>
      </c>
      <c r="AX363" s="12" t="s">
        <v>80</v>
      </c>
      <c r="AY363" s="155" t="s">
        <v>373</v>
      </c>
    </row>
    <row r="364" spans="2:65" s="13" customFormat="1" ht="11.25">
      <c r="B364" s="160"/>
      <c r="D364" s="154" t="s">
        <v>381</v>
      </c>
      <c r="E364" s="161" t="s">
        <v>1</v>
      </c>
      <c r="F364" s="162" t="s">
        <v>508</v>
      </c>
      <c r="H364" s="163">
        <v>1.238</v>
      </c>
      <c r="I364" s="164"/>
      <c r="L364" s="160"/>
      <c r="M364" s="165"/>
      <c r="T364" s="166"/>
      <c r="AT364" s="161" t="s">
        <v>381</v>
      </c>
      <c r="AU364" s="161" t="s">
        <v>90</v>
      </c>
      <c r="AV364" s="13" t="s">
        <v>90</v>
      </c>
      <c r="AW364" s="13" t="s">
        <v>36</v>
      </c>
      <c r="AX364" s="13" t="s">
        <v>80</v>
      </c>
      <c r="AY364" s="161" t="s">
        <v>373</v>
      </c>
    </row>
    <row r="365" spans="2:65" s="13" customFormat="1" ht="11.25">
      <c r="B365" s="160"/>
      <c r="D365" s="154" t="s">
        <v>381</v>
      </c>
      <c r="E365" s="161" t="s">
        <v>1</v>
      </c>
      <c r="F365" s="162" t="s">
        <v>509</v>
      </c>
      <c r="H365" s="163">
        <v>0.51600000000000001</v>
      </c>
      <c r="I365" s="164"/>
      <c r="L365" s="160"/>
      <c r="M365" s="165"/>
      <c r="T365" s="166"/>
      <c r="AT365" s="161" t="s">
        <v>381</v>
      </c>
      <c r="AU365" s="161" t="s">
        <v>90</v>
      </c>
      <c r="AV365" s="13" t="s">
        <v>90</v>
      </c>
      <c r="AW365" s="13" t="s">
        <v>36</v>
      </c>
      <c r="AX365" s="13" t="s">
        <v>80</v>
      </c>
      <c r="AY365" s="161" t="s">
        <v>373</v>
      </c>
    </row>
    <row r="366" spans="2:65" s="13" customFormat="1" ht="11.25">
      <c r="B366" s="160"/>
      <c r="D366" s="154" t="s">
        <v>381</v>
      </c>
      <c r="E366" s="161" t="s">
        <v>1</v>
      </c>
      <c r="F366" s="162" t="s">
        <v>510</v>
      </c>
      <c r="H366" s="163">
        <v>0.624</v>
      </c>
      <c r="I366" s="164"/>
      <c r="L366" s="160"/>
      <c r="M366" s="165"/>
      <c r="T366" s="166"/>
      <c r="AT366" s="161" t="s">
        <v>381</v>
      </c>
      <c r="AU366" s="161" t="s">
        <v>90</v>
      </c>
      <c r="AV366" s="13" t="s">
        <v>90</v>
      </c>
      <c r="AW366" s="13" t="s">
        <v>36</v>
      </c>
      <c r="AX366" s="13" t="s">
        <v>80</v>
      </c>
      <c r="AY366" s="161" t="s">
        <v>373</v>
      </c>
    </row>
    <row r="367" spans="2:65" s="13" customFormat="1" ht="11.25">
      <c r="B367" s="160"/>
      <c r="D367" s="154" t="s">
        <v>381</v>
      </c>
      <c r="E367" s="161" t="s">
        <v>1</v>
      </c>
      <c r="F367" s="162" t="s">
        <v>511</v>
      </c>
      <c r="H367" s="163">
        <v>1.0629999999999999</v>
      </c>
      <c r="I367" s="164"/>
      <c r="L367" s="160"/>
      <c r="M367" s="165"/>
      <c r="T367" s="166"/>
      <c r="AT367" s="161" t="s">
        <v>381</v>
      </c>
      <c r="AU367" s="161" t="s">
        <v>90</v>
      </c>
      <c r="AV367" s="13" t="s">
        <v>90</v>
      </c>
      <c r="AW367" s="13" t="s">
        <v>36</v>
      </c>
      <c r="AX367" s="13" t="s">
        <v>80</v>
      </c>
      <c r="AY367" s="161" t="s">
        <v>373</v>
      </c>
    </row>
    <row r="368" spans="2:65" s="13" customFormat="1" ht="11.25">
      <c r="B368" s="160"/>
      <c r="D368" s="154" t="s">
        <v>381</v>
      </c>
      <c r="E368" s="161" t="s">
        <v>1</v>
      </c>
      <c r="F368" s="162" t="s">
        <v>512</v>
      </c>
      <c r="H368" s="163">
        <v>1.07</v>
      </c>
      <c r="I368" s="164"/>
      <c r="L368" s="160"/>
      <c r="M368" s="165"/>
      <c r="T368" s="166"/>
      <c r="AT368" s="161" t="s">
        <v>381</v>
      </c>
      <c r="AU368" s="161" t="s">
        <v>90</v>
      </c>
      <c r="AV368" s="13" t="s">
        <v>90</v>
      </c>
      <c r="AW368" s="13" t="s">
        <v>36</v>
      </c>
      <c r="AX368" s="13" t="s">
        <v>80</v>
      </c>
      <c r="AY368" s="161" t="s">
        <v>373</v>
      </c>
    </row>
    <row r="369" spans="2:65" s="15" customFormat="1" ht="11.25">
      <c r="B369" s="178"/>
      <c r="D369" s="154" t="s">
        <v>381</v>
      </c>
      <c r="E369" s="179" t="s">
        <v>1</v>
      </c>
      <c r="F369" s="180" t="s">
        <v>406</v>
      </c>
      <c r="H369" s="181">
        <v>10.939</v>
      </c>
      <c r="I369" s="182"/>
      <c r="L369" s="178"/>
      <c r="M369" s="183"/>
      <c r="T369" s="184"/>
      <c r="AT369" s="179" t="s">
        <v>381</v>
      </c>
      <c r="AU369" s="179" t="s">
        <v>90</v>
      </c>
      <c r="AV369" s="15" t="s">
        <v>392</v>
      </c>
      <c r="AW369" s="15" t="s">
        <v>36</v>
      </c>
      <c r="AX369" s="15" t="s">
        <v>80</v>
      </c>
      <c r="AY369" s="179" t="s">
        <v>373</v>
      </c>
    </row>
    <row r="370" spans="2:65" s="14" customFormat="1" ht="11.25">
      <c r="B370" s="167"/>
      <c r="D370" s="154" t="s">
        <v>381</v>
      </c>
      <c r="E370" s="168" t="s">
        <v>1</v>
      </c>
      <c r="F370" s="169" t="s">
        <v>386</v>
      </c>
      <c r="H370" s="170">
        <v>100.01900000000001</v>
      </c>
      <c r="I370" s="171"/>
      <c r="L370" s="167"/>
      <c r="M370" s="172"/>
      <c r="T370" s="173"/>
      <c r="AT370" s="168" t="s">
        <v>381</v>
      </c>
      <c r="AU370" s="168" t="s">
        <v>90</v>
      </c>
      <c r="AV370" s="14" t="s">
        <v>379</v>
      </c>
      <c r="AW370" s="14" t="s">
        <v>36</v>
      </c>
      <c r="AX370" s="14" t="s">
        <v>87</v>
      </c>
      <c r="AY370" s="168" t="s">
        <v>373</v>
      </c>
    </row>
    <row r="371" spans="2:65" s="1" customFormat="1" ht="11.25">
      <c r="B371" s="32"/>
      <c r="D371" s="154" t="s">
        <v>403</v>
      </c>
      <c r="F371" s="174" t="s">
        <v>404</v>
      </c>
      <c r="L371" s="32"/>
      <c r="M371" s="175"/>
      <c r="T371" s="56"/>
      <c r="AU371" s="17" t="s">
        <v>90</v>
      </c>
    </row>
    <row r="372" spans="2:65" s="1" customFormat="1" ht="11.25">
      <c r="B372" s="32"/>
      <c r="D372" s="154" t="s">
        <v>403</v>
      </c>
      <c r="F372" s="176" t="s">
        <v>405</v>
      </c>
      <c r="H372" s="177">
        <v>0</v>
      </c>
      <c r="L372" s="32"/>
      <c r="M372" s="175"/>
      <c r="T372" s="56"/>
      <c r="AU372" s="17" t="s">
        <v>90</v>
      </c>
    </row>
    <row r="373" spans="2:65" s="1" customFormat="1" ht="11.25">
      <c r="B373" s="32"/>
      <c r="D373" s="154" t="s">
        <v>403</v>
      </c>
      <c r="F373" s="176" t="s">
        <v>398</v>
      </c>
      <c r="H373" s="177">
        <v>0</v>
      </c>
      <c r="L373" s="32"/>
      <c r="M373" s="175"/>
      <c r="T373" s="56"/>
      <c r="AU373" s="17" t="s">
        <v>90</v>
      </c>
    </row>
    <row r="374" spans="2:65" s="1" customFormat="1" ht="11.25">
      <c r="B374" s="32"/>
      <c r="D374" s="154" t="s">
        <v>403</v>
      </c>
      <c r="F374" s="176" t="s">
        <v>234</v>
      </c>
      <c r="H374" s="177">
        <v>445.4</v>
      </c>
      <c r="L374" s="32"/>
      <c r="M374" s="175"/>
      <c r="T374" s="56"/>
      <c r="AU374" s="17" t="s">
        <v>90</v>
      </c>
    </row>
    <row r="375" spans="2:65" s="1" customFormat="1" ht="11.25">
      <c r="B375" s="32"/>
      <c r="D375" s="154" t="s">
        <v>403</v>
      </c>
      <c r="F375" s="176" t="s">
        <v>406</v>
      </c>
      <c r="H375" s="177">
        <v>445.4</v>
      </c>
      <c r="L375" s="32"/>
      <c r="M375" s="175"/>
      <c r="T375" s="56"/>
      <c r="AU375" s="17" t="s">
        <v>90</v>
      </c>
    </row>
    <row r="376" spans="2:65" s="1" customFormat="1" ht="24.2" customHeight="1">
      <c r="B376" s="32"/>
      <c r="C376" s="139" t="s">
        <v>513</v>
      </c>
      <c r="D376" s="139" t="s">
        <v>375</v>
      </c>
      <c r="E376" s="140" t="s">
        <v>514</v>
      </c>
      <c r="F376" s="141" t="s">
        <v>515</v>
      </c>
      <c r="G376" s="142" t="s">
        <v>465</v>
      </c>
      <c r="H376" s="143">
        <v>77</v>
      </c>
      <c r="I376" s="144"/>
      <c r="J376" s="145">
        <f>ROUND(I376*H376,2)</f>
        <v>0</v>
      </c>
      <c r="K376" s="146"/>
      <c r="L376" s="32"/>
      <c r="M376" s="147" t="s">
        <v>1</v>
      </c>
      <c r="N376" s="148" t="s">
        <v>45</v>
      </c>
      <c r="P376" s="149">
        <f>O376*H376</f>
        <v>0</v>
      </c>
      <c r="Q376" s="149">
        <v>5.0000000000000001E-4</v>
      </c>
      <c r="R376" s="149">
        <f>Q376*H376</f>
        <v>3.85E-2</v>
      </c>
      <c r="S376" s="149">
        <v>0</v>
      </c>
      <c r="T376" s="150">
        <f>S376*H376</f>
        <v>0</v>
      </c>
      <c r="AR376" s="151" t="s">
        <v>379</v>
      </c>
      <c r="AT376" s="151" t="s">
        <v>375</v>
      </c>
      <c r="AU376" s="151" t="s">
        <v>90</v>
      </c>
      <c r="AY376" s="17" t="s">
        <v>373</v>
      </c>
      <c r="BE376" s="152">
        <f>IF(N376="základní",J376,0)</f>
        <v>0</v>
      </c>
      <c r="BF376" s="152">
        <f>IF(N376="snížená",J376,0)</f>
        <v>0</v>
      </c>
      <c r="BG376" s="152">
        <f>IF(N376="zákl. přenesená",J376,0)</f>
        <v>0</v>
      </c>
      <c r="BH376" s="152">
        <f>IF(N376="sníž. přenesená",J376,0)</f>
        <v>0</v>
      </c>
      <c r="BI376" s="152">
        <f>IF(N376="nulová",J376,0)</f>
        <v>0</v>
      </c>
      <c r="BJ376" s="17" t="s">
        <v>87</v>
      </c>
      <c r="BK376" s="152">
        <f>ROUND(I376*H376,2)</f>
        <v>0</v>
      </c>
      <c r="BL376" s="17" t="s">
        <v>379</v>
      </c>
      <c r="BM376" s="151" t="s">
        <v>516</v>
      </c>
    </row>
    <row r="377" spans="2:65" s="12" customFormat="1" ht="11.25">
      <c r="B377" s="153"/>
      <c r="D377" s="154" t="s">
        <v>381</v>
      </c>
      <c r="E377" s="155" t="s">
        <v>1</v>
      </c>
      <c r="F377" s="156" t="s">
        <v>434</v>
      </c>
      <c r="H377" s="155" t="s">
        <v>1</v>
      </c>
      <c r="I377" s="157"/>
      <c r="L377" s="153"/>
      <c r="M377" s="158"/>
      <c r="T377" s="159"/>
      <c r="AT377" s="155" t="s">
        <v>381</v>
      </c>
      <c r="AU377" s="155" t="s">
        <v>90</v>
      </c>
      <c r="AV377" s="12" t="s">
        <v>87</v>
      </c>
      <c r="AW377" s="12" t="s">
        <v>36</v>
      </c>
      <c r="AX377" s="12" t="s">
        <v>80</v>
      </c>
      <c r="AY377" s="155" t="s">
        <v>373</v>
      </c>
    </row>
    <row r="378" spans="2:65" s="12" customFormat="1" ht="11.25">
      <c r="B378" s="153"/>
      <c r="D378" s="154" t="s">
        <v>381</v>
      </c>
      <c r="E378" s="155" t="s">
        <v>1</v>
      </c>
      <c r="F378" s="156" t="s">
        <v>517</v>
      </c>
      <c r="H378" s="155" t="s">
        <v>1</v>
      </c>
      <c r="I378" s="157"/>
      <c r="L378" s="153"/>
      <c r="M378" s="158"/>
      <c r="T378" s="159"/>
      <c r="AT378" s="155" t="s">
        <v>381</v>
      </c>
      <c r="AU378" s="155" t="s">
        <v>90</v>
      </c>
      <c r="AV378" s="12" t="s">
        <v>87</v>
      </c>
      <c r="AW378" s="12" t="s">
        <v>36</v>
      </c>
      <c r="AX378" s="12" t="s">
        <v>80</v>
      </c>
      <c r="AY378" s="155" t="s">
        <v>373</v>
      </c>
    </row>
    <row r="379" spans="2:65" s="13" customFormat="1" ht="11.25">
      <c r="B379" s="160"/>
      <c r="D379" s="154" t="s">
        <v>381</v>
      </c>
      <c r="E379" s="161" t="s">
        <v>1</v>
      </c>
      <c r="F379" s="162" t="s">
        <v>518</v>
      </c>
      <c r="H379" s="163">
        <v>77</v>
      </c>
      <c r="I379" s="164"/>
      <c r="L379" s="160"/>
      <c r="M379" s="165"/>
      <c r="T379" s="166"/>
      <c r="AT379" s="161" t="s">
        <v>381</v>
      </c>
      <c r="AU379" s="161" t="s">
        <v>90</v>
      </c>
      <c r="AV379" s="13" t="s">
        <v>90</v>
      </c>
      <c r="AW379" s="13" t="s">
        <v>36</v>
      </c>
      <c r="AX379" s="13" t="s">
        <v>80</v>
      </c>
      <c r="AY379" s="161" t="s">
        <v>373</v>
      </c>
    </row>
    <row r="380" spans="2:65" s="14" customFormat="1" ht="11.25">
      <c r="B380" s="167"/>
      <c r="D380" s="154" t="s">
        <v>381</v>
      </c>
      <c r="E380" s="168" t="s">
        <v>1</v>
      </c>
      <c r="F380" s="169" t="s">
        <v>386</v>
      </c>
      <c r="H380" s="170">
        <v>77</v>
      </c>
      <c r="I380" s="171"/>
      <c r="L380" s="167"/>
      <c r="M380" s="172"/>
      <c r="T380" s="173"/>
      <c r="AT380" s="168" t="s">
        <v>381</v>
      </c>
      <c r="AU380" s="168" t="s">
        <v>90</v>
      </c>
      <c r="AV380" s="14" t="s">
        <v>379</v>
      </c>
      <c r="AW380" s="14" t="s">
        <v>36</v>
      </c>
      <c r="AX380" s="14" t="s">
        <v>87</v>
      </c>
      <c r="AY380" s="168" t="s">
        <v>373</v>
      </c>
    </row>
    <row r="381" spans="2:65" s="1" customFormat="1" ht="24.2" customHeight="1">
      <c r="B381" s="32"/>
      <c r="C381" s="139" t="s">
        <v>519</v>
      </c>
      <c r="D381" s="139" t="s">
        <v>375</v>
      </c>
      <c r="E381" s="140" t="s">
        <v>520</v>
      </c>
      <c r="F381" s="141" t="s">
        <v>521</v>
      </c>
      <c r="G381" s="142" t="s">
        <v>465</v>
      </c>
      <c r="H381" s="143">
        <v>43</v>
      </c>
      <c r="I381" s="144"/>
      <c r="J381" s="145">
        <f>ROUND(I381*H381,2)</f>
        <v>0</v>
      </c>
      <c r="K381" s="146"/>
      <c r="L381" s="32"/>
      <c r="M381" s="147" t="s">
        <v>1</v>
      </c>
      <c r="N381" s="148" t="s">
        <v>45</v>
      </c>
      <c r="P381" s="149">
        <f>O381*H381</f>
        <v>0</v>
      </c>
      <c r="Q381" s="149">
        <v>2.2699999999999999E-3</v>
      </c>
      <c r="R381" s="149">
        <f>Q381*H381</f>
        <v>9.7609999999999988E-2</v>
      </c>
      <c r="S381" s="149">
        <v>0</v>
      </c>
      <c r="T381" s="150">
        <f>S381*H381</f>
        <v>0</v>
      </c>
      <c r="AR381" s="151" t="s">
        <v>379</v>
      </c>
      <c r="AT381" s="151" t="s">
        <v>375</v>
      </c>
      <c r="AU381" s="151" t="s">
        <v>90</v>
      </c>
      <c r="AY381" s="17" t="s">
        <v>373</v>
      </c>
      <c r="BE381" s="152">
        <f>IF(N381="základní",J381,0)</f>
        <v>0</v>
      </c>
      <c r="BF381" s="152">
        <f>IF(N381="snížená",J381,0)</f>
        <v>0</v>
      </c>
      <c r="BG381" s="152">
        <f>IF(N381="zákl. přenesená",J381,0)</f>
        <v>0</v>
      </c>
      <c r="BH381" s="152">
        <f>IF(N381="sníž. přenesená",J381,0)</f>
        <v>0</v>
      </c>
      <c r="BI381" s="152">
        <f>IF(N381="nulová",J381,0)</f>
        <v>0</v>
      </c>
      <c r="BJ381" s="17" t="s">
        <v>87</v>
      </c>
      <c r="BK381" s="152">
        <f>ROUND(I381*H381,2)</f>
        <v>0</v>
      </c>
      <c r="BL381" s="17" t="s">
        <v>379</v>
      </c>
      <c r="BM381" s="151" t="s">
        <v>522</v>
      </c>
    </row>
    <row r="382" spans="2:65" s="12" customFormat="1" ht="11.25">
      <c r="B382" s="153"/>
      <c r="D382" s="154" t="s">
        <v>381</v>
      </c>
      <c r="E382" s="155" t="s">
        <v>1</v>
      </c>
      <c r="F382" s="156" t="s">
        <v>434</v>
      </c>
      <c r="H382" s="155" t="s">
        <v>1</v>
      </c>
      <c r="I382" s="157"/>
      <c r="L382" s="153"/>
      <c r="M382" s="158"/>
      <c r="T382" s="159"/>
      <c r="AT382" s="155" t="s">
        <v>381</v>
      </c>
      <c r="AU382" s="155" t="s">
        <v>90</v>
      </c>
      <c r="AV382" s="12" t="s">
        <v>87</v>
      </c>
      <c r="AW382" s="12" t="s">
        <v>36</v>
      </c>
      <c r="AX382" s="12" t="s">
        <v>80</v>
      </c>
      <c r="AY382" s="155" t="s">
        <v>373</v>
      </c>
    </row>
    <row r="383" spans="2:65" s="12" customFormat="1" ht="11.25">
      <c r="B383" s="153"/>
      <c r="D383" s="154" t="s">
        <v>381</v>
      </c>
      <c r="E383" s="155" t="s">
        <v>1</v>
      </c>
      <c r="F383" s="156" t="s">
        <v>523</v>
      </c>
      <c r="H383" s="155" t="s">
        <v>1</v>
      </c>
      <c r="I383" s="157"/>
      <c r="L383" s="153"/>
      <c r="M383" s="158"/>
      <c r="T383" s="159"/>
      <c r="AT383" s="155" t="s">
        <v>381</v>
      </c>
      <c r="AU383" s="155" t="s">
        <v>90</v>
      </c>
      <c r="AV383" s="12" t="s">
        <v>87</v>
      </c>
      <c r="AW383" s="12" t="s">
        <v>36</v>
      </c>
      <c r="AX383" s="12" t="s">
        <v>80</v>
      </c>
      <c r="AY383" s="155" t="s">
        <v>373</v>
      </c>
    </row>
    <row r="384" spans="2:65" s="13" customFormat="1" ht="11.25">
      <c r="B384" s="160"/>
      <c r="D384" s="154" t="s">
        <v>381</v>
      </c>
      <c r="E384" s="161" t="s">
        <v>1</v>
      </c>
      <c r="F384" s="162" t="s">
        <v>524</v>
      </c>
      <c r="H384" s="163">
        <v>43</v>
      </c>
      <c r="I384" s="164"/>
      <c r="L384" s="160"/>
      <c r="M384" s="165"/>
      <c r="T384" s="166"/>
      <c r="AT384" s="161" t="s">
        <v>381</v>
      </c>
      <c r="AU384" s="161" t="s">
        <v>90</v>
      </c>
      <c r="AV384" s="13" t="s">
        <v>90</v>
      </c>
      <c r="AW384" s="13" t="s">
        <v>36</v>
      </c>
      <c r="AX384" s="13" t="s">
        <v>80</v>
      </c>
      <c r="AY384" s="161" t="s">
        <v>373</v>
      </c>
    </row>
    <row r="385" spans="2:65" s="14" customFormat="1" ht="11.25">
      <c r="B385" s="167"/>
      <c r="D385" s="154" t="s">
        <v>381</v>
      </c>
      <c r="E385" s="168" t="s">
        <v>1</v>
      </c>
      <c r="F385" s="169" t="s">
        <v>386</v>
      </c>
      <c r="H385" s="170">
        <v>43</v>
      </c>
      <c r="I385" s="171"/>
      <c r="L385" s="167"/>
      <c r="M385" s="172"/>
      <c r="T385" s="173"/>
      <c r="AT385" s="168" t="s">
        <v>381</v>
      </c>
      <c r="AU385" s="168" t="s">
        <v>90</v>
      </c>
      <c r="AV385" s="14" t="s">
        <v>379</v>
      </c>
      <c r="AW385" s="14" t="s">
        <v>36</v>
      </c>
      <c r="AX385" s="14" t="s">
        <v>87</v>
      </c>
      <c r="AY385" s="168" t="s">
        <v>373</v>
      </c>
    </row>
    <row r="386" spans="2:65" s="1" customFormat="1" ht="16.5" customHeight="1">
      <c r="B386" s="32"/>
      <c r="C386" s="139" t="s">
        <v>525</v>
      </c>
      <c r="D386" s="139" t="s">
        <v>375</v>
      </c>
      <c r="E386" s="140" t="s">
        <v>526</v>
      </c>
      <c r="F386" s="141" t="s">
        <v>527</v>
      </c>
      <c r="G386" s="142" t="s">
        <v>465</v>
      </c>
      <c r="H386" s="143">
        <v>1.2</v>
      </c>
      <c r="I386" s="144"/>
      <c r="J386" s="145">
        <f>ROUND(I386*H386,2)</f>
        <v>0</v>
      </c>
      <c r="K386" s="146"/>
      <c r="L386" s="32"/>
      <c r="M386" s="147" t="s">
        <v>1</v>
      </c>
      <c r="N386" s="148" t="s">
        <v>45</v>
      </c>
      <c r="P386" s="149">
        <f>O386*H386</f>
        <v>0</v>
      </c>
      <c r="Q386" s="149">
        <v>1.49E-3</v>
      </c>
      <c r="R386" s="149">
        <f>Q386*H386</f>
        <v>1.7879999999999999E-3</v>
      </c>
      <c r="S386" s="149">
        <v>0</v>
      </c>
      <c r="T386" s="150">
        <f>S386*H386</f>
        <v>0</v>
      </c>
      <c r="AR386" s="151" t="s">
        <v>379</v>
      </c>
      <c r="AT386" s="151" t="s">
        <v>375</v>
      </c>
      <c r="AU386" s="151" t="s">
        <v>90</v>
      </c>
      <c r="AY386" s="17" t="s">
        <v>373</v>
      </c>
      <c r="BE386" s="152">
        <f>IF(N386="základní",J386,0)</f>
        <v>0</v>
      </c>
      <c r="BF386" s="152">
        <f>IF(N386="snížená",J386,0)</f>
        <v>0</v>
      </c>
      <c r="BG386" s="152">
        <f>IF(N386="zákl. přenesená",J386,0)</f>
        <v>0</v>
      </c>
      <c r="BH386" s="152">
        <f>IF(N386="sníž. přenesená",J386,0)</f>
        <v>0</v>
      </c>
      <c r="BI386" s="152">
        <f>IF(N386="nulová",J386,0)</f>
        <v>0</v>
      </c>
      <c r="BJ386" s="17" t="s">
        <v>87</v>
      </c>
      <c r="BK386" s="152">
        <f>ROUND(I386*H386,2)</f>
        <v>0</v>
      </c>
      <c r="BL386" s="17" t="s">
        <v>379</v>
      </c>
      <c r="BM386" s="151" t="s">
        <v>528</v>
      </c>
    </row>
    <row r="387" spans="2:65" s="12" customFormat="1" ht="11.25">
      <c r="B387" s="153"/>
      <c r="D387" s="154" t="s">
        <v>381</v>
      </c>
      <c r="E387" s="155" t="s">
        <v>1</v>
      </c>
      <c r="F387" s="156" t="s">
        <v>456</v>
      </c>
      <c r="H387" s="155" t="s">
        <v>1</v>
      </c>
      <c r="I387" s="157"/>
      <c r="L387" s="153"/>
      <c r="M387" s="158"/>
      <c r="T387" s="159"/>
      <c r="AT387" s="155" t="s">
        <v>381</v>
      </c>
      <c r="AU387" s="155" t="s">
        <v>90</v>
      </c>
      <c r="AV387" s="12" t="s">
        <v>87</v>
      </c>
      <c r="AW387" s="12" t="s">
        <v>36</v>
      </c>
      <c r="AX387" s="12" t="s">
        <v>80</v>
      </c>
      <c r="AY387" s="155" t="s">
        <v>373</v>
      </c>
    </row>
    <row r="388" spans="2:65" s="13" customFormat="1" ht="11.25">
      <c r="B388" s="160"/>
      <c r="D388" s="154" t="s">
        <v>381</v>
      </c>
      <c r="E388" s="161" t="s">
        <v>1</v>
      </c>
      <c r="F388" s="162" t="s">
        <v>529</v>
      </c>
      <c r="H388" s="163">
        <v>1.2</v>
      </c>
      <c r="I388" s="164"/>
      <c r="L388" s="160"/>
      <c r="M388" s="165"/>
      <c r="T388" s="166"/>
      <c r="AT388" s="161" t="s">
        <v>381</v>
      </c>
      <c r="AU388" s="161" t="s">
        <v>90</v>
      </c>
      <c r="AV388" s="13" t="s">
        <v>90</v>
      </c>
      <c r="AW388" s="13" t="s">
        <v>36</v>
      </c>
      <c r="AX388" s="13" t="s">
        <v>80</v>
      </c>
      <c r="AY388" s="161" t="s">
        <v>373</v>
      </c>
    </row>
    <row r="389" spans="2:65" s="14" customFormat="1" ht="11.25">
      <c r="B389" s="167"/>
      <c r="D389" s="154" t="s">
        <v>381</v>
      </c>
      <c r="E389" s="168" t="s">
        <v>1</v>
      </c>
      <c r="F389" s="169" t="s">
        <v>386</v>
      </c>
      <c r="H389" s="170">
        <v>1.2</v>
      </c>
      <c r="I389" s="171"/>
      <c r="L389" s="167"/>
      <c r="M389" s="172"/>
      <c r="T389" s="173"/>
      <c r="AT389" s="168" t="s">
        <v>381</v>
      </c>
      <c r="AU389" s="168" t="s">
        <v>90</v>
      </c>
      <c r="AV389" s="14" t="s">
        <v>379</v>
      </c>
      <c r="AW389" s="14" t="s">
        <v>36</v>
      </c>
      <c r="AX389" s="14" t="s">
        <v>87</v>
      </c>
      <c r="AY389" s="168" t="s">
        <v>373</v>
      </c>
    </row>
    <row r="390" spans="2:65" s="1" customFormat="1" ht="11.25">
      <c r="B390" s="32"/>
      <c r="D390" s="154" t="s">
        <v>403</v>
      </c>
      <c r="F390" s="174" t="s">
        <v>408</v>
      </c>
      <c r="L390" s="32"/>
      <c r="M390" s="175"/>
      <c r="T390" s="56"/>
      <c r="AU390" s="17" t="s">
        <v>90</v>
      </c>
    </row>
    <row r="391" spans="2:65" s="1" customFormat="1" ht="11.25">
      <c r="B391" s="32"/>
      <c r="D391" s="154" t="s">
        <v>403</v>
      </c>
      <c r="F391" s="176" t="s">
        <v>400</v>
      </c>
      <c r="H391" s="177">
        <v>0</v>
      </c>
      <c r="L391" s="32"/>
      <c r="M391" s="175"/>
      <c r="T391" s="56"/>
      <c r="AU391" s="17" t="s">
        <v>90</v>
      </c>
    </row>
    <row r="392" spans="2:65" s="1" customFormat="1" ht="11.25">
      <c r="B392" s="32"/>
      <c r="D392" s="154" t="s">
        <v>403</v>
      </c>
      <c r="F392" s="176" t="s">
        <v>267</v>
      </c>
      <c r="H392" s="177">
        <v>445.4</v>
      </c>
      <c r="L392" s="32"/>
      <c r="M392" s="175"/>
      <c r="T392" s="56"/>
      <c r="AU392" s="17" t="s">
        <v>90</v>
      </c>
    </row>
    <row r="393" spans="2:65" s="1" customFormat="1" ht="16.5" customHeight="1">
      <c r="B393" s="32"/>
      <c r="C393" s="139" t="s">
        <v>530</v>
      </c>
      <c r="D393" s="139" t="s">
        <v>375</v>
      </c>
      <c r="E393" s="140" t="s">
        <v>531</v>
      </c>
      <c r="F393" s="141" t="s">
        <v>532</v>
      </c>
      <c r="G393" s="142" t="s">
        <v>465</v>
      </c>
      <c r="H393" s="143">
        <v>12</v>
      </c>
      <c r="I393" s="144"/>
      <c r="J393" s="145">
        <f>ROUND(I393*H393,2)</f>
        <v>0</v>
      </c>
      <c r="K393" s="146"/>
      <c r="L393" s="32"/>
      <c r="M393" s="147" t="s">
        <v>1</v>
      </c>
      <c r="N393" s="148" t="s">
        <v>45</v>
      </c>
      <c r="P393" s="149">
        <f>O393*H393</f>
        <v>0</v>
      </c>
      <c r="Q393" s="149">
        <v>3.3999999999999998E-3</v>
      </c>
      <c r="R393" s="149">
        <f>Q393*H393</f>
        <v>4.0799999999999996E-2</v>
      </c>
      <c r="S393" s="149">
        <v>0</v>
      </c>
      <c r="T393" s="150">
        <f>S393*H393</f>
        <v>0</v>
      </c>
      <c r="AR393" s="151" t="s">
        <v>379</v>
      </c>
      <c r="AT393" s="151" t="s">
        <v>375</v>
      </c>
      <c r="AU393" s="151" t="s">
        <v>90</v>
      </c>
      <c r="AY393" s="17" t="s">
        <v>373</v>
      </c>
      <c r="BE393" s="152">
        <f>IF(N393="základní",J393,0)</f>
        <v>0</v>
      </c>
      <c r="BF393" s="152">
        <f>IF(N393="snížená",J393,0)</f>
        <v>0</v>
      </c>
      <c r="BG393" s="152">
        <f>IF(N393="zákl. přenesená",J393,0)</f>
        <v>0</v>
      </c>
      <c r="BH393" s="152">
        <f>IF(N393="sníž. přenesená",J393,0)</f>
        <v>0</v>
      </c>
      <c r="BI393" s="152">
        <f>IF(N393="nulová",J393,0)</f>
        <v>0</v>
      </c>
      <c r="BJ393" s="17" t="s">
        <v>87</v>
      </c>
      <c r="BK393" s="152">
        <f>ROUND(I393*H393,2)</f>
        <v>0</v>
      </c>
      <c r="BL393" s="17" t="s">
        <v>379</v>
      </c>
      <c r="BM393" s="151" t="s">
        <v>533</v>
      </c>
    </row>
    <row r="394" spans="2:65" s="12" customFormat="1" ht="11.25">
      <c r="B394" s="153"/>
      <c r="D394" s="154" t="s">
        <v>381</v>
      </c>
      <c r="E394" s="155" t="s">
        <v>1</v>
      </c>
      <c r="F394" s="156" t="s">
        <v>434</v>
      </c>
      <c r="H394" s="155" t="s">
        <v>1</v>
      </c>
      <c r="I394" s="157"/>
      <c r="L394" s="153"/>
      <c r="M394" s="158"/>
      <c r="T394" s="159"/>
      <c r="AT394" s="155" t="s">
        <v>381</v>
      </c>
      <c r="AU394" s="155" t="s">
        <v>90</v>
      </c>
      <c r="AV394" s="12" t="s">
        <v>87</v>
      </c>
      <c r="AW394" s="12" t="s">
        <v>36</v>
      </c>
      <c r="AX394" s="12" t="s">
        <v>80</v>
      </c>
      <c r="AY394" s="155" t="s">
        <v>373</v>
      </c>
    </row>
    <row r="395" spans="2:65" s="12" customFormat="1" ht="11.25">
      <c r="B395" s="153"/>
      <c r="D395" s="154" t="s">
        <v>381</v>
      </c>
      <c r="E395" s="155" t="s">
        <v>1</v>
      </c>
      <c r="F395" s="156" t="s">
        <v>534</v>
      </c>
      <c r="H395" s="155" t="s">
        <v>1</v>
      </c>
      <c r="I395" s="157"/>
      <c r="L395" s="153"/>
      <c r="M395" s="158"/>
      <c r="T395" s="159"/>
      <c r="AT395" s="155" t="s">
        <v>381</v>
      </c>
      <c r="AU395" s="155" t="s">
        <v>90</v>
      </c>
      <c r="AV395" s="12" t="s">
        <v>87</v>
      </c>
      <c r="AW395" s="12" t="s">
        <v>36</v>
      </c>
      <c r="AX395" s="12" t="s">
        <v>80</v>
      </c>
      <c r="AY395" s="155" t="s">
        <v>373</v>
      </c>
    </row>
    <row r="396" spans="2:65" s="13" customFormat="1" ht="11.25">
      <c r="B396" s="160"/>
      <c r="D396" s="154" t="s">
        <v>381</v>
      </c>
      <c r="E396" s="161" t="s">
        <v>1</v>
      </c>
      <c r="F396" s="162" t="s">
        <v>535</v>
      </c>
      <c r="H396" s="163">
        <v>12</v>
      </c>
      <c r="I396" s="164"/>
      <c r="L396" s="160"/>
      <c r="M396" s="165"/>
      <c r="T396" s="166"/>
      <c r="AT396" s="161" t="s">
        <v>381</v>
      </c>
      <c r="AU396" s="161" t="s">
        <v>90</v>
      </c>
      <c r="AV396" s="13" t="s">
        <v>90</v>
      </c>
      <c r="AW396" s="13" t="s">
        <v>36</v>
      </c>
      <c r="AX396" s="13" t="s">
        <v>80</v>
      </c>
      <c r="AY396" s="161" t="s">
        <v>373</v>
      </c>
    </row>
    <row r="397" spans="2:65" s="14" customFormat="1" ht="11.25">
      <c r="B397" s="167"/>
      <c r="D397" s="154" t="s">
        <v>381</v>
      </c>
      <c r="E397" s="168" t="s">
        <v>1</v>
      </c>
      <c r="F397" s="169" t="s">
        <v>386</v>
      </c>
      <c r="H397" s="170">
        <v>12</v>
      </c>
      <c r="I397" s="171"/>
      <c r="L397" s="167"/>
      <c r="M397" s="172"/>
      <c r="T397" s="173"/>
      <c r="AT397" s="168" t="s">
        <v>381</v>
      </c>
      <c r="AU397" s="168" t="s">
        <v>90</v>
      </c>
      <c r="AV397" s="14" t="s">
        <v>379</v>
      </c>
      <c r="AW397" s="14" t="s">
        <v>36</v>
      </c>
      <c r="AX397" s="14" t="s">
        <v>87</v>
      </c>
      <c r="AY397" s="168" t="s">
        <v>373</v>
      </c>
    </row>
    <row r="398" spans="2:65" s="1" customFormat="1" ht="24.2" customHeight="1">
      <c r="B398" s="32"/>
      <c r="C398" s="139" t="s">
        <v>7</v>
      </c>
      <c r="D398" s="139" t="s">
        <v>375</v>
      </c>
      <c r="E398" s="140" t="s">
        <v>536</v>
      </c>
      <c r="F398" s="141" t="s">
        <v>537</v>
      </c>
      <c r="G398" s="142" t="s">
        <v>465</v>
      </c>
      <c r="H398" s="143">
        <v>63</v>
      </c>
      <c r="I398" s="144"/>
      <c r="J398" s="145">
        <f>ROUND(I398*H398,2)</f>
        <v>0</v>
      </c>
      <c r="K398" s="146"/>
      <c r="L398" s="32"/>
      <c r="M398" s="147" t="s">
        <v>1</v>
      </c>
      <c r="N398" s="148" t="s">
        <v>45</v>
      </c>
      <c r="P398" s="149">
        <f>O398*H398</f>
        <v>0</v>
      </c>
      <c r="Q398" s="149">
        <v>1E-4</v>
      </c>
      <c r="R398" s="149">
        <f>Q398*H398</f>
        <v>6.3E-3</v>
      </c>
      <c r="S398" s="149">
        <v>0</v>
      </c>
      <c r="T398" s="150">
        <f>S398*H398</f>
        <v>0</v>
      </c>
      <c r="AR398" s="151" t="s">
        <v>379</v>
      </c>
      <c r="AT398" s="151" t="s">
        <v>375</v>
      </c>
      <c r="AU398" s="151" t="s">
        <v>90</v>
      </c>
      <c r="AY398" s="17" t="s">
        <v>373</v>
      </c>
      <c r="BE398" s="152">
        <f>IF(N398="základní",J398,0)</f>
        <v>0</v>
      </c>
      <c r="BF398" s="152">
        <f>IF(N398="snížená",J398,0)</f>
        <v>0</v>
      </c>
      <c r="BG398" s="152">
        <f>IF(N398="zákl. přenesená",J398,0)</f>
        <v>0</v>
      </c>
      <c r="BH398" s="152">
        <f>IF(N398="sníž. přenesená",J398,0)</f>
        <v>0</v>
      </c>
      <c r="BI398" s="152">
        <f>IF(N398="nulová",J398,0)</f>
        <v>0</v>
      </c>
      <c r="BJ398" s="17" t="s">
        <v>87</v>
      </c>
      <c r="BK398" s="152">
        <f>ROUND(I398*H398,2)</f>
        <v>0</v>
      </c>
      <c r="BL398" s="17" t="s">
        <v>379</v>
      </c>
      <c r="BM398" s="151" t="s">
        <v>538</v>
      </c>
    </row>
    <row r="399" spans="2:65" s="12" customFormat="1" ht="11.25">
      <c r="B399" s="153"/>
      <c r="D399" s="154" t="s">
        <v>381</v>
      </c>
      <c r="E399" s="155" t="s">
        <v>1</v>
      </c>
      <c r="F399" s="156" t="s">
        <v>539</v>
      </c>
      <c r="H399" s="155" t="s">
        <v>1</v>
      </c>
      <c r="I399" s="157"/>
      <c r="L399" s="153"/>
      <c r="M399" s="158"/>
      <c r="T399" s="159"/>
      <c r="AT399" s="155" t="s">
        <v>381</v>
      </c>
      <c r="AU399" s="155" t="s">
        <v>90</v>
      </c>
      <c r="AV399" s="12" t="s">
        <v>87</v>
      </c>
      <c r="AW399" s="12" t="s">
        <v>36</v>
      </c>
      <c r="AX399" s="12" t="s">
        <v>80</v>
      </c>
      <c r="AY399" s="155" t="s">
        <v>373</v>
      </c>
    </row>
    <row r="400" spans="2:65" s="13" customFormat="1" ht="11.25">
      <c r="B400" s="160"/>
      <c r="D400" s="154" t="s">
        <v>381</v>
      </c>
      <c r="E400" s="161" t="s">
        <v>1</v>
      </c>
      <c r="F400" s="162" t="s">
        <v>540</v>
      </c>
      <c r="H400" s="163">
        <v>8</v>
      </c>
      <c r="I400" s="164"/>
      <c r="L400" s="160"/>
      <c r="M400" s="165"/>
      <c r="T400" s="166"/>
      <c r="AT400" s="161" t="s">
        <v>381</v>
      </c>
      <c r="AU400" s="161" t="s">
        <v>90</v>
      </c>
      <c r="AV400" s="13" t="s">
        <v>90</v>
      </c>
      <c r="AW400" s="13" t="s">
        <v>36</v>
      </c>
      <c r="AX400" s="13" t="s">
        <v>80</v>
      </c>
      <c r="AY400" s="161" t="s">
        <v>373</v>
      </c>
    </row>
    <row r="401" spans="2:51" s="13" customFormat="1" ht="11.25">
      <c r="B401" s="160"/>
      <c r="D401" s="154" t="s">
        <v>381</v>
      </c>
      <c r="E401" s="161" t="s">
        <v>1</v>
      </c>
      <c r="F401" s="162" t="s">
        <v>541</v>
      </c>
      <c r="H401" s="163">
        <v>25</v>
      </c>
      <c r="I401" s="164"/>
      <c r="L401" s="160"/>
      <c r="M401" s="165"/>
      <c r="T401" s="166"/>
      <c r="AT401" s="161" t="s">
        <v>381</v>
      </c>
      <c r="AU401" s="161" t="s">
        <v>90</v>
      </c>
      <c r="AV401" s="13" t="s">
        <v>90</v>
      </c>
      <c r="AW401" s="13" t="s">
        <v>36</v>
      </c>
      <c r="AX401" s="13" t="s">
        <v>80</v>
      </c>
      <c r="AY401" s="161" t="s">
        <v>373</v>
      </c>
    </row>
    <row r="402" spans="2:51" s="13" customFormat="1" ht="11.25">
      <c r="B402" s="160"/>
      <c r="D402" s="154" t="s">
        <v>381</v>
      </c>
      <c r="E402" s="161" t="s">
        <v>1</v>
      </c>
      <c r="F402" s="162" t="s">
        <v>542</v>
      </c>
      <c r="H402" s="163">
        <v>2</v>
      </c>
      <c r="I402" s="164"/>
      <c r="L402" s="160"/>
      <c r="M402" s="165"/>
      <c r="T402" s="166"/>
      <c r="AT402" s="161" t="s">
        <v>381</v>
      </c>
      <c r="AU402" s="161" t="s">
        <v>90</v>
      </c>
      <c r="AV402" s="13" t="s">
        <v>90</v>
      </c>
      <c r="AW402" s="13" t="s">
        <v>36</v>
      </c>
      <c r="AX402" s="13" t="s">
        <v>80</v>
      </c>
      <c r="AY402" s="161" t="s">
        <v>373</v>
      </c>
    </row>
    <row r="403" spans="2:51" s="13" customFormat="1" ht="11.25">
      <c r="B403" s="160"/>
      <c r="D403" s="154" t="s">
        <v>381</v>
      </c>
      <c r="E403" s="161" t="s">
        <v>1</v>
      </c>
      <c r="F403" s="162" t="s">
        <v>543</v>
      </c>
      <c r="H403" s="163">
        <v>18</v>
      </c>
      <c r="I403" s="164"/>
      <c r="L403" s="160"/>
      <c r="M403" s="165"/>
      <c r="T403" s="166"/>
      <c r="AT403" s="161" t="s">
        <v>381</v>
      </c>
      <c r="AU403" s="161" t="s">
        <v>90</v>
      </c>
      <c r="AV403" s="13" t="s">
        <v>90</v>
      </c>
      <c r="AW403" s="13" t="s">
        <v>36</v>
      </c>
      <c r="AX403" s="13" t="s">
        <v>80</v>
      </c>
      <c r="AY403" s="161" t="s">
        <v>373</v>
      </c>
    </row>
    <row r="404" spans="2:51" s="13" customFormat="1" ht="11.25">
      <c r="B404" s="160"/>
      <c r="D404" s="154" t="s">
        <v>381</v>
      </c>
      <c r="E404" s="161" t="s">
        <v>1</v>
      </c>
      <c r="F404" s="162" t="s">
        <v>544</v>
      </c>
      <c r="H404" s="163">
        <v>10</v>
      </c>
      <c r="I404" s="164"/>
      <c r="L404" s="160"/>
      <c r="M404" s="165"/>
      <c r="T404" s="166"/>
      <c r="AT404" s="161" t="s">
        <v>381</v>
      </c>
      <c r="AU404" s="161" t="s">
        <v>90</v>
      </c>
      <c r="AV404" s="13" t="s">
        <v>90</v>
      </c>
      <c r="AW404" s="13" t="s">
        <v>36</v>
      </c>
      <c r="AX404" s="13" t="s">
        <v>80</v>
      </c>
      <c r="AY404" s="161" t="s">
        <v>373</v>
      </c>
    </row>
    <row r="405" spans="2:51" s="15" customFormat="1" ht="11.25">
      <c r="B405" s="178"/>
      <c r="D405" s="154" t="s">
        <v>381</v>
      </c>
      <c r="E405" s="179" t="s">
        <v>268</v>
      </c>
      <c r="F405" s="180" t="s">
        <v>406</v>
      </c>
      <c r="H405" s="181">
        <v>63</v>
      </c>
      <c r="I405" s="182"/>
      <c r="L405" s="178"/>
      <c r="M405" s="183"/>
      <c r="T405" s="184"/>
      <c r="AT405" s="179" t="s">
        <v>381</v>
      </c>
      <c r="AU405" s="179" t="s">
        <v>90</v>
      </c>
      <c r="AV405" s="15" t="s">
        <v>392</v>
      </c>
      <c r="AW405" s="15" t="s">
        <v>36</v>
      </c>
      <c r="AX405" s="15" t="s">
        <v>80</v>
      </c>
      <c r="AY405" s="179" t="s">
        <v>373</v>
      </c>
    </row>
    <row r="406" spans="2:51" s="14" customFormat="1" ht="11.25">
      <c r="B406" s="167"/>
      <c r="D406" s="154" t="s">
        <v>381</v>
      </c>
      <c r="E406" s="168" t="s">
        <v>1</v>
      </c>
      <c r="F406" s="169" t="s">
        <v>386</v>
      </c>
      <c r="H406" s="170">
        <v>63</v>
      </c>
      <c r="I406" s="171"/>
      <c r="L406" s="167"/>
      <c r="M406" s="172"/>
      <c r="T406" s="173"/>
      <c r="AT406" s="168" t="s">
        <v>381</v>
      </c>
      <c r="AU406" s="168" t="s">
        <v>90</v>
      </c>
      <c r="AV406" s="14" t="s">
        <v>379</v>
      </c>
      <c r="AW406" s="14" t="s">
        <v>36</v>
      </c>
      <c r="AX406" s="14" t="s">
        <v>87</v>
      </c>
      <c r="AY406" s="168" t="s">
        <v>373</v>
      </c>
    </row>
    <row r="407" spans="2:51" s="1" customFormat="1" ht="11.25">
      <c r="B407" s="32"/>
      <c r="D407" s="154" t="s">
        <v>403</v>
      </c>
      <c r="F407" s="174" t="s">
        <v>545</v>
      </c>
      <c r="L407" s="32"/>
      <c r="M407" s="175"/>
      <c r="T407" s="56"/>
      <c r="AU407" s="17" t="s">
        <v>90</v>
      </c>
    </row>
    <row r="408" spans="2:51" s="1" customFormat="1" ht="11.25">
      <c r="B408" s="32"/>
      <c r="D408" s="154" t="s">
        <v>403</v>
      </c>
      <c r="F408" s="176" t="s">
        <v>546</v>
      </c>
      <c r="H408" s="177">
        <v>0</v>
      </c>
      <c r="L408" s="32"/>
      <c r="M408" s="175"/>
      <c r="T408" s="56"/>
      <c r="AU408" s="17" t="s">
        <v>90</v>
      </c>
    </row>
    <row r="409" spans="2:51" s="1" customFormat="1" ht="11.25">
      <c r="B409" s="32"/>
      <c r="D409" s="154" t="s">
        <v>403</v>
      </c>
      <c r="F409" s="176" t="s">
        <v>547</v>
      </c>
      <c r="H409" s="177">
        <v>0</v>
      </c>
      <c r="L409" s="32"/>
      <c r="M409" s="175"/>
      <c r="T409" s="56"/>
      <c r="AU409" s="17" t="s">
        <v>90</v>
      </c>
    </row>
    <row r="410" spans="2:51" s="1" customFormat="1" ht="11.25">
      <c r="B410" s="32"/>
      <c r="D410" s="154" t="s">
        <v>403</v>
      </c>
      <c r="F410" s="176" t="s">
        <v>548</v>
      </c>
      <c r="H410" s="177">
        <v>38.6</v>
      </c>
      <c r="L410" s="32"/>
      <c r="M410" s="175"/>
      <c r="T410" s="56"/>
      <c r="AU410" s="17" t="s">
        <v>90</v>
      </c>
    </row>
    <row r="411" spans="2:51" s="1" customFormat="1" ht="11.25">
      <c r="B411" s="32"/>
      <c r="D411" s="154" t="s">
        <v>403</v>
      </c>
      <c r="F411" s="176" t="s">
        <v>549</v>
      </c>
      <c r="H411" s="177">
        <v>7.5</v>
      </c>
      <c r="L411" s="32"/>
      <c r="M411" s="175"/>
      <c r="T411" s="56"/>
      <c r="AU411" s="17" t="s">
        <v>90</v>
      </c>
    </row>
    <row r="412" spans="2:51" s="1" customFormat="1" ht="11.25">
      <c r="B412" s="32"/>
      <c r="D412" s="154" t="s">
        <v>403</v>
      </c>
      <c r="F412" s="176" t="s">
        <v>550</v>
      </c>
      <c r="H412" s="177">
        <v>58.2</v>
      </c>
      <c r="L412" s="32"/>
      <c r="M412" s="175"/>
      <c r="T412" s="56"/>
      <c r="AU412" s="17" t="s">
        <v>90</v>
      </c>
    </row>
    <row r="413" spans="2:51" s="1" customFormat="1" ht="11.25">
      <c r="B413" s="32"/>
      <c r="D413" s="154" t="s">
        <v>403</v>
      </c>
      <c r="F413" s="176" t="s">
        <v>551</v>
      </c>
      <c r="H413" s="177">
        <v>18.829999999999998</v>
      </c>
      <c r="L413" s="32"/>
      <c r="M413" s="175"/>
      <c r="T413" s="56"/>
      <c r="AU413" s="17" t="s">
        <v>90</v>
      </c>
    </row>
    <row r="414" spans="2:51" s="1" customFormat="1" ht="11.25">
      <c r="B414" s="32"/>
      <c r="D414" s="154" t="s">
        <v>403</v>
      </c>
      <c r="F414" s="176" t="s">
        <v>552</v>
      </c>
      <c r="H414" s="177">
        <v>24.43</v>
      </c>
      <c r="L414" s="32"/>
      <c r="M414" s="175"/>
      <c r="T414" s="56"/>
      <c r="AU414" s="17" t="s">
        <v>90</v>
      </c>
    </row>
    <row r="415" spans="2:51" s="1" customFormat="1" ht="11.25">
      <c r="B415" s="32"/>
      <c r="D415" s="154" t="s">
        <v>403</v>
      </c>
      <c r="F415" s="176" t="s">
        <v>553</v>
      </c>
      <c r="H415" s="177">
        <v>12.48</v>
      </c>
      <c r="L415" s="32"/>
      <c r="M415" s="175"/>
      <c r="T415" s="56"/>
      <c r="AU415" s="17" t="s">
        <v>90</v>
      </c>
    </row>
    <row r="416" spans="2:51" s="1" customFormat="1" ht="11.25">
      <c r="B416" s="32"/>
      <c r="D416" s="154" t="s">
        <v>403</v>
      </c>
      <c r="F416" s="176" t="s">
        <v>554</v>
      </c>
      <c r="H416" s="177">
        <v>135.82</v>
      </c>
      <c r="L416" s="32"/>
      <c r="M416" s="175"/>
      <c r="T416" s="56"/>
      <c r="AU416" s="17" t="s">
        <v>90</v>
      </c>
    </row>
    <row r="417" spans="2:65" s="1" customFormat="1" ht="11.25">
      <c r="B417" s="32"/>
      <c r="D417" s="154" t="s">
        <v>403</v>
      </c>
      <c r="F417" s="176" t="s">
        <v>555</v>
      </c>
      <c r="H417" s="177">
        <v>0</v>
      </c>
      <c r="L417" s="32"/>
      <c r="M417" s="175"/>
      <c r="T417" s="56"/>
      <c r="AU417" s="17" t="s">
        <v>90</v>
      </c>
    </row>
    <row r="418" spans="2:65" s="1" customFormat="1" ht="11.25">
      <c r="B418" s="32"/>
      <c r="D418" s="154" t="s">
        <v>403</v>
      </c>
      <c r="F418" s="176" t="s">
        <v>556</v>
      </c>
      <c r="H418" s="177">
        <v>31.58</v>
      </c>
      <c r="L418" s="32"/>
      <c r="M418" s="175"/>
      <c r="T418" s="56"/>
      <c r="AU418" s="17" t="s">
        <v>90</v>
      </c>
    </row>
    <row r="419" spans="2:65" s="1" customFormat="1" ht="11.25">
      <c r="B419" s="32"/>
      <c r="D419" s="154" t="s">
        <v>403</v>
      </c>
      <c r="F419" s="176" t="s">
        <v>557</v>
      </c>
      <c r="H419" s="177">
        <v>16.239999999999998</v>
      </c>
      <c r="L419" s="32"/>
      <c r="M419" s="175"/>
      <c r="T419" s="56"/>
      <c r="AU419" s="17" t="s">
        <v>90</v>
      </c>
    </row>
    <row r="420" spans="2:65" s="1" customFormat="1" ht="11.25">
      <c r="B420" s="32"/>
      <c r="D420" s="154" t="s">
        <v>403</v>
      </c>
      <c r="F420" s="176" t="s">
        <v>558</v>
      </c>
      <c r="H420" s="177">
        <v>1.74</v>
      </c>
      <c r="L420" s="32"/>
      <c r="M420" s="175"/>
      <c r="T420" s="56"/>
      <c r="AU420" s="17" t="s">
        <v>90</v>
      </c>
    </row>
    <row r="421" spans="2:65" s="1" customFormat="1" ht="11.25">
      <c r="B421" s="32"/>
      <c r="D421" s="154" t="s">
        <v>403</v>
      </c>
      <c r="F421" s="176" t="s">
        <v>559</v>
      </c>
      <c r="H421" s="177">
        <v>12.11</v>
      </c>
      <c r="L421" s="32"/>
      <c r="M421" s="175"/>
      <c r="T421" s="56"/>
      <c r="AU421" s="17" t="s">
        <v>90</v>
      </c>
    </row>
    <row r="422" spans="2:65" s="1" customFormat="1" ht="11.25">
      <c r="B422" s="32"/>
      <c r="D422" s="154" t="s">
        <v>403</v>
      </c>
      <c r="F422" s="176" t="s">
        <v>406</v>
      </c>
      <c r="H422" s="177">
        <v>357.53</v>
      </c>
      <c r="L422" s="32"/>
      <c r="M422" s="175"/>
      <c r="T422" s="56"/>
      <c r="AU422" s="17" t="s">
        <v>90</v>
      </c>
    </row>
    <row r="423" spans="2:65" s="1" customFormat="1" ht="24.2" customHeight="1">
      <c r="B423" s="32"/>
      <c r="C423" s="139" t="s">
        <v>560</v>
      </c>
      <c r="D423" s="139" t="s">
        <v>375</v>
      </c>
      <c r="E423" s="140" t="s">
        <v>561</v>
      </c>
      <c r="F423" s="141" t="s">
        <v>562</v>
      </c>
      <c r="G423" s="142" t="s">
        <v>465</v>
      </c>
      <c r="H423" s="143">
        <v>141</v>
      </c>
      <c r="I423" s="144"/>
      <c r="J423" s="145">
        <f>ROUND(I423*H423,2)</f>
        <v>0</v>
      </c>
      <c r="K423" s="146"/>
      <c r="L423" s="32"/>
      <c r="M423" s="147" t="s">
        <v>1</v>
      </c>
      <c r="N423" s="148" t="s">
        <v>45</v>
      </c>
      <c r="P423" s="149">
        <f>O423*H423</f>
        <v>0</v>
      </c>
      <c r="Q423" s="149">
        <v>1.1E-4</v>
      </c>
      <c r="R423" s="149">
        <f>Q423*H423</f>
        <v>1.5510000000000001E-2</v>
      </c>
      <c r="S423" s="149">
        <v>0</v>
      </c>
      <c r="T423" s="150">
        <f>S423*H423</f>
        <v>0</v>
      </c>
      <c r="AR423" s="151" t="s">
        <v>379</v>
      </c>
      <c r="AT423" s="151" t="s">
        <v>375</v>
      </c>
      <c r="AU423" s="151" t="s">
        <v>90</v>
      </c>
      <c r="AY423" s="17" t="s">
        <v>373</v>
      </c>
      <c r="BE423" s="152">
        <f>IF(N423="základní",J423,0)</f>
        <v>0</v>
      </c>
      <c r="BF423" s="152">
        <f>IF(N423="snížená",J423,0)</f>
        <v>0</v>
      </c>
      <c r="BG423" s="152">
        <f>IF(N423="zákl. přenesená",J423,0)</f>
        <v>0</v>
      </c>
      <c r="BH423" s="152">
        <f>IF(N423="sníž. přenesená",J423,0)</f>
        <v>0</v>
      </c>
      <c r="BI423" s="152">
        <f>IF(N423="nulová",J423,0)</f>
        <v>0</v>
      </c>
      <c r="BJ423" s="17" t="s">
        <v>87</v>
      </c>
      <c r="BK423" s="152">
        <f>ROUND(I423*H423,2)</f>
        <v>0</v>
      </c>
      <c r="BL423" s="17" t="s">
        <v>379</v>
      </c>
      <c r="BM423" s="151" t="s">
        <v>563</v>
      </c>
    </row>
    <row r="424" spans="2:65" s="12" customFormat="1" ht="11.25">
      <c r="B424" s="153"/>
      <c r="D424" s="154" t="s">
        <v>381</v>
      </c>
      <c r="E424" s="155" t="s">
        <v>1</v>
      </c>
      <c r="F424" s="156" t="s">
        <v>539</v>
      </c>
      <c r="H424" s="155" t="s">
        <v>1</v>
      </c>
      <c r="I424" s="157"/>
      <c r="L424" s="153"/>
      <c r="M424" s="158"/>
      <c r="T424" s="159"/>
      <c r="AT424" s="155" t="s">
        <v>381</v>
      </c>
      <c r="AU424" s="155" t="s">
        <v>90</v>
      </c>
      <c r="AV424" s="12" t="s">
        <v>87</v>
      </c>
      <c r="AW424" s="12" t="s">
        <v>36</v>
      </c>
      <c r="AX424" s="12" t="s">
        <v>80</v>
      </c>
      <c r="AY424" s="155" t="s">
        <v>373</v>
      </c>
    </row>
    <row r="425" spans="2:65" s="13" customFormat="1" ht="11.25">
      <c r="B425" s="160"/>
      <c r="D425" s="154" t="s">
        <v>381</v>
      </c>
      <c r="E425" s="161" t="s">
        <v>1</v>
      </c>
      <c r="F425" s="162" t="s">
        <v>564</v>
      </c>
      <c r="H425" s="163">
        <v>54</v>
      </c>
      <c r="I425" s="164"/>
      <c r="L425" s="160"/>
      <c r="M425" s="165"/>
      <c r="T425" s="166"/>
      <c r="AT425" s="161" t="s">
        <v>381</v>
      </c>
      <c r="AU425" s="161" t="s">
        <v>90</v>
      </c>
      <c r="AV425" s="13" t="s">
        <v>90</v>
      </c>
      <c r="AW425" s="13" t="s">
        <v>36</v>
      </c>
      <c r="AX425" s="13" t="s">
        <v>80</v>
      </c>
      <c r="AY425" s="161" t="s">
        <v>373</v>
      </c>
    </row>
    <row r="426" spans="2:65" s="13" customFormat="1" ht="11.25">
      <c r="B426" s="160"/>
      <c r="D426" s="154" t="s">
        <v>381</v>
      </c>
      <c r="E426" s="161" t="s">
        <v>1</v>
      </c>
      <c r="F426" s="162" t="s">
        <v>565</v>
      </c>
      <c r="H426" s="163">
        <v>35</v>
      </c>
      <c r="I426" s="164"/>
      <c r="L426" s="160"/>
      <c r="M426" s="165"/>
      <c r="T426" s="166"/>
      <c r="AT426" s="161" t="s">
        <v>381</v>
      </c>
      <c r="AU426" s="161" t="s">
        <v>90</v>
      </c>
      <c r="AV426" s="13" t="s">
        <v>90</v>
      </c>
      <c r="AW426" s="13" t="s">
        <v>36</v>
      </c>
      <c r="AX426" s="13" t="s">
        <v>80</v>
      </c>
      <c r="AY426" s="161" t="s">
        <v>373</v>
      </c>
    </row>
    <row r="427" spans="2:65" s="13" customFormat="1" ht="11.25">
      <c r="B427" s="160"/>
      <c r="D427" s="154" t="s">
        <v>381</v>
      </c>
      <c r="E427" s="161" t="s">
        <v>1</v>
      </c>
      <c r="F427" s="162" t="s">
        <v>566</v>
      </c>
      <c r="H427" s="163">
        <v>24</v>
      </c>
      <c r="I427" s="164"/>
      <c r="L427" s="160"/>
      <c r="M427" s="165"/>
      <c r="T427" s="166"/>
      <c r="AT427" s="161" t="s">
        <v>381</v>
      </c>
      <c r="AU427" s="161" t="s">
        <v>90</v>
      </c>
      <c r="AV427" s="13" t="s">
        <v>90</v>
      </c>
      <c r="AW427" s="13" t="s">
        <v>36</v>
      </c>
      <c r="AX427" s="13" t="s">
        <v>80</v>
      </c>
      <c r="AY427" s="161" t="s">
        <v>373</v>
      </c>
    </row>
    <row r="428" spans="2:65" s="13" customFormat="1" ht="11.25">
      <c r="B428" s="160"/>
      <c r="D428" s="154" t="s">
        <v>381</v>
      </c>
      <c r="E428" s="161" t="s">
        <v>1</v>
      </c>
      <c r="F428" s="162" t="s">
        <v>543</v>
      </c>
      <c r="H428" s="163">
        <v>18</v>
      </c>
      <c r="I428" s="164"/>
      <c r="L428" s="160"/>
      <c r="M428" s="165"/>
      <c r="T428" s="166"/>
      <c r="AT428" s="161" t="s">
        <v>381</v>
      </c>
      <c r="AU428" s="161" t="s">
        <v>90</v>
      </c>
      <c r="AV428" s="13" t="s">
        <v>90</v>
      </c>
      <c r="AW428" s="13" t="s">
        <v>36</v>
      </c>
      <c r="AX428" s="13" t="s">
        <v>80</v>
      </c>
      <c r="AY428" s="161" t="s">
        <v>373</v>
      </c>
    </row>
    <row r="429" spans="2:65" s="13" customFormat="1" ht="11.25">
      <c r="B429" s="160"/>
      <c r="D429" s="154" t="s">
        <v>381</v>
      </c>
      <c r="E429" s="161" t="s">
        <v>1</v>
      </c>
      <c r="F429" s="162" t="s">
        <v>544</v>
      </c>
      <c r="H429" s="163">
        <v>10</v>
      </c>
      <c r="I429" s="164"/>
      <c r="L429" s="160"/>
      <c r="M429" s="165"/>
      <c r="T429" s="166"/>
      <c r="AT429" s="161" t="s">
        <v>381</v>
      </c>
      <c r="AU429" s="161" t="s">
        <v>90</v>
      </c>
      <c r="AV429" s="13" t="s">
        <v>90</v>
      </c>
      <c r="AW429" s="13" t="s">
        <v>36</v>
      </c>
      <c r="AX429" s="13" t="s">
        <v>80</v>
      </c>
      <c r="AY429" s="161" t="s">
        <v>373</v>
      </c>
    </row>
    <row r="430" spans="2:65" s="15" customFormat="1" ht="11.25">
      <c r="B430" s="178"/>
      <c r="D430" s="154" t="s">
        <v>381</v>
      </c>
      <c r="E430" s="179" t="s">
        <v>301</v>
      </c>
      <c r="F430" s="180" t="s">
        <v>406</v>
      </c>
      <c r="H430" s="181">
        <v>141</v>
      </c>
      <c r="I430" s="182"/>
      <c r="L430" s="178"/>
      <c r="M430" s="183"/>
      <c r="T430" s="184"/>
      <c r="AT430" s="179" t="s">
        <v>381</v>
      </c>
      <c r="AU430" s="179" t="s">
        <v>90</v>
      </c>
      <c r="AV430" s="15" t="s">
        <v>392</v>
      </c>
      <c r="AW430" s="15" t="s">
        <v>36</v>
      </c>
      <c r="AX430" s="15" t="s">
        <v>80</v>
      </c>
      <c r="AY430" s="179" t="s">
        <v>373</v>
      </c>
    </row>
    <row r="431" spans="2:65" s="14" customFormat="1" ht="11.25">
      <c r="B431" s="167"/>
      <c r="D431" s="154" t="s">
        <v>381</v>
      </c>
      <c r="E431" s="168" t="s">
        <v>1</v>
      </c>
      <c r="F431" s="169" t="s">
        <v>386</v>
      </c>
      <c r="H431" s="170">
        <v>141</v>
      </c>
      <c r="I431" s="171"/>
      <c r="L431" s="167"/>
      <c r="M431" s="172"/>
      <c r="T431" s="173"/>
      <c r="AT431" s="168" t="s">
        <v>381</v>
      </c>
      <c r="AU431" s="168" t="s">
        <v>90</v>
      </c>
      <c r="AV431" s="14" t="s">
        <v>379</v>
      </c>
      <c r="AW431" s="14" t="s">
        <v>36</v>
      </c>
      <c r="AX431" s="14" t="s">
        <v>87</v>
      </c>
      <c r="AY431" s="168" t="s">
        <v>373</v>
      </c>
    </row>
    <row r="432" spans="2:65" s="1" customFormat="1" ht="11.25">
      <c r="B432" s="32"/>
      <c r="D432" s="154" t="s">
        <v>403</v>
      </c>
      <c r="F432" s="174" t="s">
        <v>545</v>
      </c>
      <c r="L432" s="32"/>
      <c r="M432" s="175"/>
      <c r="T432" s="56"/>
      <c r="AU432" s="17" t="s">
        <v>90</v>
      </c>
    </row>
    <row r="433" spans="2:65" s="1" customFormat="1" ht="11.25">
      <c r="B433" s="32"/>
      <c r="D433" s="154" t="s">
        <v>403</v>
      </c>
      <c r="F433" s="176" t="s">
        <v>546</v>
      </c>
      <c r="H433" s="177">
        <v>0</v>
      </c>
      <c r="L433" s="32"/>
      <c r="M433" s="175"/>
      <c r="T433" s="56"/>
      <c r="AU433" s="17" t="s">
        <v>90</v>
      </c>
    </row>
    <row r="434" spans="2:65" s="1" customFormat="1" ht="11.25">
      <c r="B434" s="32"/>
      <c r="D434" s="154" t="s">
        <v>403</v>
      </c>
      <c r="F434" s="176" t="s">
        <v>547</v>
      </c>
      <c r="H434" s="177">
        <v>0</v>
      </c>
      <c r="L434" s="32"/>
      <c r="M434" s="175"/>
      <c r="T434" s="56"/>
      <c r="AU434" s="17" t="s">
        <v>90</v>
      </c>
    </row>
    <row r="435" spans="2:65" s="1" customFormat="1" ht="11.25">
      <c r="B435" s="32"/>
      <c r="D435" s="154" t="s">
        <v>403</v>
      </c>
      <c r="F435" s="176" t="s">
        <v>548</v>
      </c>
      <c r="H435" s="177">
        <v>38.6</v>
      </c>
      <c r="L435" s="32"/>
      <c r="M435" s="175"/>
      <c r="T435" s="56"/>
      <c r="AU435" s="17" t="s">
        <v>90</v>
      </c>
    </row>
    <row r="436" spans="2:65" s="1" customFormat="1" ht="11.25">
      <c r="B436" s="32"/>
      <c r="D436" s="154" t="s">
        <v>403</v>
      </c>
      <c r="F436" s="176" t="s">
        <v>549</v>
      </c>
      <c r="H436" s="177">
        <v>7.5</v>
      </c>
      <c r="L436" s="32"/>
      <c r="M436" s="175"/>
      <c r="T436" s="56"/>
      <c r="AU436" s="17" t="s">
        <v>90</v>
      </c>
    </row>
    <row r="437" spans="2:65" s="1" customFormat="1" ht="11.25">
      <c r="B437" s="32"/>
      <c r="D437" s="154" t="s">
        <v>403</v>
      </c>
      <c r="F437" s="176" t="s">
        <v>550</v>
      </c>
      <c r="H437" s="177">
        <v>58.2</v>
      </c>
      <c r="L437" s="32"/>
      <c r="M437" s="175"/>
      <c r="T437" s="56"/>
      <c r="AU437" s="17" t="s">
        <v>90</v>
      </c>
    </row>
    <row r="438" spans="2:65" s="1" customFormat="1" ht="11.25">
      <c r="B438" s="32"/>
      <c r="D438" s="154" t="s">
        <v>403</v>
      </c>
      <c r="F438" s="176" t="s">
        <v>551</v>
      </c>
      <c r="H438" s="177">
        <v>18.829999999999998</v>
      </c>
      <c r="L438" s="32"/>
      <c r="M438" s="175"/>
      <c r="T438" s="56"/>
      <c r="AU438" s="17" t="s">
        <v>90</v>
      </c>
    </row>
    <row r="439" spans="2:65" s="1" customFormat="1" ht="11.25">
      <c r="B439" s="32"/>
      <c r="D439" s="154" t="s">
        <v>403</v>
      </c>
      <c r="F439" s="176" t="s">
        <v>552</v>
      </c>
      <c r="H439" s="177">
        <v>24.43</v>
      </c>
      <c r="L439" s="32"/>
      <c r="M439" s="175"/>
      <c r="T439" s="56"/>
      <c r="AU439" s="17" t="s">
        <v>90</v>
      </c>
    </row>
    <row r="440" spans="2:65" s="1" customFormat="1" ht="11.25">
      <c r="B440" s="32"/>
      <c r="D440" s="154" t="s">
        <v>403</v>
      </c>
      <c r="F440" s="176" t="s">
        <v>553</v>
      </c>
      <c r="H440" s="177">
        <v>12.48</v>
      </c>
      <c r="L440" s="32"/>
      <c r="M440" s="175"/>
      <c r="T440" s="56"/>
      <c r="AU440" s="17" t="s">
        <v>90</v>
      </c>
    </row>
    <row r="441" spans="2:65" s="1" customFormat="1" ht="11.25">
      <c r="B441" s="32"/>
      <c r="D441" s="154" t="s">
        <v>403</v>
      </c>
      <c r="F441" s="176" t="s">
        <v>554</v>
      </c>
      <c r="H441" s="177">
        <v>135.82</v>
      </c>
      <c r="L441" s="32"/>
      <c r="M441" s="175"/>
      <c r="T441" s="56"/>
      <c r="AU441" s="17" t="s">
        <v>90</v>
      </c>
    </row>
    <row r="442" spans="2:65" s="1" customFormat="1" ht="11.25">
      <c r="B442" s="32"/>
      <c r="D442" s="154" t="s">
        <v>403</v>
      </c>
      <c r="F442" s="176" t="s">
        <v>555</v>
      </c>
      <c r="H442" s="177">
        <v>0</v>
      </c>
      <c r="L442" s="32"/>
      <c r="M442" s="175"/>
      <c r="T442" s="56"/>
      <c r="AU442" s="17" t="s">
        <v>90</v>
      </c>
    </row>
    <row r="443" spans="2:65" s="1" customFormat="1" ht="11.25">
      <c r="B443" s="32"/>
      <c r="D443" s="154" t="s">
        <v>403</v>
      </c>
      <c r="F443" s="176" t="s">
        <v>556</v>
      </c>
      <c r="H443" s="177">
        <v>31.58</v>
      </c>
      <c r="L443" s="32"/>
      <c r="M443" s="175"/>
      <c r="T443" s="56"/>
      <c r="AU443" s="17" t="s">
        <v>90</v>
      </c>
    </row>
    <row r="444" spans="2:65" s="1" customFormat="1" ht="11.25">
      <c r="B444" s="32"/>
      <c r="D444" s="154" t="s">
        <v>403</v>
      </c>
      <c r="F444" s="176" t="s">
        <v>557</v>
      </c>
      <c r="H444" s="177">
        <v>16.239999999999998</v>
      </c>
      <c r="L444" s="32"/>
      <c r="M444" s="175"/>
      <c r="T444" s="56"/>
      <c r="AU444" s="17" t="s">
        <v>90</v>
      </c>
    </row>
    <row r="445" spans="2:65" s="1" customFormat="1" ht="11.25">
      <c r="B445" s="32"/>
      <c r="D445" s="154" t="s">
        <v>403</v>
      </c>
      <c r="F445" s="176" t="s">
        <v>558</v>
      </c>
      <c r="H445" s="177">
        <v>1.74</v>
      </c>
      <c r="L445" s="32"/>
      <c r="M445" s="175"/>
      <c r="T445" s="56"/>
      <c r="AU445" s="17" t="s">
        <v>90</v>
      </c>
    </row>
    <row r="446" spans="2:65" s="1" customFormat="1" ht="11.25">
      <c r="B446" s="32"/>
      <c r="D446" s="154" t="s">
        <v>403</v>
      </c>
      <c r="F446" s="176" t="s">
        <v>559</v>
      </c>
      <c r="H446" s="177">
        <v>12.11</v>
      </c>
      <c r="L446" s="32"/>
      <c r="M446" s="175"/>
      <c r="T446" s="56"/>
      <c r="AU446" s="17" t="s">
        <v>90</v>
      </c>
    </row>
    <row r="447" spans="2:65" s="1" customFormat="1" ht="11.25">
      <c r="B447" s="32"/>
      <c r="D447" s="154" t="s">
        <v>403</v>
      </c>
      <c r="F447" s="176" t="s">
        <v>406</v>
      </c>
      <c r="H447" s="177">
        <v>357.53</v>
      </c>
      <c r="L447" s="32"/>
      <c r="M447" s="175"/>
      <c r="T447" s="56"/>
      <c r="AU447" s="17" t="s">
        <v>90</v>
      </c>
    </row>
    <row r="448" spans="2:65" s="1" customFormat="1" ht="24.2" customHeight="1">
      <c r="B448" s="32"/>
      <c r="C448" s="139" t="s">
        <v>567</v>
      </c>
      <c r="D448" s="139" t="s">
        <v>375</v>
      </c>
      <c r="E448" s="140" t="s">
        <v>568</v>
      </c>
      <c r="F448" s="141" t="s">
        <v>569</v>
      </c>
      <c r="G448" s="142" t="s">
        <v>465</v>
      </c>
      <c r="H448" s="143">
        <v>11</v>
      </c>
      <c r="I448" s="144"/>
      <c r="J448" s="145">
        <f>ROUND(I448*H448,2)</f>
        <v>0</v>
      </c>
      <c r="K448" s="146"/>
      <c r="L448" s="32"/>
      <c r="M448" s="147" t="s">
        <v>1</v>
      </c>
      <c r="N448" s="148" t="s">
        <v>45</v>
      </c>
      <c r="P448" s="149">
        <f>O448*H448</f>
        <v>0</v>
      </c>
      <c r="Q448" s="149">
        <v>1.2E-4</v>
      </c>
      <c r="R448" s="149">
        <f>Q448*H448</f>
        <v>1.32E-3</v>
      </c>
      <c r="S448" s="149">
        <v>0</v>
      </c>
      <c r="T448" s="150">
        <f>S448*H448</f>
        <v>0</v>
      </c>
      <c r="AR448" s="151" t="s">
        <v>379</v>
      </c>
      <c r="AT448" s="151" t="s">
        <v>375</v>
      </c>
      <c r="AU448" s="151" t="s">
        <v>90</v>
      </c>
      <c r="AY448" s="17" t="s">
        <v>373</v>
      </c>
      <c r="BE448" s="152">
        <f>IF(N448="základní",J448,0)</f>
        <v>0</v>
      </c>
      <c r="BF448" s="152">
        <f>IF(N448="snížená",J448,0)</f>
        <v>0</v>
      </c>
      <c r="BG448" s="152">
        <f>IF(N448="zákl. přenesená",J448,0)</f>
        <v>0</v>
      </c>
      <c r="BH448" s="152">
        <f>IF(N448="sníž. přenesená",J448,0)</f>
        <v>0</v>
      </c>
      <c r="BI448" s="152">
        <f>IF(N448="nulová",J448,0)</f>
        <v>0</v>
      </c>
      <c r="BJ448" s="17" t="s">
        <v>87</v>
      </c>
      <c r="BK448" s="152">
        <f>ROUND(I448*H448,2)</f>
        <v>0</v>
      </c>
      <c r="BL448" s="17" t="s">
        <v>379</v>
      </c>
      <c r="BM448" s="151" t="s">
        <v>570</v>
      </c>
    </row>
    <row r="449" spans="2:51" s="12" customFormat="1" ht="11.25">
      <c r="B449" s="153"/>
      <c r="D449" s="154" t="s">
        <v>381</v>
      </c>
      <c r="E449" s="155" t="s">
        <v>1</v>
      </c>
      <c r="F449" s="156" t="s">
        <v>539</v>
      </c>
      <c r="H449" s="155" t="s">
        <v>1</v>
      </c>
      <c r="I449" s="157"/>
      <c r="L449" s="153"/>
      <c r="M449" s="158"/>
      <c r="T449" s="159"/>
      <c r="AT449" s="155" t="s">
        <v>381</v>
      </c>
      <c r="AU449" s="155" t="s">
        <v>90</v>
      </c>
      <c r="AV449" s="12" t="s">
        <v>87</v>
      </c>
      <c r="AW449" s="12" t="s">
        <v>36</v>
      </c>
      <c r="AX449" s="12" t="s">
        <v>80</v>
      </c>
      <c r="AY449" s="155" t="s">
        <v>373</v>
      </c>
    </row>
    <row r="450" spans="2:51" s="13" customFormat="1" ht="11.25">
      <c r="B450" s="160"/>
      <c r="D450" s="154" t="s">
        <v>381</v>
      </c>
      <c r="E450" s="161" t="s">
        <v>1</v>
      </c>
      <c r="F450" s="162" t="s">
        <v>571</v>
      </c>
      <c r="H450" s="163">
        <v>11</v>
      </c>
      <c r="I450" s="164"/>
      <c r="L450" s="160"/>
      <c r="M450" s="165"/>
      <c r="T450" s="166"/>
      <c r="AT450" s="161" t="s">
        <v>381</v>
      </c>
      <c r="AU450" s="161" t="s">
        <v>90</v>
      </c>
      <c r="AV450" s="13" t="s">
        <v>90</v>
      </c>
      <c r="AW450" s="13" t="s">
        <v>36</v>
      </c>
      <c r="AX450" s="13" t="s">
        <v>80</v>
      </c>
      <c r="AY450" s="161" t="s">
        <v>373</v>
      </c>
    </row>
    <row r="451" spans="2:51" s="15" customFormat="1" ht="11.25">
      <c r="B451" s="178"/>
      <c r="D451" s="154" t="s">
        <v>381</v>
      </c>
      <c r="E451" s="179" t="s">
        <v>303</v>
      </c>
      <c r="F451" s="180" t="s">
        <v>406</v>
      </c>
      <c r="H451" s="181">
        <v>11</v>
      </c>
      <c r="I451" s="182"/>
      <c r="L451" s="178"/>
      <c r="M451" s="183"/>
      <c r="T451" s="184"/>
      <c r="AT451" s="179" t="s">
        <v>381</v>
      </c>
      <c r="AU451" s="179" t="s">
        <v>90</v>
      </c>
      <c r="AV451" s="15" t="s">
        <v>392</v>
      </c>
      <c r="AW451" s="15" t="s">
        <v>36</v>
      </c>
      <c r="AX451" s="15" t="s">
        <v>80</v>
      </c>
      <c r="AY451" s="179" t="s">
        <v>373</v>
      </c>
    </row>
    <row r="452" spans="2:51" s="14" customFormat="1" ht="11.25">
      <c r="B452" s="167"/>
      <c r="D452" s="154" t="s">
        <v>381</v>
      </c>
      <c r="E452" s="168" t="s">
        <v>1</v>
      </c>
      <c r="F452" s="169" t="s">
        <v>386</v>
      </c>
      <c r="H452" s="170">
        <v>11</v>
      </c>
      <c r="I452" s="171"/>
      <c r="L452" s="167"/>
      <c r="M452" s="172"/>
      <c r="T452" s="173"/>
      <c r="AT452" s="168" t="s">
        <v>381</v>
      </c>
      <c r="AU452" s="168" t="s">
        <v>90</v>
      </c>
      <c r="AV452" s="14" t="s">
        <v>379</v>
      </c>
      <c r="AW452" s="14" t="s">
        <v>36</v>
      </c>
      <c r="AX452" s="14" t="s">
        <v>87</v>
      </c>
      <c r="AY452" s="168" t="s">
        <v>373</v>
      </c>
    </row>
    <row r="453" spans="2:51" s="1" customFormat="1" ht="11.25">
      <c r="B453" s="32"/>
      <c r="D453" s="154" t="s">
        <v>403</v>
      </c>
      <c r="F453" s="174" t="s">
        <v>545</v>
      </c>
      <c r="L453" s="32"/>
      <c r="M453" s="175"/>
      <c r="T453" s="56"/>
      <c r="AU453" s="17" t="s">
        <v>90</v>
      </c>
    </row>
    <row r="454" spans="2:51" s="1" customFormat="1" ht="11.25">
      <c r="B454" s="32"/>
      <c r="D454" s="154" t="s">
        <v>403</v>
      </c>
      <c r="F454" s="176" t="s">
        <v>546</v>
      </c>
      <c r="H454" s="177">
        <v>0</v>
      </c>
      <c r="L454" s="32"/>
      <c r="M454" s="175"/>
      <c r="T454" s="56"/>
      <c r="AU454" s="17" t="s">
        <v>90</v>
      </c>
    </row>
    <row r="455" spans="2:51" s="1" customFormat="1" ht="11.25">
      <c r="B455" s="32"/>
      <c r="D455" s="154" t="s">
        <v>403</v>
      </c>
      <c r="F455" s="176" t="s">
        <v>547</v>
      </c>
      <c r="H455" s="177">
        <v>0</v>
      </c>
      <c r="L455" s="32"/>
      <c r="M455" s="175"/>
      <c r="T455" s="56"/>
      <c r="AU455" s="17" t="s">
        <v>90</v>
      </c>
    </row>
    <row r="456" spans="2:51" s="1" customFormat="1" ht="11.25">
      <c r="B456" s="32"/>
      <c r="D456" s="154" t="s">
        <v>403</v>
      </c>
      <c r="F456" s="176" t="s">
        <v>548</v>
      </c>
      <c r="H456" s="177">
        <v>38.6</v>
      </c>
      <c r="L456" s="32"/>
      <c r="M456" s="175"/>
      <c r="T456" s="56"/>
      <c r="AU456" s="17" t="s">
        <v>90</v>
      </c>
    </row>
    <row r="457" spans="2:51" s="1" customFormat="1" ht="11.25">
      <c r="B457" s="32"/>
      <c r="D457" s="154" t="s">
        <v>403</v>
      </c>
      <c r="F457" s="176" t="s">
        <v>549</v>
      </c>
      <c r="H457" s="177">
        <v>7.5</v>
      </c>
      <c r="L457" s="32"/>
      <c r="M457" s="175"/>
      <c r="T457" s="56"/>
      <c r="AU457" s="17" t="s">
        <v>90</v>
      </c>
    </row>
    <row r="458" spans="2:51" s="1" customFormat="1" ht="11.25">
      <c r="B458" s="32"/>
      <c r="D458" s="154" t="s">
        <v>403</v>
      </c>
      <c r="F458" s="176" t="s">
        <v>550</v>
      </c>
      <c r="H458" s="177">
        <v>58.2</v>
      </c>
      <c r="L458" s="32"/>
      <c r="M458" s="175"/>
      <c r="T458" s="56"/>
      <c r="AU458" s="17" t="s">
        <v>90</v>
      </c>
    </row>
    <row r="459" spans="2:51" s="1" customFormat="1" ht="11.25">
      <c r="B459" s="32"/>
      <c r="D459" s="154" t="s">
        <v>403</v>
      </c>
      <c r="F459" s="176" t="s">
        <v>551</v>
      </c>
      <c r="H459" s="177">
        <v>18.829999999999998</v>
      </c>
      <c r="L459" s="32"/>
      <c r="M459" s="175"/>
      <c r="T459" s="56"/>
      <c r="AU459" s="17" t="s">
        <v>90</v>
      </c>
    </row>
    <row r="460" spans="2:51" s="1" customFormat="1" ht="11.25">
      <c r="B460" s="32"/>
      <c r="D460" s="154" t="s">
        <v>403</v>
      </c>
      <c r="F460" s="176" t="s">
        <v>552</v>
      </c>
      <c r="H460" s="177">
        <v>24.43</v>
      </c>
      <c r="L460" s="32"/>
      <c r="M460" s="175"/>
      <c r="T460" s="56"/>
      <c r="AU460" s="17" t="s">
        <v>90</v>
      </c>
    </row>
    <row r="461" spans="2:51" s="1" customFormat="1" ht="11.25">
      <c r="B461" s="32"/>
      <c r="D461" s="154" t="s">
        <v>403</v>
      </c>
      <c r="F461" s="176" t="s">
        <v>553</v>
      </c>
      <c r="H461" s="177">
        <v>12.48</v>
      </c>
      <c r="L461" s="32"/>
      <c r="M461" s="175"/>
      <c r="T461" s="56"/>
      <c r="AU461" s="17" t="s">
        <v>90</v>
      </c>
    </row>
    <row r="462" spans="2:51" s="1" customFormat="1" ht="11.25">
      <c r="B462" s="32"/>
      <c r="D462" s="154" t="s">
        <v>403</v>
      </c>
      <c r="F462" s="176" t="s">
        <v>554</v>
      </c>
      <c r="H462" s="177">
        <v>135.82</v>
      </c>
      <c r="L462" s="32"/>
      <c r="M462" s="175"/>
      <c r="T462" s="56"/>
      <c r="AU462" s="17" t="s">
        <v>90</v>
      </c>
    </row>
    <row r="463" spans="2:51" s="1" customFormat="1" ht="11.25">
      <c r="B463" s="32"/>
      <c r="D463" s="154" t="s">
        <v>403</v>
      </c>
      <c r="F463" s="176" t="s">
        <v>555</v>
      </c>
      <c r="H463" s="177">
        <v>0</v>
      </c>
      <c r="L463" s="32"/>
      <c r="M463" s="175"/>
      <c r="T463" s="56"/>
      <c r="AU463" s="17" t="s">
        <v>90</v>
      </c>
    </row>
    <row r="464" spans="2:51" s="1" customFormat="1" ht="11.25">
      <c r="B464" s="32"/>
      <c r="D464" s="154" t="s">
        <v>403</v>
      </c>
      <c r="F464" s="176" t="s">
        <v>556</v>
      </c>
      <c r="H464" s="177">
        <v>31.58</v>
      </c>
      <c r="L464" s="32"/>
      <c r="M464" s="175"/>
      <c r="T464" s="56"/>
      <c r="AU464" s="17" t="s">
        <v>90</v>
      </c>
    </row>
    <row r="465" spans="2:65" s="1" customFormat="1" ht="11.25">
      <c r="B465" s="32"/>
      <c r="D465" s="154" t="s">
        <v>403</v>
      </c>
      <c r="F465" s="176" t="s">
        <v>557</v>
      </c>
      <c r="H465" s="177">
        <v>16.239999999999998</v>
      </c>
      <c r="L465" s="32"/>
      <c r="M465" s="175"/>
      <c r="T465" s="56"/>
      <c r="AU465" s="17" t="s">
        <v>90</v>
      </c>
    </row>
    <row r="466" spans="2:65" s="1" customFormat="1" ht="11.25">
      <c r="B466" s="32"/>
      <c r="D466" s="154" t="s">
        <v>403</v>
      </c>
      <c r="F466" s="176" t="s">
        <v>558</v>
      </c>
      <c r="H466" s="177">
        <v>1.74</v>
      </c>
      <c r="L466" s="32"/>
      <c r="M466" s="175"/>
      <c r="T466" s="56"/>
      <c r="AU466" s="17" t="s">
        <v>90</v>
      </c>
    </row>
    <row r="467" spans="2:65" s="1" customFormat="1" ht="11.25">
      <c r="B467" s="32"/>
      <c r="D467" s="154" t="s">
        <v>403</v>
      </c>
      <c r="F467" s="176" t="s">
        <v>559</v>
      </c>
      <c r="H467" s="177">
        <v>12.11</v>
      </c>
      <c r="L467" s="32"/>
      <c r="M467" s="175"/>
      <c r="T467" s="56"/>
      <c r="AU467" s="17" t="s">
        <v>90</v>
      </c>
    </row>
    <row r="468" spans="2:65" s="1" customFormat="1" ht="11.25">
      <c r="B468" s="32"/>
      <c r="D468" s="154" t="s">
        <v>403</v>
      </c>
      <c r="F468" s="176" t="s">
        <v>406</v>
      </c>
      <c r="H468" s="177">
        <v>357.53</v>
      </c>
      <c r="L468" s="32"/>
      <c r="M468" s="175"/>
      <c r="T468" s="56"/>
      <c r="AU468" s="17" t="s">
        <v>90</v>
      </c>
    </row>
    <row r="469" spans="2:65" s="1" customFormat="1" ht="24.2" customHeight="1">
      <c r="B469" s="32"/>
      <c r="C469" s="139" t="s">
        <v>572</v>
      </c>
      <c r="D469" s="139" t="s">
        <v>375</v>
      </c>
      <c r="E469" s="140" t="s">
        <v>573</v>
      </c>
      <c r="F469" s="141" t="s">
        <v>574</v>
      </c>
      <c r="G469" s="142" t="s">
        <v>465</v>
      </c>
      <c r="H469" s="143">
        <v>15</v>
      </c>
      <c r="I469" s="144"/>
      <c r="J469" s="145">
        <f>ROUND(I469*H469,2)</f>
        <v>0</v>
      </c>
      <c r="K469" s="146"/>
      <c r="L469" s="32"/>
      <c r="M469" s="147" t="s">
        <v>1</v>
      </c>
      <c r="N469" s="148" t="s">
        <v>45</v>
      </c>
      <c r="P469" s="149">
        <f>O469*H469</f>
        <v>0</v>
      </c>
      <c r="Q469" s="149">
        <v>2.9999999999999997E-4</v>
      </c>
      <c r="R469" s="149">
        <f>Q469*H469</f>
        <v>4.4999999999999997E-3</v>
      </c>
      <c r="S469" s="149">
        <v>0</v>
      </c>
      <c r="T469" s="150">
        <f>S469*H469</f>
        <v>0</v>
      </c>
      <c r="AR469" s="151" t="s">
        <v>379</v>
      </c>
      <c r="AT469" s="151" t="s">
        <v>375</v>
      </c>
      <c r="AU469" s="151" t="s">
        <v>90</v>
      </c>
      <c r="AY469" s="17" t="s">
        <v>373</v>
      </c>
      <c r="BE469" s="152">
        <f>IF(N469="základní",J469,0)</f>
        <v>0</v>
      </c>
      <c r="BF469" s="152">
        <f>IF(N469="snížená",J469,0)</f>
        <v>0</v>
      </c>
      <c r="BG469" s="152">
        <f>IF(N469="zákl. přenesená",J469,0)</f>
        <v>0</v>
      </c>
      <c r="BH469" s="152">
        <f>IF(N469="sníž. přenesená",J469,0)</f>
        <v>0</v>
      </c>
      <c r="BI469" s="152">
        <f>IF(N469="nulová",J469,0)</f>
        <v>0</v>
      </c>
      <c r="BJ469" s="17" t="s">
        <v>87</v>
      </c>
      <c r="BK469" s="152">
        <f>ROUND(I469*H469,2)</f>
        <v>0</v>
      </c>
      <c r="BL469" s="17" t="s">
        <v>379</v>
      </c>
      <c r="BM469" s="151" t="s">
        <v>575</v>
      </c>
    </row>
    <row r="470" spans="2:65" s="12" customFormat="1" ht="11.25">
      <c r="B470" s="153"/>
      <c r="D470" s="154" t="s">
        <v>381</v>
      </c>
      <c r="E470" s="155" t="s">
        <v>1</v>
      </c>
      <c r="F470" s="156" t="s">
        <v>539</v>
      </c>
      <c r="H470" s="155" t="s">
        <v>1</v>
      </c>
      <c r="I470" s="157"/>
      <c r="L470" s="153"/>
      <c r="M470" s="158"/>
      <c r="T470" s="159"/>
      <c r="AT470" s="155" t="s">
        <v>381</v>
      </c>
      <c r="AU470" s="155" t="s">
        <v>90</v>
      </c>
      <c r="AV470" s="12" t="s">
        <v>87</v>
      </c>
      <c r="AW470" s="12" t="s">
        <v>36</v>
      </c>
      <c r="AX470" s="12" t="s">
        <v>80</v>
      </c>
      <c r="AY470" s="155" t="s">
        <v>373</v>
      </c>
    </row>
    <row r="471" spans="2:65" s="13" customFormat="1" ht="11.25">
      <c r="B471" s="160"/>
      <c r="D471" s="154" t="s">
        <v>381</v>
      </c>
      <c r="E471" s="161" t="s">
        <v>1</v>
      </c>
      <c r="F471" s="162" t="s">
        <v>576</v>
      </c>
      <c r="H471" s="163">
        <v>15</v>
      </c>
      <c r="I471" s="164"/>
      <c r="L471" s="160"/>
      <c r="M471" s="165"/>
      <c r="T471" s="166"/>
      <c r="AT471" s="161" t="s">
        <v>381</v>
      </c>
      <c r="AU471" s="161" t="s">
        <v>90</v>
      </c>
      <c r="AV471" s="13" t="s">
        <v>90</v>
      </c>
      <c r="AW471" s="13" t="s">
        <v>36</v>
      </c>
      <c r="AX471" s="13" t="s">
        <v>80</v>
      </c>
      <c r="AY471" s="161" t="s">
        <v>373</v>
      </c>
    </row>
    <row r="472" spans="2:65" s="15" customFormat="1" ht="11.25">
      <c r="B472" s="178"/>
      <c r="D472" s="154" t="s">
        <v>381</v>
      </c>
      <c r="E472" s="179" t="s">
        <v>270</v>
      </c>
      <c r="F472" s="180" t="s">
        <v>406</v>
      </c>
      <c r="H472" s="181">
        <v>15</v>
      </c>
      <c r="I472" s="182"/>
      <c r="L472" s="178"/>
      <c r="M472" s="183"/>
      <c r="T472" s="184"/>
      <c r="AT472" s="179" t="s">
        <v>381</v>
      </c>
      <c r="AU472" s="179" t="s">
        <v>90</v>
      </c>
      <c r="AV472" s="15" t="s">
        <v>392</v>
      </c>
      <c r="AW472" s="15" t="s">
        <v>36</v>
      </c>
      <c r="AX472" s="15" t="s">
        <v>80</v>
      </c>
      <c r="AY472" s="179" t="s">
        <v>373</v>
      </c>
    </row>
    <row r="473" spans="2:65" s="14" customFormat="1" ht="11.25">
      <c r="B473" s="167"/>
      <c r="D473" s="154" t="s">
        <v>381</v>
      </c>
      <c r="E473" s="168" t="s">
        <v>1</v>
      </c>
      <c r="F473" s="169" t="s">
        <v>386</v>
      </c>
      <c r="H473" s="170">
        <v>15</v>
      </c>
      <c r="I473" s="171"/>
      <c r="L473" s="167"/>
      <c r="M473" s="172"/>
      <c r="T473" s="173"/>
      <c r="AT473" s="168" t="s">
        <v>381</v>
      </c>
      <c r="AU473" s="168" t="s">
        <v>90</v>
      </c>
      <c r="AV473" s="14" t="s">
        <v>379</v>
      </c>
      <c r="AW473" s="14" t="s">
        <v>36</v>
      </c>
      <c r="AX473" s="14" t="s">
        <v>87</v>
      </c>
      <c r="AY473" s="168" t="s">
        <v>373</v>
      </c>
    </row>
    <row r="474" spans="2:65" s="1" customFormat="1" ht="11.25">
      <c r="B474" s="32"/>
      <c r="D474" s="154" t="s">
        <v>403</v>
      </c>
      <c r="F474" s="174" t="s">
        <v>577</v>
      </c>
      <c r="L474" s="32"/>
      <c r="M474" s="175"/>
      <c r="T474" s="56"/>
      <c r="AU474" s="17" t="s">
        <v>90</v>
      </c>
    </row>
    <row r="475" spans="2:65" s="1" customFormat="1" ht="11.25">
      <c r="B475" s="32"/>
      <c r="D475" s="154" t="s">
        <v>403</v>
      </c>
      <c r="F475" s="176" t="s">
        <v>578</v>
      </c>
      <c r="H475" s="177">
        <v>0</v>
      </c>
      <c r="L475" s="32"/>
      <c r="M475" s="175"/>
      <c r="T475" s="56"/>
      <c r="AU475" s="17" t="s">
        <v>90</v>
      </c>
    </row>
    <row r="476" spans="2:65" s="1" customFormat="1" ht="11.25">
      <c r="B476" s="32"/>
      <c r="D476" s="154" t="s">
        <v>403</v>
      </c>
      <c r="F476" s="176" t="s">
        <v>579</v>
      </c>
      <c r="H476" s="177">
        <v>0</v>
      </c>
      <c r="L476" s="32"/>
      <c r="M476" s="175"/>
      <c r="T476" s="56"/>
      <c r="AU476" s="17" t="s">
        <v>90</v>
      </c>
    </row>
    <row r="477" spans="2:65" s="1" customFormat="1" ht="11.25">
      <c r="B477" s="32"/>
      <c r="D477" s="154" t="s">
        <v>403</v>
      </c>
      <c r="F477" s="176" t="s">
        <v>580</v>
      </c>
      <c r="H477" s="177">
        <v>91.14</v>
      </c>
      <c r="L477" s="32"/>
      <c r="M477" s="175"/>
      <c r="T477" s="56"/>
      <c r="AU477" s="17" t="s">
        <v>90</v>
      </c>
    </row>
    <row r="478" spans="2:65" s="1" customFormat="1" ht="11.25">
      <c r="B478" s="32"/>
      <c r="D478" s="154" t="s">
        <v>403</v>
      </c>
      <c r="F478" s="176" t="s">
        <v>581</v>
      </c>
      <c r="H478" s="177">
        <v>11.49</v>
      </c>
      <c r="L478" s="32"/>
      <c r="M478" s="175"/>
      <c r="T478" s="56"/>
      <c r="AU478" s="17" t="s">
        <v>90</v>
      </c>
    </row>
    <row r="479" spans="2:65" s="1" customFormat="1" ht="11.25">
      <c r="B479" s="32"/>
      <c r="D479" s="154" t="s">
        <v>403</v>
      </c>
      <c r="F479" s="176" t="s">
        <v>582</v>
      </c>
      <c r="H479" s="177">
        <v>37.39</v>
      </c>
      <c r="L479" s="32"/>
      <c r="M479" s="175"/>
      <c r="T479" s="56"/>
      <c r="AU479" s="17" t="s">
        <v>90</v>
      </c>
    </row>
    <row r="480" spans="2:65" s="1" customFormat="1" ht="11.25">
      <c r="B480" s="32"/>
      <c r="D480" s="154" t="s">
        <v>403</v>
      </c>
      <c r="F480" s="176" t="s">
        <v>583</v>
      </c>
      <c r="H480" s="177">
        <v>29.42</v>
      </c>
      <c r="L480" s="32"/>
      <c r="M480" s="175"/>
      <c r="T480" s="56"/>
      <c r="AU480" s="17" t="s">
        <v>90</v>
      </c>
    </row>
    <row r="481" spans="2:65" s="1" customFormat="1" ht="11.25">
      <c r="B481" s="32"/>
      <c r="D481" s="154" t="s">
        <v>403</v>
      </c>
      <c r="F481" s="176" t="s">
        <v>584</v>
      </c>
      <c r="H481" s="177">
        <v>4.26</v>
      </c>
      <c r="L481" s="32"/>
      <c r="M481" s="175"/>
      <c r="T481" s="56"/>
      <c r="AU481" s="17" t="s">
        <v>90</v>
      </c>
    </row>
    <row r="482" spans="2:65" s="1" customFormat="1" ht="11.25">
      <c r="B482" s="32"/>
      <c r="D482" s="154" t="s">
        <v>403</v>
      </c>
      <c r="F482" s="176" t="s">
        <v>585</v>
      </c>
      <c r="H482" s="177">
        <v>9.2899999999999991</v>
      </c>
      <c r="L482" s="32"/>
      <c r="M482" s="175"/>
      <c r="T482" s="56"/>
      <c r="AU482" s="17" t="s">
        <v>90</v>
      </c>
    </row>
    <row r="483" spans="2:65" s="1" customFormat="1" ht="11.25">
      <c r="B483" s="32"/>
      <c r="D483" s="154" t="s">
        <v>403</v>
      </c>
      <c r="F483" s="176" t="s">
        <v>586</v>
      </c>
      <c r="H483" s="177">
        <v>13.55</v>
      </c>
      <c r="L483" s="32"/>
      <c r="M483" s="175"/>
      <c r="T483" s="56"/>
      <c r="AU483" s="17" t="s">
        <v>90</v>
      </c>
    </row>
    <row r="484" spans="2:65" s="1" customFormat="1" ht="11.25">
      <c r="B484" s="32"/>
      <c r="D484" s="154" t="s">
        <v>403</v>
      </c>
      <c r="F484" s="176" t="s">
        <v>587</v>
      </c>
      <c r="H484" s="177">
        <v>2.12</v>
      </c>
      <c r="L484" s="32"/>
      <c r="M484" s="175"/>
      <c r="T484" s="56"/>
      <c r="AU484" s="17" t="s">
        <v>90</v>
      </c>
    </row>
    <row r="485" spans="2:65" s="1" customFormat="1" ht="11.25">
      <c r="B485" s="32"/>
      <c r="D485" s="154" t="s">
        <v>403</v>
      </c>
      <c r="F485" s="176" t="s">
        <v>588</v>
      </c>
      <c r="H485" s="177">
        <v>2.42</v>
      </c>
      <c r="L485" s="32"/>
      <c r="M485" s="175"/>
      <c r="T485" s="56"/>
      <c r="AU485" s="17" t="s">
        <v>90</v>
      </c>
    </row>
    <row r="486" spans="2:65" s="1" customFormat="1" ht="11.25">
      <c r="B486" s="32"/>
      <c r="D486" s="154" t="s">
        <v>403</v>
      </c>
      <c r="F486" s="176" t="s">
        <v>589</v>
      </c>
      <c r="H486" s="177">
        <v>24.5</v>
      </c>
      <c r="L486" s="32"/>
      <c r="M486" s="175"/>
      <c r="T486" s="56"/>
      <c r="AU486" s="17" t="s">
        <v>90</v>
      </c>
    </row>
    <row r="487" spans="2:65" s="1" customFormat="1" ht="11.25">
      <c r="B487" s="32"/>
      <c r="D487" s="154" t="s">
        <v>403</v>
      </c>
      <c r="F487" s="176" t="s">
        <v>590</v>
      </c>
      <c r="H487" s="177">
        <v>9.89</v>
      </c>
      <c r="L487" s="32"/>
      <c r="M487" s="175"/>
      <c r="T487" s="56"/>
      <c r="AU487" s="17" t="s">
        <v>90</v>
      </c>
    </row>
    <row r="488" spans="2:65" s="1" customFormat="1" ht="11.25">
      <c r="B488" s="32"/>
      <c r="D488" s="154" t="s">
        <v>403</v>
      </c>
      <c r="F488" s="176" t="s">
        <v>591</v>
      </c>
      <c r="H488" s="177">
        <v>47.99</v>
      </c>
      <c r="L488" s="32"/>
      <c r="M488" s="175"/>
      <c r="T488" s="56"/>
      <c r="AU488" s="17" t="s">
        <v>90</v>
      </c>
    </row>
    <row r="489" spans="2:65" s="1" customFormat="1" ht="11.25">
      <c r="B489" s="32"/>
      <c r="D489" s="154" t="s">
        <v>403</v>
      </c>
      <c r="F489" s="176" t="s">
        <v>592</v>
      </c>
      <c r="H489" s="177">
        <v>39.96</v>
      </c>
      <c r="L489" s="32"/>
      <c r="M489" s="175"/>
      <c r="T489" s="56"/>
      <c r="AU489" s="17" t="s">
        <v>90</v>
      </c>
    </row>
    <row r="490" spans="2:65" s="1" customFormat="1" ht="11.25">
      <c r="B490" s="32"/>
      <c r="D490" s="154" t="s">
        <v>403</v>
      </c>
      <c r="F490" s="176" t="s">
        <v>593</v>
      </c>
      <c r="H490" s="177">
        <v>40.11</v>
      </c>
      <c r="L490" s="32"/>
      <c r="M490" s="175"/>
      <c r="T490" s="56"/>
      <c r="AU490" s="17" t="s">
        <v>90</v>
      </c>
    </row>
    <row r="491" spans="2:65" s="1" customFormat="1" ht="11.25">
      <c r="B491" s="32"/>
      <c r="D491" s="154" t="s">
        <v>403</v>
      </c>
      <c r="F491" s="176" t="s">
        <v>594</v>
      </c>
      <c r="H491" s="177">
        <v>22.03</v>
      </c>
      <c r="L491" s="32"/>
      <c r="M491" s="175"/>
      <c r="T491" s="56"/>
      <c r="AU491" s="17" t="s">
        <v>90</v>
      </c>
    </row>
    <row r="492" spans="2:65" s="1" customFormat="1" ht="11.25">
      <c r="B492" s="32"/>
      <c r="D492" s="154" t="s">
        <v>403</v>
      </c>
      <c r="F492" s="176" t="s">
        <v>595</v>
      </c>
      <c r="H492" s="177">
        <v>23.37</v>
      </c>
      <c r="L492" s="32"/>
      <c r="M492" s="175"/>
      <c r="T492" s="56"/>
      <c r="AU492" s="17" t="s">
        <v>90</v>
      </c>
    </row>
    <row r="493" spans="2:65" s="1" customFormat="1" ht="11.25">
      <c r="B493" s="32"/>
      <c r="D493" s="154" t="s">
        <v>403</v>
      </c>
      <c r="F493" s="176" t="s">
        <v>596</v>
      </c>
      <c r="H493" s="177">
        <v>15.48</v>
      </c>
      <c r="L493" s="32"/>
      <c r="M493" s="175"/>
      <c r="T493" s="56"/>
      <c r="AU493" s="17" t="s">
        <v>90</v>
      </c>
    </row>
    <row r="494" spans="2:65" s="1" customFormat="1" ht="11.25">
      <c r="B494" s="32"/>
      <c r="D494" s="154" t="s">
        <v>403</v>
      </c>
      <c r="F494" s="176" t="s">
        <v>597</v>
      </c>
      <c r="H494" s="177">
        <v>21.29</v>
      </c>
      <c r="L494" s="32"/>
      <c r="M494" s="175"/>
      <c r="T494" s="56"/>
      <c r="AU494" s="17" t="s">
        <v>90</v>
      </c>
    </row>
    <row r="495" spans="2:65" s="1" customFormat="1" ht="11.25">
      <c r="B495" s="32"/>
      <c r="D495" s="154" t="s">
        <v>403</v>
      </c>
      <c r="F495" s="176" t="s">
        <v>406</v>
      </c>
      <c r="H495" s="177">
        <v>445.7</v>
      </c>
      <c r="L495" s="32"/>
      <c r="M495" s="175"/>
      <c r="T495" s="56"/>
      <c r="AU495" s="17" t="s">
        <v>90</v>
      </c>
    </row>
    <row r="496" spans="2:65" s="1" customFormat="1" ht="24.2" customHeight="1">
      <c r="B496" s="32"/>
      <c r="C496" s="139" t="s">
        <v>598</v>
      </c>
      <c r="D496" s="139" t="s">
        <v>375</v>
      </c>
      <c r="E496" s="140" t="s">
        <v>599</v>
      </c>
      <c r="F496" s="141" t="s">
        <v>600</v>
      </c>
      <c r="G496" s="142" t="s">
        <v>465</v>
      </c>
      <c r="H496" s="143">
        <v>45.5</v>
      </c>
      <c r="I496" s="144"/>
      <c r="J496" s="145">
        <f>ROUND(I496*H496,2)</f>
        <v>0</v>
      </c>
      <c r="K496" s="146"/>
      <c r="L496" s="32"/>
      <c r="M496" s="147" t="s">
        <v>1</v>
      </c>
      <c r="N496" s="148" t="s">
        <v>45</v>
      </c>
      <c r="P496" s="149">
        <f>O496*H496</f>
        <v>0</v>
      </c>
      <c r="Q496" s="149">
        <v>3.3E-4</v>
      </c>
      <c r="R496" s="149">
        <f>Q496*H496</f>
        <v>1.5015000000000001E-2</v>
      </c>
      <c r="S496" s="149">
        <v>0</v>
      </c>
      <c r="T496" s="150">
        <f>S496*H496</f>
        <v>0</v>
      </c>
      <c r="AR496" s="151" t="s">
        <v>379</v>
      </c>
      <c r="AT496" s="151" t="s">
        <v>375</v>
      </c>
      <c r="AU496" s="151" t="s">
        <v>90</v>
      </c>
      <c r="AY496" s="17" t="s">
        <v>373</v>
      </c>
      <c r="BE496" s="152">
        <f>IF(N496="základní",J496,0)</f>
        <v>0</v>
      </c>
      <c r="BF496" s="152">
        <f>IF(N496="snížená",J496,0)</f>
        <v>0</v>
      </c>
      <c r="BG496" s="152">
        <f>IF(N496="zákl. přenesená",J496,0)</f>
        <v>0</v>
      </c>
      <c r="BH496" s="152">
        <f>IF(N496="sníž. přenesená",J496,0)</f>
        <v>0</v>
      </c>
      <c r="BI496" s="152">
        <f>IF(N496="nulová",J496,0)</f>
        <v>0</v>
      </c>
      <c r="BJ496" s="17" t="s">
        <v>87</v>
      </c>
      <c r="BK496" s="152">
        <f>ROUND(I496*H496,2)</f>
        <v>0</v>
      </c>
      <c r="BL496" s="17" t="s">
        <v>379</v>
      </c>
      <c r="BM496" s="151" t="s">
        <v>601</v>
      </c>
    </row>
    <row r="497" spans="2:51" s="12" customFormat="1" ht="11.25">
      <c r="B497" s="153"/>
      <c r="D497" s="154" t="s">
        <v>381</v>
      </c>
      <c r="E497" s="155" t="s">
        <v>1</v>
      </c>
      <c r="F497" s="156" t="s">
        <v>539</v>
      </c>
      <c r="H497" s="155" t="s">
        <v>1</v>
      </c>
      <c r="I497" s="157"/>
      <c r="L497" s="153"/>
      <c r="M497" s="158"/>
      <c r="T497" s="159"/>
      <c r="AT497" s="155" t="s">
        <v>381</v>
      </c>
      <c r="AU497" s="155" t="s">
        <v>90</v>
      </c>
      <c r="AV497" s="12" t="s">
        <v>87</v>
      </c>
      <c r="AW497" s="12" t="s">
        <v>36</v>
      </c>
      <c r="AX497" s="12" t="s">
        <v>80</v>
      </c>
      <c r="AY497" s="155" t="s">
        <v>373</v>
      </c>
    </row>
    <row r="498" spans="2:51" s="13" customFormat="1" ht="11.25">
      <c r="B498" s="160"/>
      <c r="D498" s="154" t="s">
        <v>381</v>
      </c>
      <c r="E498" s="161" t="s">
        <v>1</v>
      </c>
      <c r="F498" s="162" t="s">
        <v>602</v>
      </c>
      <c r="H498" s="163">
        <v>20</v>
      </c>
      <c r="I498" s="164"/>
      <c r="L498" s="160"/>
      <c r="M498" s="165"/>
      <c r="T498" s="166"/>
      <c r="AT498" s="161" t="s">
        <v>381</v>
      </c>
      <c r="AU498" s="161" t="s">
        <v>90</v>
      </c>
      <c r="AV498" s="13" t="s">
        <v>90</v>
      </c>
      <c r="AW498" s="13" t="s">
        <v>36</v>
      </c>
      <c r="AX498" s="13" t="s">
        <v>80</v>
      </c>
      <c r="AY498" s="161" t="s">
        <v>373</v>
      </c>
    </row>
    <row r="499" spans="2:51" s="13" customFormat="1" ht="11.25">
      <c r="B499" s="160"/>
      <c r="D499" s="154" t="s">
        <v>381</v>
      </c>
      <c r="E499" s="161" t="s">
        <v>1</v>
      </c>
      <c r="F499" s="162" t="s">
        <v>603</v>
      </c>
      <c r="H499" s="163">
        <v>12</v>
      </c>
      <c r="I499" s="164"/>
      <c r="L499" s="160"/>
      <c r="M499" s="165"/>
      <c r="T499" s="166"/>
      <c r="AT499" s="161" t="s">
        <v>381</v>
      </c>
      <c r="AU499" s="161" t="s">
        <v>90</v>
      </c>
      <c r="AV499" s="13" t="s">
        <v>90</v>
      </c>
      <c r="AW499" s="13" t="s">
        <v>36</v>
      </c>
      <c r="AX499" s="13" t="s">
        <v>80</v>
      </c>
      <c r="AY499" s="161" t="s">
        <v>373</v>
      </c>
    </row>
    <row r="500" spans="2:51" s="13" customFormat="1" ht="11.25">
      <c r="B500" s="160"/>
      <c r="D500" s="154" t="s">
        <v>381</v>
      </c>
      <c r="E500" s="161" t="s">
        <v>1</v>
      </c>
      <c r="F500" s="162" t="s">
        <v>604</v>
      </c>
      <c r="H500" s="163">
        <v>6.5</v>
      </c>
      <c r="I500" s="164"/>
      <c r="L500" s="160"/>
      <c r="M500" s="165"/>
      <c r="T500" s="166"/>
      <c r="AT500" s="161" t="s">
        <v>381</v>
      </c>
      <c r="AU500" s="161" t="s">
        <v>90</v>
      </c>
      <c r="AV500" s="13" t="s">
        <v>90</v>
      </c>
      <c r="AW500" s="13" t="s">
        <v>36</v>
      </c>
      <c r="AX500" s="13" t="s">
        <v>80</v>
      </c>
      <c r="AY500" s="161" t="s">
        <v>373</v>
      </c>
    </row>
    <row r="501" spans="2:51" s="13" customFormat="1" ht="11.25">
      <c r="B501" s="160"/>
      <c r="D501" s="154" t="s">
        <v>381</v>
      </c>
      <c r="E501" s="161" t="s">
        <v>1</v>
      </c>
      <c r="F501" s="162" t="s">
        <v>605</v>
      </c>
      <c r="H501" s="163">
        <v>7</v>
      </c>
      <c r="I501" s="164"/>
      <c r="L501" s="160"/>
      <c r="M501" s="165"/>
      <c r="T501" s="166"/>
      <c r="AT501" s="161" t="s">
        <v>381</v>
      </c>
      <c r="AU501" s="161" t="s">
        <v>90</v>
      </c>
      <c r="AV501" s="13" t="s">
        <v>90</v>
      </c>
      <c r="AW501" s="13" t="s">
        <v>36</v>
      </c>
      <c r="AX501" s="13" t="s">
        <v>80</v>
      </c>
      <c r="AY501" s="161" t="s">
        <v>373</v>
      </c>
    </row>
    <row r="502" spans="2:51" s="15" customFormat="1" ht="11.25">
      <c r="B502" s="178"/>
      <c r="D502" s="154" t="s">
        <v>381</v>
      </c>
      <c r="E502" s="179" t="s">
        <v>305</v>
      </c>
      <c r="F502" s="180" t="s">
        <v>406</v>
      </c>
      <c r="H502" s="181">
        <v>45.5</v>
      </c>
      <c r="I502" s="182"/>
      <c r="L502" s="178"/>
      <c r="M502" s="183"/>
      <c r="T502" s="184"/>
      <c r="AT502" s="179" t="s">
        <v>381</v>
      </c>
      <c r="AU502" s="179" t="s">
        <v>90</v>
      </c>
      <c r="AV502" s="15" t="s">
        <v>392</v>
      </c>
      <c r="AW502" s="15" t="s">
        <v>36</v>
      </c>
      <c r="AX502" s="15" t="s">
        <v>80</v>
      </c>
      <c r="AY502" s="179" t="s">
        <v>373</v>
      </c>
    </row>
    <row r="503" spans="2:51" s="14" customFormat="1" ht="11.25">
      <c r="B503" s="167"/>
      <c r="D503" s="154" t="s">
        <v>381</v>
      </c>
      <c r="E503" s="168" t="s">
        <v>1</v>
      </c>
      <c r="F503" s="169" t="s">
        <v>386</v>
      </c>
      <c r="H503" s="170">
        <v>45.5</v>
      </c>
      <c r="I503" s="171"/>
      <c r="L503" s="167"/>
      <c r="M503" s="172"/>
      <c r="T503" s="173"/>
      <c r="AT503" s="168" t="s">
        <v>381</v>
      </c>
      <c r="AU503" s="168" t="s">
        <v>90</v>
      </c>
      <c r="AV503" s="14" t="s">
        <v>379</v>
      </c>
      <c r="AW503" s="14" t="s">
        <v>36</v>
      </c>
      <c r="AX503" s="14" t="s">
        <v>87</v>
      </c>
      <c r="AY503" s="168" t="s">
        <v>373</v>
      </c>
    </row>
    <row r="504" spans="2:51" s="1" customFormat="1" ht="11.25">
      <c r="B504" s="32"/>
      <c r="D504" s="154" t="s">
        <v>403</v>
      </c>
      <c r="F504" s="174" t="s">
        <v>577</v>
      </c>
      <c r="L504" s="32"/>
      <c r="M504" s="175"/>
      <c r="T504" s="56"/>
      <c r="AU504" s="17" t="s">
        <v>90</v>
      </c>
    </row>
    <row r="505" spans="2:51" s="1" customFormat="1" ht="11.25">
      <c r="B505" s="32"/>
      <c r="D505" s="154" t="s">
        <v>403</v>
      </c>
      <c r="F505" s="176" t="s">
        <v>578</v>
      </c>
      <c r="H505" s="177">
        <v>0</v>
      </c>
      <c r="L505" s="32"/>
      <c r="M505" s="175"/>
      <c r="T505" s="56"/>
      <c r="AU505" s="17" t="s">
        <v>90</v>
      </c>
    </row>
    <row r="506" spans="2:51" s="1" customFormat="1" ht="11.25">
      <c r="B506" s="32"/>
      <c r="D506" s="154" t="s">
        <v>403</v>
      </c>
      <c r="F506" s="176" t="s">
        <v>579</v>
      </c>
      <c r="H506" s="177">
        <v>0</v>
      </c>
      <c r="L506" s="32"/>
      <c r="M506" s="175"/>
      <c r="T506" s="56"/>
      <c r="AU506" s="17" t="s">
        <v>90</v>
      </c>
    </row>
    <row r="507" spans="2:51" s="1" customFormat="1" ht="11.25">
      <c r="B507" s="32"/>
      <c r="D507" s="154" t="s">
        <v>403</v>
      </c>
      <c r="F507" s="176" t="s">
        <v>580</v>
      </c>
      <c r="H507" s="177">
        <v>91.14</v>
      </c>
      <c r="L507" s="32"/>
      <c r="M507" s="175"/>
      <c r="T507" s="56"/>
      <c r="AU507" s="17" t="s">
        <v>90</v>
      </c>
    </row>
    <row r="508" spans="2:51" s="1" customFormat="1" ht="11.25">
      <c r="B508" s="32"/>
      <c r="D508" s="154" t="s">
        <v>403</v>
      </c>
      <c r="F508" s="176" t="s">
        <v>581</v>
      </c>
      <c r="H508" s="177">
        <v>11.49</v>
      </c>
      <c r="L508" s="32"/>
      <c r="M508" s="175"/>
      <c r="T508" s="56"/>
      <c r="AU508" s="17" t="s">
        <v>90</v>
      </c>
    </row>
    <row r="509" spans="2:51" s="1" customFormat="1" ht="11.25">
      <c r="B509" s="32"/>
      <c r="D509" s="154" t="s">
        <v>403</v>
      </c>
      <c r="F509" s="176" t="s">
        <v>582</v>
      </c>
      <c r="H509" s="177">
        <v>37.39</v>
      </c>
      <c r="L509" s="32"/>
      <c r="M509" s="175"/>
      <c r="T509" s="56"/>
      <c r="AU509" s="17" t="s">
        <v>90</v>
      </c>
    </row>
    <row r="510" spans="2:51" s="1" customFormat="1" ht="11.25">
      <c r="B510" s="32"/>
      <c r="D510" s="154" t="s">
        <v>403</v>
      </c>
      <c r="F510" s="176" t="s">
        <v>583</v>
      </c>
      <c r="H510" s="177">
        <v>29.42</v>
      </c>
      <c r="L510" s="32"/>
      <c r="M510" s="175"/>
      <c r="T510" s="56"/>
      <c r="AU510" s="17" t="s">
        <v>90</v>
      </c>
    </row>
    <row r="511" spans="2:51" s="1" customFormat="1" ht="11.25">
      <c r="B511" s="32"/>
      <c r="D511" s="154" t="s">
        <v>403</v>
      </c>
      <c r="F511" s="176" t="s">
        <v>584</v>
      </c>
      <c r="H511" s="177">
        <v>4.26</v>
      </c>
      <c r="L511" s="32"/>
      <c r="M511" s="175"/>
      <c r="T511" s="56"/>
      <c r="AU511" s="17" t="s">
        <v>90</v>
      </c>
    </row>
    <row r="512" spans="2:51" s="1" customFormat="1" ht="11.25">
      <c r="B512" s="32"/>
      <c r="D512" s="154" t="s">
        <v>403</v>
      </c>
      <c r="F512" s="176" t="s">
        <v>585</v>
      </c>
      <c r="H512" s="177">
        <v>9.2899999999999991</v>
      </c>
      <c r="L512" s="32"/>
      <c r="M512" s="175"/>
      <c r="T512" s="56"/>
      <c r="AU512" s="17" t="s">
        <v>90</v>
      </c>
    </row>
    <row r="513" spans="2:65" s="1" customFormat="1" ht="11.25">
      <c r="B513" s="32"/>
      <c r="D513" s="154" t="s">
        <v>403</v>
      </c>
      <c r="F513" s="176" t="s">
        <v>586</v>
      </c>
      <c r="H513" s="177">
        <v>13.55</v>
      </c>
      <c r="L513" s="32"/>
      <c r="M513" s="175"/>
      <c r="T513" s="56"/>
      <c r="AU513" s="17" t="s">
        <v>90</v>
      </c>
    </row>
    <row r="514" spans="2:65" s="1" customFormat="1" ht="11.25">
      <c r="B514" s="32"/>
      <c r="D514" s="154" t="s">
        <v>403</v>
      </c>
      <c r="F514" s="176" t="s">
        <v>587</v>
      </c>
      <c r="H514" s="177">
        <v>2.12</v>
      </c>
      <c r="L514" s="32"/>
      <c r="M514" s="175"/>
      <c r="T514" s="56"/>
      <c r="AU514" s="17" t="s">
        <v>90</v>
      </c>
    </row>
    <row r="515" spans="2:65" s="1" customFormat="1" ht="11.25">
      <c r="B515" s="32"/>
      <c r="D515" s="154" t="s">
        <v>403</v>
      </c>
      <c r="F515" s="176" t="s">
        <v>588</v>
      </c>
      <c r="H515" s="177">
        <v>2.42</v>
      </c>
      <c r="L515" s="32"/>
      <c r="M515" s="175"/>
      <c r="T515" s="56"/>
      <c r="AU515" s="17" t="s">
        <v>90</v>
      </c>
    </row>
    <row r="516" spans="2:65" s="1" customFormat="1" ht="11.25">
      <c r="B516" s="32"/>
      <c r="D516" s="154" t="s">
        <v>403</v>
      </c>
      <c r="F516" s="176" t="s">
        <v>589</v>
      </c>
      <c r="H516" s="177">
        <v>24.5</v>
      </c>
      <c r="L516" s="32"/>
      <c r="M516" s="175"/>
      <c r="T516" s="56"/>
      <c r="AU516" s="17" t="s">
        <v>90</v>
      </c>
    </row>
    <row r="517" spans="2:65" s="1" customFormat="1" ht="11.25">
      <c r="B517" s="32"/>
      <c r="D517" s="154" t="s">
        <v>403</v>
      </c>
      <c r="F517" s="176" t="s">
        <v>590</v>
      </c>
      <c r="H517" s="177">
        <v>9.89</v>
      </c>
      <c r="L517" s="32"/>
      <c r="M517" s="175"/>
      <c r="T517" s="56"/>
      <c r="AU517" s="17" t="s">
        <v>90</v>
      </c>
    </row>
    <row r="518" spans="2:65" s="1" customFormat="1" ht="11.25">
      <c r="B518" s="32"/>
      <c r="D518" s="154" t="s">
        <v>403</v>
      </c>
      <c r="F518" s="176" t="s">
        <v>591</v>
      </c>
      <c r="H518" s="177">
        <v>47.99</v>
      </c>
      <c r="L518" s="32"/>
      <c r="M518" s="175"/>
      <c r="T518" s="56"/>
      <c r="AU518" s="17" t="s">
        <v>90</v>
      </c>
    </row>
    <row r="519" spans="2:65" s="1" customFormat="1" ht="11.25">
      <c r="B519" s="32"/>
      <c r="D519" s="154" t="s">
        <v>403</v>
      </c>
      <c r="F519" s="176" t="s">
        <v>592</v>
      </c>
      <c r="H519" s="177">
        <v>39.96</v>
      </c>
      <c r="L519" s="32"/>
      <c r="M519" s="175"/>
      <c r="T519" s="56"/>
      <c r="AU519" s="17" t="s">
        <v>90</v>
      </c>
    </row>
    <row r="520" spans="2:65" s="1" customFormat="1" ht="11.25">
      <c r="B520" s="32"/>
      <c r="D520" s="154" t="s">
        <v>403</v>
      </c>
      <c r="F520" s="176" t="s">
        <v>593</v>
      </c>
      <c r="H520" s="177">
        <v>40.11</v>
      </c>
      <c r="L520" s="32"/>
      <c r="M520" s="175"/>
      <c r="T520" s="56"/>
      <c r="AU520" s="17" t="s">
        <v>90</v>
      </c>
    </row>
    <row r="521" spans="2:65" s="1" customFormat="1" ht="11.25">
      <c r="B521" s="32"/>
      <c r="D521" s="154" t="s">
        <v>403</v>
      </c>
      <c r="F521" s="176" t="s">
        <v>594</v>
      </c>
      <c r="H521" s="177">
        <v>22.03</v>
      </c>
      <c r="L521" s="32"/>
      <c r="M521" s="175"/>
      <c r="T521" s="56"/>
      <c r="AU521" s="17" t="s">
        <v>90</v>
      </c>
    </row>
    <row r="522" spans="2:65" s="1" customFormat="1" ht="11.25">
      <c r="B522" s="32"/>
      <c r="D522" s="154" t="s">
        <v>403</v>
      </c>
      <c r="F522" s="176" t="s">
        <v>595</v>
      </c>
      <c r="H522" s="177">
        <v>23.37</v>
      </c>
      <c r="L522" s="32"/>
      <c r="M522" s="175"/>
      <c r="T522" s="56"/>
      <c r="AU522" s="17" t="s">
        <v>90</v>
      </c>
    </row>
    <row r="523" spans="2:65" s="1" customFormat="1" ht="11.25">
      <c r="B523" s="32"/>
      <c r="D523" s="154" t="s">
        <v>403</v>
      </c>
      <c r="F523" s="176" t="s">
        <v>596</v>
      </c>
      <c r="H523" s="177">
        <v>15.48</v>
      </c>
      <c r="L523" s="32"/>
      <c r="M523" s="175"/>
      <c r="T523" s="56"/>
      <c r="AU523" s="17" t="s">
        <v>90</v>
      </c>
    </row>
    <row r="524" spans="2:65" s="1" customFormat="1" ht="11.25">
      <c r="B524" s="32"/>
      <c r="D524" s="154" t="s">
        <v>403</v>
      </c>
      <c r="F524" s="176" t="s">
        <v>597</v>
      </c>
      <c r="H524" s="177">
        <v>21.29</v>
      </c>
      <c r="L524" s="32"/>
      <c r="M524" s="175"/>
      <c r="T524" s="56"/>
      <c r="AU524" s="17" t="s">
        <v>90</v>
      </c>
    </row>
    <row r="525" spans="2:65" s="1" customFormat="1" ht="11.25">
      <c r="B525" s="32"/>
      <c r="D525" s="154" t="s">
        <v>403</v>
      </c>
      <c r="F525" s="176" t="s">
        <v>406</v>
      </c>
      <c r="H525" s="177">
        <v>445.7</v>
      </c>
      <c r="L525" s="32"/>
      <c r="M525" s="175"/>
      <c r="T525" s="56"/>
      <c r="AU525" s="17" t="s">
        <v>90</v>
      </c>
    </row>
    <row r="526" spans="2:65" s="1" customFormat="1" ht="24.2" customHeight="1">
      <c r="B526" s="32"/>
      <c r="C526" s="139" t="s">
        <v>606</v>
      </c>
      <c r="D526" s="139" t="s">
        <v>375</v>
      </c>
      <c r="E526" s="140" t="s">
        <v>607</v>
      </c>
      <c r="F526" s="141" t="s">
        <v>608</v>
      </c>
      <c r="G526" s="142" t="s">
        <v>465</v>
      </c>
      <c r="H526" s="143">
        <v>212.4</v>
      </c>
      <c r="I526" s="144"/>
      <c r="J526" s="145">
        <f>ROUND(I526*H526,2)</f>
        <v>0</v>
      </c>
      <c r="K526" s="146"/>
      <c r="L526" s="32"/>
      <c r="M526" s="147" t="s">
        <v>1</v>
      </c>
      <c r="N526" s="148" t="s">
        <v>45</v>
      </c>
      <c r="P526" s="149">
        <f>O526*H526</f>
        <v>0</v>
      </c>
      <c r="Q526" s="149">
        <v>0</v>
      </c>
      <c r="R526" s="149">
        <f>Q526*H526</f>
        <v>0</v>
      </c>
      <c r="S526" s="149">
        <v>0</v>
      </c>
      <c r="T526" s="150">
        <f>S526*H526</f>
        <v>0</v>
      </c>
      <c r="AR526" s="151" t="s">
        <v>379</v>
      </c>
      <c r="AT526" s="151" t="s">
        <v>375</v>
      </c>
      <c r="AU526" s="151" t="s">
        <v>90</v>
      </c>
      <c r="AY526" s="17" t="s">
        <v>373</v>
      </c>
      <c r="BE526" s="152">
        <f>IF(N526="základní",J526,0)</f>
        <v>0</v>
      </c>
      <c r="BF526" s="152">
        <f>IF(N526="snížená",J526,0)</f>
        <v>0</v>
      </c>
      <c r="BG526" s="152">
        <f>IF(N526="zákl. přenesená",J526,0)</f>
        <v>0</v>
      </c>
      <c r="BH526" s="152">
        <f>IF(N526="sníž. přenesená",J526,0)</f>
        <v>0</v>
      </c>
      <c r="BI526" s="152">
        <f>IF(N526="nulová",J526,0)</f>
        <v>0</v>
      </c>
      <c r="BJ526" s="17" t="s">
        <v>87</v>
      </c>
      <c r="BK526" s="152">
        <f>ROUND(I526*H526,2)</f>
        <v>0</v>
      </c>
      <c r="BL526" s="17" t="s">
        <v>379</v>
      </c>
      <c r="BM526" s="151" t="s">
        <v>609</v>
      </c>
    </row>
    <row r="527" spans="2:65" s="13" customFormat="1" ht="11.25">
      <c r="B527" s="160"/>
      <c r="D527" s="154" t="s">
        <v>381</v>
      </c>
      <c r="E527" s="161" t="s">
        <v>1</v>
      </c>
      <c r="F527" s="162" t="s">
        <v>268</v>
      </c>
      <c r="H527" s="163">
        <v>63</v>
      </c>
      <c r="I527" s="164"/>
      <c r="L527" s="160"/>
      <c r="M527" s="165"/>
      <c r="T527" s="166"/>
      <c r="AT527" s="161" t="s">
        <v>381</v>
      </c>
      <c r="AU527" s="161" t="s">
        <v>90</v>
      </c>
      <c r="AV527" s="13" t="s">
        <v>90</v>
      </c>
      <c r="AW527" s="13" t="s">
        <v>36</v>
      </c>
      <c r="AX527" s="13" t="s">
        <v>80</v>
      </c>
      <c r="AY527" s="161" t="s">
        <v>373</v>
      </c>
    </row>
    <row r="528" spans="2:65" s="13" customFormat="1" ht="11.25">
      <c r="B528" s="160"/>
      <c r="D528" s="154" t="s">
        <v>381</v>
      </c>
      <c r="E528" s="161" t="s">
        <v>1</v>
      </c>
      <c r="F528" s="162" t="s">
        <v>301</v>
      </c>
      <c r="H528" s="163">
        <v>141</v>
      </c>
      <c r="I528" s="164"/>
      <c r="L528" s="160"/>
      <c r="M528" s="165"/>
      <c r="T528" s="166"/>
      <c r="AT528" s="161" t="s">
        <v>381</v>
      </c>
      <c r="AU528" s="161" t="s">
        <v>90</v>
      </c>
      <c r="AV528" s="13" t="s">
        <v>90</v>
      </c>
      <c r="AW528" s="13" t="s">
        <v>36</v>
      </c>
      <c r="AX528" s="13" t="s">
        <v>80</v>
      </c>
      <c r="AY528" s="161" t="s">
        <v>373</v>
      </c>
    </row>
    <row r="529" spans="2:51" s="12" customFormat="1" ht="11.25">
      <c r="B529" s="153"/>
      <c r="D529" s="154" t="s">
        <v>381</v>
      </c>
      <c r="E529" s="155" t="s">
        <v>1</v>
      </c>
      <c r="F529" s="156" t="s">
        <v>610</v>
      </c>
      <c r="H529" s="155" t="s">
        <v>1</v>
      </c>
      <c r="I529" s="157"/>
      <c r="L529" s="153"/>
      <c r="M529" s="158"/>
      <c r="T529" s="159"/>
      <c r="AT529" s="155" t="s">
        <v>381</v>
      </c>
      <c r="AU529" s="155" t="s">
        <v>90</v>
      </c>
      <c r="AV529" s="12" t="s">
        <v>87</v>
      </c>
      <c r="AW529" s="12" t="s">
        <v>36</v>
      </c>
      <c r="AX529" s="12" t="s">
        <v>80</v>
      </c>
      <c r="AY529" s="155" t="s">
        <v>373</v>
      </c>
    </row>
    <row r="530" spans="2:51" s="13" customFormat="1" ht="11.25">
      <c r="B530" s="160"/>
      <c r="D530" s="154" t="s">
        <v>381</v>
      </c>
      <c r="E530" s="161" t="s">
        <v>1</v>
      </c>
      <c r="F530" s="162" t="s">
        <v>611</v>
      </c>
      <c r="H530" s="163">
        <v>8.4</v>
      </c>
      <c r="I530" s="164"/>
      <c r="L530" s="160"/>
      <c r="M530" s="165"/>
      <c r="T530" s="166"/>
      <c r="AT530" s="161" t="s">
        <v>381</v>
      </c>
      <c r="AU530" s="161" t="s">
        <v>90</v>
      </c>
      <c r="AV530" s="13" t="s">
        <v>90</v>
      </c>
      <c r="AW530" s="13" t="s">
        <v>36</v>
      </c>
      <c r="AX530" s="13" t="s">
        <v>80</v>
      </c>
      <c r="AY530" s="161" t="s">
        <v>373</v>
      </c>
    </row>
    <row r="531" spans="2:51" s="14" customFormat="1" ht="11.25">
      <c r="B531" s="167"/>
      <c r="D531" s="154" t="s">
        <v>381</v>
      </c>
      <c r="E531" s="168" t="s">
        <v>1</v>
      </c>
      <c r="F531" s="169" t="s">
        <v>386</v>
      </c>
      <c r="H531" s="170">
        <v>212.4</v>
      </c>
      <c r="I531" s="171"/>
      <c r="L531" s="167"/>
      <c r="M531" s="172"/>
      <c r="T531" s="173"/>
      <c r="AT531" s="168" t="s">
        <v>381</v>
      </c>
      <c r="AU531" s="168" t="s">
        <v>90</v>
      </c>
      <c r="AV531" s="14" t="s">
        <v>379</v>
      </c>
      <c r="AW531" s="14" t="s">
        <v>36</v>
      </c>
      <c r="AX531" s="14" t="s">
        <v>87</v>
      </c>
      <c r="AY531" s="168" t="s">
        <v>373</v>
      </c>
    </row>
    <row r="532" spans="2:51" s="1" customFormat="1" ht="11.25">
      <c r="B532" s="32"/>
      <c r="D532" s="154" t="s">
        <v>403</v>
      </c>
      <c r="F532" s="174" t="s">
        <v>612</v>
      </c>
      <c r="L532" s="32"/>
      <c r="M532" s="175"/>
      <c r="T532" s="56"/>
      <c r="AU532" s="17" t="s">
        <v>90</v>
      </c>
    </row>
    <row r="533" spans="2:51" s="1" customFormat="1" ht="11.25">
      <c r="B533" s="32"/>
      <c r="D533" s="154" t="s">
        <v>403</v>
      </c>
      <c r="F533" s="176" t="s">
        <v>539</v>
      </c>
      <c r="H533" s="177">
        <v>0</v>
      </c>
      <c r="L533" s="32"/>
      <c r="M533" s="175"/>
      <c r="T533" s="56"/>
      <c r="AU533" s="17" t="s">
        <v>90</v>
      </c>
    </row>
    <row r="534" spans="2:51" s="1" customFormat="1" ht="11.25">
      <c r="B534" s="32"/>
      <c r="D534" s="154" t="s">
        <v>403</v>
      </c>
      <c r="F534" s="176" t="s">
        <v>540</v>
      </c>
      <c r="H534" s="177">
        <v>8</v>
      </c>
      <c r="L534" s="32"/>
      <c r="M534" s="175"/>
      <c r="T534" s="56"/>
      <c r="AU534" s="17" t="s">
        <v>90</v>
      </c>
    </row>
    <row r="535" spans="2:51" s="1" customFormat="1" ht="11.25">
      <c r="B535" s="32"/>
      <c r="D535" s="154" t="s">
        <v>403</v>
      </c>
      <c r="F535" s="176" t="s">
        <v>541</v>
      </c>
      <c r="H535" s="177">
        <v>25</v>
      </c>
      <c r="L535" s="32"/>
      <c r="M535" s="175"/>
      <c r="T535" s="56"/>
      <c r="AU535" s="17" t="s">
        <v>90</v>
      </c>
    </row>
    <row r="536" spans="2:51" s="1" customFormat="1" ht="11.25">
      <c r="B536" s="32"/>
      <c r="D536" s="154" t="s">
        <v>403</v>
      </c>
      <c r="F536" s="176" t="s">
        <v>542</v>
      </c>
      <c r="H536" s="177">
        <v>2</v>
      </c>
      <c r="L536" s="32"/>
      <c r="M536" s="175"/>
      <c r="T536" s="56"/>
      <c r="AU536" s="17" t="s">
        <v>90</v>
      </c>
    </row>
    <row r="537" spans="2:51" s="1" customFormat="1" ht="11.25">
      <c r="B537" s="32"/>
      <c r="D537" s="154" t="s">
        <v>403</v>
      </c>
      <c r="F537" s="176" t="s">
        <v>543</v>
      </c>
      <c r="H537" s="177">
        <v>18</v>
      </c>
      <c r="L537" s="32"/>
      <c r="M537" s="175"/>
      <c r="T537" s="56"/>
      <c r="AU537" s="17" t="s">
        <v>90</v>
      </c>
    </row>
    <row r="538" spans="2:51" s="1" customFormat="1" ht="11.25">
      <c r="B538" s="32"/>
      <c r="D538" s="154" t="s">
        <v>403</v>
      </c>
      <c r="F538" s="176" t="s">
        <v>544</v>
      </c>
      <c r="H538" s="177">
        <v>10</v>
      </c>
      <c r="L538" s="32"/>
      <c r="M538" s="175"/>
      <c r="T538" s="56"/>
      <c r="AU538" s="17" t="s">
        <v>90</v>
      </c>
    </row>
    <row r="539" spans="2:51" s="1" customFormat="1" ht="11.25">
      <c r="B539" s="32"/>
      <c r="D539" s="154" t="s">
        <v>403</v>
      </c>
      <c r="F539" s="176" t="s">
        <v>406</v>
      </c>
      <c r="H539" s="177">
        <v>63</v>
      </c>
      <c r="L539" s="32"/>
      <c r="M539" s="175"/>
      <c r="T539" s="56"/>
      <c r="AU539" s="17" t="s">
        <v>90</v>
      </c>
    </row>
    <row r="540" spans="2:51" s="1" customFormat="1" ht="11.25">
      <c r="B540" s="32"/>
      <c r="D540" s="154" t="s">
        <v>403</v>
      </c>
      <c r="F540" s="174" t="s">
        <v>613</v>
      </c>
      <c r="L540" s="32"/>
      <c r="M540" s="175"/>
      <c r="T540" s="56"/>
      <c r="AU540" s="17" t="s">
        <v>90</v>
      </c>
    </row>
    <row r="541" spans="2:51" s="1" customFormat="1" ht="11.25">
      <c r="B541" s="32"/>
      <c r="D541" s="154" t="s">
        <v>403</v>
      </c>
      <c r="F541" s="176" t="s">
        <v>539</v>
      </c>
      <c r="H541" s="177">
        <v>0</v>
      </c>
      <c r="L541" s="32"/>
      <c r="M541" s="175"/>
      <c r="T541" s="56"/>
      <c r="AU541" s="17" t="s">
        <v>90</v>
      </c>
    </row>
    <row r="542" spans="2:51" s="1" customFormat="1" ht="11.25">
      <c r="B542" s="32"/>
      <c r="D542" s="154" t="s">
        <v>403</v>
      </c>
      <c r="F542" s="176" t="s">
        <v>564</v>
      </c>
      <c r="H542" s="177">
        <v>54</v>
      </c>
      <c r="L542" s="32"/>
      <c r="M542" s="175"/>
      <c r="T542" s="56"/>
      <c r="AU542" s="17" t="s">
        <v>90</v>
      </c>
    </row>
    <row r="543" spans="2:51" s="1" customFormat="1" ht="11.25">
      <c r="B543" s="32"/>
      <c r="D543" s="154" t="s">
        <v>403</v>
      </c>
      <c r="F543" s="176" t="s">
        <v>565</v>
      </c>
      <c r="H543" s="177">
        <v>35</v>
      </c>
      <c r="L543" s="32"/>
      <c r="M543" s="175"/>
      <c r="T543" s="56"/>
      <c r="AU543" s="17" t="s">
        <v>90</v>
      </c>
    </row>
    <row r="544" spans="2:51" s="1" customFormat="1" ht="11.25">
      <c r="B544" s="32"/>
      <c r="D544" s="154" t="s">
        <v>403</v>
      </c>
      <c r="F544" s="176" t="s">
        <v>566</v>
      </c>
      <c r="H544" s="177">
        <v>24</v>
      </c>
      <c r="L544" s="32"/>
      <c r="M544" s="175"/>
      <c r="T544" s="56"/>
      <c r="AU544" s="17" t="s">
        <v>90</v>
      </c>
    </row>
    <row r="545" spans="2:65" s="1" customFormat="1" ht="11.25">
      <c r="B545" s="32"/>
      <c r="D545" s="154" t="s">
        <v>403</v>
      </c>
      <c r="F545" s="176" t="s">
        <v>543</v>
      </c>
      <c r="H545" s="177">
        <v>18</v>
      </c>
      <c r="L545" s="32"/>
      <c r="M545" s="175"/>
      <c r="T545" s="56"/>
      <c r="AU545" s="17" t="s">
        <v>90</v>
      </c>
    </row>
    <row r="546" spans="2:65" s="1" customFormat="1" ht="11.25">
      <c r="B546" s="32"/>
      <c r="D546" s="154" t="s">
        <v>403</v>
      </c>
      <c r="F546" s="176" t="s">
        <v>544</v>
      </c>
      <c r="H546" s="177">
        <v>10</v>
      </c>
      <c r="L546" s="32"/>
      <c r="M546" s="175"/>
      <c r="T546" s="56"/>
      <c r="AU546" s="17" t="s">
        <v>90</v>
      </c>
    </row>
    <row r="547" spans="2:65" s="1" customFormat="1" ht="11.25">
      <c r="B547" s="32"/>
      <c r="D547" s="154" t="s">
        <v>403</v>
      </c>
      <c r="F547" s="176" t="s">
        <v>406</v>
      </c>
      <c r="H547" s="177">
        <v>141</v>
      </c>
      <c r="L547" s="32"/>
      <c r="M547" s="175"/>
      <c r="T547" s="56"/>
      <c r="AU547" s="17" t="s">
        <v>90</v>
      </c>
    </row>
    <row r="548" spans="2:65" s="1" customFormat="1" ht="24.2" customHeight="1">
      <c r="B548" s="32"/>
      <c r="C548" s="139" t="s">
        <v>614</v>
      </c>
      <c r="D548" s="139" t="s">
        <v>375</v>
      </c>
      <c r="E548" s="140" t="s">
        <v>615</v>
      </c>
      <c r="F548" s="141" t="s">
        <v>616</v>
      </c>
      <c r="G548" s="142" t="s">
        <v>465</v>
      </c>
      <c r="H548" s="143">
        <v>62.9</v>
      </c>
      <c r="I548" s="144"/>
      <c r="J548" s="145">
        <f>ROUND(I548*H548,2)</f>
        <v>0</v>
      </c>
      <c r="K548" s="146"/>
      <c r="L548" s="32"/>
      <c r="M548" s="147" t="s">
        <v>1</v>
      </c>
      <c r="N548" s="148" t="s">
        <v>45</v>
      </c>
      <c r="P548" s="149">
        <f>O548*H548</f>
        <v>0</v>
      </c>
      <c r="Q548" s="149">
        <v>0</v>
      </c>
      <c r="R548" s="149">
        <f>Q548*H548</f>
        <v>0</v>
      </c>
      <c r="S548" s="149">
        <v>0</v>
      </c>
      <c r="T548" s="150">
        <f>S548*H548</f>
        <v>0</v>
      </c>
      <c r="AR548" s="151" t="s">
        <v>379</v>
      </c>
      <c r="AT548" s="151" t="s">
        <v>375</v>
      </c>
      <c r="AU548" s="151" t="s">
        <v>90</v>
      </c>
      <c r="AY548" s="17" t="s">
        <v>373</v>
      </c>
      <c r="BE548" s="152">
        <f>IF(N548="základní",J548,0)</f>
        <v>0</v>
      </c>
      <c r="BF548" s="152">
        <f>IF(N548="snížená",J548,0)</f>
        <v>0</v>
      </c>
      <c r="BG548" s="152">
        <f>IF(N548="zákl. přenesená",J548,0)</f>
        <v>0</v>
      </c>
      <c r="BH548" s="152">
        <f>IF(N548="sníž. přenesená",J548,0)</f>
        <v>0</v>
      </c>
      <c r="BI548" s="152">
        <f>IF(N548="nulová",J548,0)</f>
        <v>0</v>
      </c>
      <c r="BJ548" s="17" t="s">
        <v>87</v>
      </c>
      <c r="BK548" s="152">
        <f>ROUND(I548*H548,2)</f>
        <v>0</v>
      </c>
      <c r="BL548" s="17" t="s">
        <v>379</v>
      </c>
      <c r="BM548" s="151" t="s">
        <v>617</v>
      </c>
    </row>
    <row r="549" spans="2:65" s="13" customFormat="1" ht="11.25">
      <c r="B549" s="160"/>
      <c r="D549" s="154" t="s">
        <v>381</v>
      </c>
      <c r="E549" s="161" t="s">
        <v>1</v>
      </c>
      <c r="F549" s="162" t="s">
        <v>270</v>
      </c>
      <c r="H549" s="163">
        <v>15</v>
      </c>
      <c r="I549" s="164"/>
      <c r="L549" s="160"/>
      <c r="M549" s="165"/>
      <c r="T549" s="166"/>
      <c r="AT549" s="161" t="s">
        <v>381</v>
      </c>
      <c r="AU549" s="161" t="s">
        <v>90</v>
      </c>
      <c r="AV549" s="13" t="s">
        <v>90</v>
      </c>
      <c r="AW549" s="13" t="s">
        <v>36</v>
      </c>
      <c r="AX549" s="13" t="s">
        <v>80</v>
      </c>
      <c r="AY549" s="161" t="s">
        <v>373</v>
      </c>
    </row>
    <row r="550" spans="2:65" s="13" customFormat="1" ht="11.25">
      <c r="B550" s="160"/>
      <c r="D550" s="154" t="s">
        <v>381</v>
      </c>
      <c r="E550" s="161" t="s">
        <v>1</v>
      </c>
      <c r="F550" s="162" t="s">
        <v>305</v>
      </c>
      <c r="H550" s="163">
        <v>45.5</v>
      </c>
      <c r="I550" s="164"/>
      <c r="L550" s="160"/>
      <c r="M550" s="165"/>
      <c r="T550" s="166"/>
      <c r="AT550" s="161" t="s">
        <v>381</v>
      </c>
      <c r="AU550" s="161" t="s">
        <v>90</v>
      </c>
      <c r="AV550" s="13" t="s">
        <v>90</v>
      </c>
      <c r="AW550" s="13" t="s">
        <v>36</v>
      </c>
      <c r="AX550" s="13" t="s">
        <v>80</v>
      </c>
      <c r="AY550" s="161" t="s">
        <v>373</v>
      </c>
    </row>
    <row r="551" spans="2:65" s="12" customFormat="1" ht="11.25">
      <c r="B551" s="153"/>
      <c r="D551" s="154" t="s">
        <v>381</v>
      </c>
      <c r="E551" s="155" t="s">
        <v>1</v>
      </c>
      <c r="F551" s="156" t="s">
        <v>610</v>
      </c>
      <c r="H551" s="155" t="s">
        <v>1</v>
      </c>
      <c r="I551" s="157"/>
      <c r="L551" s="153"/>
      <c r="M551" s="158"/>
      <c r="T551" s="159"/>
      <c r="AT551" s="155" t="s">
        <v>381</v>
      </c>
      <c r="AU551" s="155" t="s">
        <v>90</v>
      </c>
      <c r="AV551" s="12" t="s">
        <v>87</v>
      </c>
      <c r="AW551" s="12" t="s">
        <v>36</v>
      </c>
      <c r="AX551" s="12" t="s">
        <v>80</v>
      </c>
      <c r="AY551" s="155" t="s">
        <v>373</v>
      </c>
    </row>
    <row r="552" spans="2:65" s="13" customFormat="1" ht="11.25">
      <c r="B552" s="160"/>
      <c r="D552" s="154" t="s">
        <v>381</v>
      </c>
      <c r="E552" s="161" t="s">
        <v>1</v>
      </c>
      <c r="F552" s="162" t="s">
        <v>618</v>
      </c>
      <c r="H552" s="163">
        <v>2.4</v>
      </c>
      <c r="I552" s="164"/>
      <c r="L552" s="160"/>
      <c r="M552" s="165"/>
      <c r="T552" s="166"/>
      <c r="AT552" s="161" t="s">
        <v>381</v>
      </c>
      <c r="AU552" s="161" t="s">
        <v>90</v>
      </c>
      <c r="AV552" s="13" t="s">
        <v>90</v>
      </c>
      <c r="AW552" s="13" t="s">
        <v>36</v>
      </c>
      <c r="AX552" s="13" t="s">
        <v>80</v>
      </c>
      <c r="AY552" s="161" t="s">
        <v>373</v>
      </c>
    </row>
    <row r="553" spans="2:65" s="14" customFormat="1" ht="11.25">
      <c r="B553" s="167"/>
      <c r="D553" s="154" t="s">
        <v>381</v>
      </c>
      <c r="E553" s="168" t="s">
        <v>1</v>
      </c>
      <c r="F553" s="169" t="s">
        <v>386</v>
      </c>
      <c r="H553" s="170">
        <v>62.9</v>
      </c>
      <c r="I553" s="171"/>
      <c r="L553" s="167"/>
      <c r="M553" s="172"/>
      <c r="T553" s="173"/>
      <c r="AT553" s="168" t="s">
        <v>381</v>
      </c>
      <c r="AU553" s="168" t="s">
        <v>90</v>
      </c>
      <c r="AV553" s="14" t="s">
        <v>379</v>
      </c>
      <c r="AW553" s="14" t="s">
        <v>36</v>
      </c>
      <c r="AX553" s="14" t="s">
        <v>87</v>
      </c>
      <c r="AY553" s="168" t="s">
        <v>373</v>
      </c>
    </row>
    <row r="554" spans="2:65" s="1" customFormat="1" ht="11.25">
      <c r="B554" s="32"/>
      <c r="D554" s="154" t="s">
        <v>403</v>
      </c>
      <c r="F554" s="174" t="s">
        <v>619</v>
      </c>
      <c r="L554" s="32"/>
      <c r="M554" s="175"/>
      <c r="T554" s="56"/>
      <c r="AU554" s="17" t="s">
        <v>90</v>
      </c>
    </row>
    <row r="555" spans="2:65" s="1" customFormat="1" ht="11.25">
      <c r="B555" s="32"/>
      <c r="D555" s="154" t="s">
        <v>403</v>
      </c>
      <c r="F555" s="176" t="s">
        <v>539</v>
      </c>
      <c r="H555" s="177">
        <v>0</v>
      </c>
      <c r="L555" s="32"/>
      <c r="M555" s="175"/>
      <c r="T555" s="56"/>
      <c r="AU555" s="17" t="s">
        <v>90</v>
      </c>
    </row>
    <row r="556" spans="2:65" s="1" customFormat="1" ht="11.25">
      <c r="B556" s="32"/>
      <c r="D556" s="154" t="s">
        <v>403</v>
      </c>
      <c r="F556" s="176" t="s">
        <v>576</v>
      </c>
      <c r="H556" s="177">
        <v>15</v>
      </c>
      <c r="L556" s="32"/>
      <c r="M556" s="175"/>
      <c r="T556" s="56"/>
      <c r="AU556" s="17" t="s">
        <v>90</v>
      </c>
    </row>
    <row r="557" spans="2:65" s="1" customFormat="1" ht="11.25">
      <c r="B557" s="32"/>
      <c r="D557" s="154" t="s">
        <v>403</v>
      </c>
      <c r="F557" s="176" t="s">
        <v>406</v>
      </c>
      <c r="H557" s="177">
        <v>15</v>
      </c>
      <c r="L557" s="32"/>
      <c r="M557" s="175"/>
      <c r="T557" s="56"/>
      <c r="AU557" s="17" t="s">
        <v>90</v>
      </c>
    </row>
    <row r="558" spans="2:65" s="1" customFormat="1" ht="11.25">
      <c r="B558" s="32"/>
      <c r="D558" s="154" t="s">
        <v>403</v>
      </c>
      <c r="F558" s="174" t="s">
        <v>620</v>
      </c>
      <c r="L558" s="32"/>
      <c r="M558" s="175"/>
      <c r="T558" s="56"/>
      <c r="AU558" s="17" t="s">
        <v>90</v>
      </c>
    </row>
    <row r="559" spans="2:65" s="1" customFormat="1" ht="11.25">
      <c r="B559" s="32"/>
      <c r="D559" s="154" t="s">
        <v>403</v>
      </c>
      <c r="F559" s="176" t="s">
        <v>539</v>
      </c>
      <c r="H559" s="177">
        <v>0</v>
      </c>
      <c r="L559" s="32"/>
      <c r="M559" s="175"/>
      <c r="T559" s="56"/>
      <c r="AU559" s="17" t="s">
        <v>90</v>
      </c>
    </row>
    <row r="560" spans="2:65" s="1" customFormat="1" ht="11.25">
      <c r="B560" s="32"/>
      <c r="D560" s="154" t="s">
        <v>403</v>
      </c>
      <c r="F560" s="176" t="s">
        <v>602</v>
      </c>
      <c r="H560" s="177">
        <v>20</v>
      </c>
      <c r="L560" s="32"/>
      <c r="M560" s="175"/>
      <c r="T560" s="56"/>
      <c r="AU560" s="17" t="s">
        <v>90</v>
      </c>
    </row>
    <row r="561" spans="2:65" s="1" customFormat="1" ht="11.25">
      <c r="B561" s="32"/>
      <c r="D561" s="154" t="s">
        <v>403</v>
      </c>
      <c r="F561" s="176" t="s">
        <v>603</v>
      </c>
      <c r="H561" s="177">
        <v>12</v>
      </c>
      <c r="L561" s="32"/>
      <c r="M561" s="175"/>
      <c r="T561" s="56"/>
      <c r="AU561" s="17" t="s">
        <v>90</v>
      </c>
    </row>
    <row r="562" spans="2:65" s="1" customFormat="1" ht="11.25">
      <c r="B562" s="32"/>
      <c r="D562" s="154" t="s">
        <v>403</v>
      </c>
      <c r="F562" s="176" t="s">
        <v>604</v>
      </c>
      <c r="H562" s="177">
        <v>6.5</v>
      </c>
      <c r="L562" s="32"/>
      <c r="M562" s="175"/>
      <c r="T562" s="56"/>
      <c r="AU562" s="17" t="s">
        <v>90</v>
      </c>
    </row>
    <row r="563" spans="2:65" s="1" customFormat="1" ht="11.25">
      <c r="B563" s="32"/>
      <c r="D563" s="154" t="s">
        <v>403</v>
      </c>
      <c r="F563" s="176" t="s">
        <v>605</v>
      </c>
      <c r="H563" s="177">
        <v>7</v>
      </c>
      <c r="L563" s="32"/>
      <c r="M563" s="175"/>
      <c r="T563" s="56"/>
      <c r="AU563" s="17" t="s">
        <v>90</v>
      </c>
    </row>
    <row r="564" spans="2:65" s="1" customFormat="1" ht="11.25">
      <c r="B564" s="32"/>
      <c r="D564" s="154" t="s">
        <v>403</v>
      </c>
      <c r="F564" s="176" t="s">
        <v>406</v>
      </c>
      <c r="H564" s="177">
        <v>45.5</v>
      </c>
      <c r="L564" s="32"/>
      <c r="M564" s="175"/>
      <c r="T564" s="56"/>
      <c r="AU564" s="17" t="s">
        <v>90</v>
      </c>
    </row>
    <row r="565" spans="2:65" s="1" customFormat="1" ht="24.2" customHeight="1">
      <c r="B565" s="32"/>
      <c r="C565" s="139" t="s">
        <v>621</v>
      </c>
      <c r="D565" s="139" t="s">
        <v>375</v>
      </c>
      <c r="E565" s="140" t="s">
        <v>622</v>
      </c>
      <c r="F565" s="141" t="s">
        <v>623</v>
      </c>
      <c r="G565" s="142" t="s">
        <v>465</v>
      </c>
      <c r="H565" s="143">
        <v>11.3</v>
      </c>
      <c r="I565" s="144"/>
      <c r="J565" s="145">
        <f>ROUND(I565*H565,2)</f>
        <v>0</v>
      </c>
      <c r="K565" s="146"/>
      <c r="L565" s="32"/>
      <c r="M565" s="147" t="s">
        <v>1</v>
      </c>
      <c r="N565" s="148" t="s">
        <v>45</v>
      </c>
      <c r="P565" s="149">
        <f>O565*H565</f>
        <v>0</v>
      </c>
      <c r="Q565" s="149">
        <v>0</v>
      </c>
      <c r="R565" s="149">
        <f>Q565*H565</f>
        <v>0</v>
      </c>
      <c r="S565" s="149">
        <v>0</v>
      </c>
      <c r="T565" s="150">
        <f>S565*H565</f>
        <v>0</v>
      </c>
      <c r="AR565" s="151" t="s">
        <v>379</v>
      </c>
      <c r="AT565" s="151" t="s">
        <v>375</v>
      </c>
      <c r="AU565" s="151" t="s">
        <v>90</v>
      </c>
      <c r="AY565" s="17" t="s">
        <v>373</v>
      </c>
      <c r="BE565" s="152">
        <f>IF(N565="základní",J565,0)</f>
        <v>0</v>
      </c>
      <c r="BF565" s="152">
        <f>IF(N565="snížená",J565,0)</f>
        <v>0</v>
      </c>
      <c r="BG565" s="152">
        <f>IF(N565="zákl. přenesená",J565,0)</f>
        <v>0</v>
      </c>
      <c r="BH565" s="152">
        <f>IF(N565="sníž. přenesená",J565,0)</f>
        <v>0</v>
      </c>
      <c r="BI565" s="152">
        <f>IF(N565="nulová",J565,0)</f>
        <v>0</v>
      </c>
      <c r="BJ565" s="17" t="s">
        <v>87</v>
      </c>
      <c r="BK565" s="152">
        <f>ROUND(I565*H565,2)</f>
        <v>0</v>
      </c>
      <c r="BL565" s="17" t="s">
        <v>379</v>
      </c>
      <c r="BM565" s="151" t="s">
        <v>624</v>
      </c>
    </row>
    <row r="566" spans="2:65" s="13" customFormat="1" ht="11.25">
      <c r="B566" s="160"/>
      <c r="D566" s="154" t="s">
        <v>381</v>
      </c>
      <c r="E566" s="161" t="s">
        <v>1</v>
      </c>
      <c r="F566" s="162" t="s">
        <v>303</v>
      </c>
      <c r="H566" s="163">
        <v>11</v>
      </c>
      <c r="I566" s="164"/>
      <c r="L566" s="160"/>
      <c r="M566" s="165"/>
      <c r="T566" s="166"/>
      <c r="AT566" s="161" t="s">
        <v>381</v>
      </c>
      <c r="AU566" s="161" t="s">
        <v>90</v>
      </c>
      <c r="AV566" s="13" t="s">
        <v>90</v>
      </c>
      <c r="AW566" s="13" t="s">
        <v>36</v>
      </c>
      <c r="AX566" s="13" t="s">
        <v>80</v>
      </c>
      <c r="AY566" s="161" t="s">
        <v>373</v>
      </c>
    </row>
    <row r="567" spans="2:65" s="12" customFormat="1" ht="11.25">
      <c r="B567" s="153"/>
      <c r="D567" s="154" t="s">
        <v>381</v>
      </c>
      <c r="E567" s="155" t="s">
        <v>1</v>
      </c>
      <c r="F567" s="156" t="s">
        <v>610</v>
      </c>
      <c r="H567" s="155" t="s">
        <v>1</v>
      </c>
      <c r="I567" s="157"/>
      <c r="L567" s="153"/>
      <c r="M567" s="158"/>
      <c r="T567" s="159"/>
      <c r="AT567" s="155" t="s">
        <v>381</v>
      </c>
      <c r="AU567" s="155" t="s">
        <v>90</v>
      </c>
      <c r="AV567" s="12" t="s">
        <v>87</v>
      </c>
      <c r="AW567" s="12" t="s">
        <v>36</v>
      </c>
      <c r="AX567" s="12" t="s">
        <v>80</v>
      </c>
      <c r="AY567" s="155" t="s">
        <v>373</v>
      </c>
    </row>
    <row r="568" spans="2:65" s="13" customFormat="1" ht="11.25">
      <c r="B568" s="160"/>
      <c r="D568" s="154" t="s">
        <v>381</v>
      </c>
      <c r="E568" s="161" t="s">
        <v>1</v>
      </c>
      <c r="F568" s="162" t="s">
        <v>625</v>
      </c>
      <c r="H568" s="163">
        <v>0.3</v>
      </c>
      <c r="I568" s="164"/>
      <c r="L568" s="160"/>
      <c r="M568" s="165"/>
      <c r="T568" s="166"/>
      <c r="AT568" s="161" t="s">
        <v>381</v>
      </c>
      <c r="AU568" s="161" t="s">
        <v>90</v>
      </c>
      <c r="AV568" s="13" t="s">
        <v>90</v>
      </c>
      <c r="AW568" s="13" t="s">
        <v>36</v>
      </c>
      <c r="AX568" s="13" t="s">
        <v>80</v>
      </c>
      <c r="AY568" s="161" t="s">
        <v>373</v>
      </c>
    </row>
    <row r="569" spans="2:65" s="14" customFormat="1" ht="11.25">
      <c r="B569" s="167"/>
      <c r="D569" s="154" t="s">
        <v>381</v>
      </c>
      <c r="E569" s="168" t="s">
        <v>1</v>
      </c>
      <c r="F569" s="169" t="s">
        <v>386</v>
      </c>
      <c r="H569" s="170">
        <v>11.3</v>
      </c>
      <c r="I569" s="171"/>
      <c r="L569" s="167"/>
      <c r="M569" s="172"/>
      <c r="T569" s="173"/>
      <c r="AT569" s="168" t="s">
        <v>381</v>
      </c>
      <c r="AU569" s="168" t="s">
        <v>90</v>
      </c>
      <c r="AV569" s="14" t="s">
        <v>379</v>
      </c>
      <c r="AW569" s="14" t="s">
        <v>36</v>
      </c>
      <c r="AX569" s="14" t="s">
        <v>87</v>
      </c>
      <c r="AY569" s="168" t="s">
        <v>373</v>
      </c>
    </row>
    <row r="570" spans="2:65" s="1" customFormat="1" ht="11.25">
      <c r="B570" s="32"/>
      <c r="D570" s="154" t="s">
        <v>403</v>
      </c>
      <c r="F570" s="174" t="s">
        <v>626</v>
      </c>
      <c r="L570" s="32"/>
      <c r="M570" s="175"/>
      <c r="T570" s="56"/>
      <c r="AU570" s="17" t="s">
        <v>90</v>
      </c>
    </row>
    <row r="571" spans="2:65" s="1" customFormat="1" ht="11.25">
      <c r="B571" s="32"/>
      <c r="D571" s="154" t="s">
        <v>403</v>
      </c>
      <c r="F571" s="176" t="s">
        <v>539</v>
      </c>
      <c r="H571" s="177">
        <v>0</v>
      </c>
      <c r="L571" s="32"/>
      <c r="M571" s="175"/>
      <c r="T571" s="56"/>
      <c r="AU571" s="17" t="s">
        <v>90</v>
      </c>
    </row>
    <row r="572" spans="2:65" s="1" customFormat="1" ht="11.25">
      <c r="B572" s="32"/>
      <c r="D572" s="154" t="s">
        <v>403</v>
      </c>
      <c r="F572" s="176" t="s">
        <v>571</v>
      </c>
      <c r="H572" s="177">
        <v>11</v>
      </c>
      <c r="L572" s="32"/>
      <c r="M572" s="175"/>
      <c r="T572" s="56"/>
      <c r="AU572" s="17" t="s">
        <v>90</v>
      </c>
    </row>
    <row r="573" spans="2:65" s="1" customFormat="1" ht="11.25">
      <c r="B573" s="32"/>
      <c r="D573" s="154" t="s">
        <v>403</v>
      </c>
      <c r="F573" s="176" t="s">
        <v>406</v>
      </c>
      <c r="H573" s="177">
        <v>11</v>
      </c>
      <c r="L573" s="32"/>
      <c r="M573" s="175"/>
      <c r="T573" s="56"/>
      <c r="AU573" s="17" t="s">
        <v>90</v>
      </c>
    </row>
    <row r="574" spans="2:65" s="1" customFormat="1" ht="16.5" customHeight="1">
      <c r="B574" s="32"/>
      <c r="C574" s="185" t="s">
        <v>627</v>
      </c>
      <c r="D574" s="185" t="s">
        <v>479</v>
      </c>
      <c r="E574" s="186" t="s">
        <v>628</v>
      </c>
      <c r="F574" s="187" t="s">
        <v>629</v>
      </c>
      <c r="G574" s="188" t="s">
        <v>395</v>
      </c>
      <c r="H574" s="189">
        <v>146.666</v>
      </c>
      <c r="I574" s="190"/>
      <c r="J574" s="191">
        <f>ROUND(I574*H574,2)</f>
        <v>0</v>
      </c>
      <c r="K574" s="192"/>
      <c r="L574" s="193"/>
      <c r="M574" s="194" t="s">
        <v>1</v>
      </c>
      <c r="N574" s="195" t="s">
        <v>45</v>
      </c>
      <c r="P574" s="149">
        <f>O574*H574</f>
        <v>0</v>
      </c>
      <c r="Q574" s="149">
        <v>0</v>
      </c>
      <c r="R574" s="149">
        <f>Q574*H574</f>
        <v>0</v>
      </c>
      <c r="S574" s="149">
        <v>0</v>
      </c>
      <c r="T574" s="150">
        <f>S574*H574</f>
        <v>0</v>
      </c>
      <c r="AR574" s="151" t="s">
        <v>444</v>
      </c>
      <c r="AT574" s="151" t="s">
        <v>479</v>
      </c>
      <c r="AU574" s="151" t="s">
        <v>90</v>
      </c>
      <c r="AY574" s="17" t="s">
        <v>373</v>
      </c>
      <c r="BE574" s="152">
        <f>IF(N574="základní",J574,0)</f>
        <v>0</v>
      </c>
      <c r="BF574" s="152">
        <f>IF(N574="snížená",J574,0)</f>
        <v>0</v>
      </c>
      <c r="BG574" s="152">
        <f>IF(N574="zákl. přenesená",J574,0)</f>
        <v>0</v>
      </c>
      <c r="BH574" s="152">
        <f>IF(N574="sníž. přenesená",J574,0)</f>
        <v>0</v>
      </c>
      <c r="BI574" s="152">
        <f>IF(N574="nulová",J574,0)</f>
        <v>0</v>
      </c>
      <c r="BJ574" s="17" t="s">
        <v>87</v>
      </c>
      <c r="BK574" s="152">
        <f>ROUND(I574*H574,2)</f>
        <v>0</v>
      </c>
      <c r="BL574" s="17" t="s">
        <v>379</v>
      </c>
      <c r="BM574" s="151" t="s">
        <v>630</v>
      </c>
    </row>
    <row r="575" spans="2:65" s="13" customFormat="1" ht="11.25">
      <c r="B575" s="160"/>
      <c r="D575" s="154" t="s">
        <v>381</v>
      </c>
      <c r="E575" s="161" t="s">
        <v>1</v>
      </c>
      <c r="F575" s="162" t="s">
        <v>631</v>
      </c>
      <c r="H575" s="163">
        <v>17.803999999999998</v>
      </c>
      <c r="I575" s="164"/>
      <c r="L575" s="160"/>
      <c r="M575" s="165"/>
      <c r="T575" s="166"/>
      <c r="AT575" s="161" t="s">
        <v>381</v>
      </c>
      <c r="AU575" s="161" t="s">
        <v>90</v>
      </c>
      <c r="AV575" s="13" t="s">
        <v>90</v>
      </c>
      <c r="AW575" s="13" t="s">
        <v>36</v>
      </c>
      <c r="AX575" s="13" t="s">
        <v>80</v>
      </c>
      <c r="AY575" s="161" t="s">
        <v>373</v>
      </c>
    </row>
    <row r="576" spans="2:65" s="13" customFormat="1" ht="11.25">
      <c r="B576" s="160"/>
      <c r="D576" s="154" t="s">
        <v>381</v>
      </c>
      <c r="E576" s="161" t="s">
        <v>1</v>
      </c>
      <c r="F576" s="162" t="s">
        <v>632</v>
      </c>
      <c r="H576" s="163">
        <v>39.847000000000001</v>
      </c>
      <c r="I576" s="164"/>
      <c r="L576" s="160"/>
      <c r="M576" s="165"/>
      <c r="T576" s="166"/>
      <c r="AT576" s="161" t="s">
        <v>381</v>
      </c>
      <c r="AU576" s="161" t="s">
        <v>90</v>
      </c>
      <c r="AV576" s="13" t="s">
        <v>90</v>
      </c>
      <c r="AW576" s="13" t="s">
        <v>36</v>
      </c>
      <c r="AX576" s="13" t="s">
        <v>80</v>
      </c>
      <c r="AY576" s="161" t="s">
        <v>373</v>
      </c>
    </row>
    <row r="577" spans="2:51" s="13" customFormat="1" ht="11.25">
      <c r="B577" s="160"/>
      <c r="D577" s="154" t="s">
        <v>381</v>
      </c>
      <c r="E577" s="161" t="s">
        <v>1</v>
      </c>
      <c r="F577" s="162" t="s">
        <v>633</v>
      </c>
      <c r="H577" s="163">
        <v>3.109</v>
      </c>
      <c r="I577" s="164"/>
      <c r="L577" s="160"/>
      <c r="M577" s="165"/>
      <c r="T577" s="166"/>
      <c r="AT577" s="161" t="s">
        <v>381</v>
      </c>
      <c r="AU577" s="161" t="s">
        <v>90</v>
      </c>
      <c r="AV577" s="13" t="s">
        <v>90</v>
      </c>
      <c r="AW577" s="13" t="s">
        <v>36</v>
      </c>
      <c r="AX577" s="13" t="s">
        <v>80</v>
      </c>
      <c r="AY577" s="161" t="s">
        <v>373</v>
      </c>
    </row>
    <row r="578" spans="2:51" s="12" customFormat="1" ht="11.25">
      <c r="B578" s="153"/>
      <c r="D578" s="154" t="s">
        <v>381</v>
      </c>
      <c r="E578" s="155" t="s">
        <v>1</v>
      </c>
      <c r="F578" s="156" t="s">
        <v>610</v>
      </c>
      <c r="H578" s="155" t="s">
        <v>1</v>
      </c>
      <c r="I578" s="157"/>
      <c r="L578" s="153"/>
      <c r="M578" s="158"/>
      <c r="T578" s="159"/>
      <c r="AT578" s="155" t="s">
        <v>381</v>
      </c>
      <c r="AU578" s="155" t="s">
        <v>90</v>
      </c>
      <c r="AV578" s="12" t="s">
        <v>87</v>
      </c>
      <c r="AW578" s="12" t="s">
        <v>36</v>
      </c>
      <c r="AX578" s="12" t="s">
        <v>80</v>
      </c>
      <c r="AY578" s="155" t="s">
        <v>373</v>
      </c>
    </row>
    <row r="579" spans="2:51" s="13" customFormat="1" ht="11.25">
      <c r="B579" s="160"/>
      <c r="D579" s="154" t="s">
        <v>381</v>
      </c>
      <c r="E579" s="161" t="s">
        <v>1</v>
      </c>
      <c r="F579" s="162" t="s">
        <v>634</v>
      </c>
      <c r="H579" s="163">
        <v>2.4590000000000001</v>
      </c>
      <c r="I579" s="164"/>
      <c r="L579" s="160"/>
      <c r="M579" s="165"/>
      <c r="T579" s="166"/>
      <c r="AT579" s="161" t="s">
        <v>381</v>
      </c>
      <c r="AU579" s="161" t="s">
        <v>90</v>
      </c>
      <c r="AV579" s="13" t="s">
        <v>90</v>
      </c>
      <c r="AW579" s="13" t="s">
        <v>36</v>
      </c>
      <c r="AX579" s="13" t="s">
        <v>80</v>
      </c>
      <c r="AY579" s="161" t="s">
        <v>373</v>
      </c>
    </row>
    <row r="580" spans="2:51" s="13" customFormat="1" ht="11.25">
      <c r="B580" s="160"/>
      <c r="D580" s="154" t="s">
        <v>381</v>
      </c>
      <c r="E580" s="161" t="s">
        <v>1</v>
      </c>
      <c r="F580" s="162" t="s">
        <v>635</v>
      </c>
      <c r="H580" s="163">
        <v>19.899999999999999</v>
      </c>
      <c r="I580" s="164"/>
      <c r="L580" s="160"/>
      <c r="M580" s="165"/>
      <c r="T580" s="166"/>
      <c r="AT580" s="161" t="s">
        <v>381</v>
      </c>
      <c r="AU580" s="161" t="s">
        <v>90</v>
      </c>
      <c r="AV580" s="13" t="s">
        <v>90</v>
      </c>
      <c r="AW580" s="13" t="s">
        <v>36</v>
      </c>
      <c r="AX580" s="13" t="s">
        <v>80</v>
      </c>
      <c r="AY580" s="161" t="s">
        <v>373</v>
      </c>
    </row>
    <row r="581" spans="2:51" s="13" customFormat="1" ht="11.25">
      <c r="B581" s="160"/>
      <c r="D581" s="154" t="s">
        <v>381</v>
      </c>
      <c r="E581" s="161" t="s">
        <v>1</v>
      </c>
      <c r="F581" s="162" t="s">
        <v>636</v>
      </c>
      <c r="H581" s="163">
        <v>60.363</v>
      </c>
      <c r="I581" s="164"/>
      <c r="L581" s="160"/>
      <c r="M581" s="165"/>
      <c r="T581" s="166"/>
      <c r="AT581" s="161" t="s">
        <v>381</v>
      </c>
      <c r="AU581" s="161" t="s">
        <v>90</v>
      </c>
      <c r="AV581" s="13" t="s">
        <v>90</v>
      </c>
      <c r="AW581" s="13" t="s">
        <v>36</v>
      </c>
      <c r="AX581" s="13" t="s">
        <v>80</v>
      </c>
      <c r="AY581" s="161" t="s">
        <v>373</v>
      </c>
    </row>
    <row r="582" spans="2:51" s="12" customFormat="1" ht="11.25">
      <c r="B582" s="153"/>
      <c r="D582" s="154" t="s">
        <v>381</v>
      </c>
      <c r="E582" s="155" t="s">
        <v>1</v>
      </c>
      <c r="F582" s="156" t="s">
        <v>610</v>
      </c>
      <c r="H582" s="155" t="s">
        <v>1</v>
      </c>
      <c r="I582" s="157"/>
      <c r="L582" s="153"/>
      <c r="M582" s="158"/>
      <c r="T582" s="159"/>
      <c r="AT582" s="155" t="s">
        <v>381</v>
      </c>
      <c r="AU582" s="155" t="s">
        <v>90</v>
      </c>
      <c r="AV582" s="12" t="s">
        <v>87</v>
      </c>
      <c r="AW582" s="12" t="s">
        <v>36</v>
      </c>
      <c r="AX582" s="12" t="s">
        <v>80</v>
      </c>
      <c r="AY582" s="155" t="s">
        <v>373</v>
      </c>
    </row>
    <row r="583" spans="2:51" s="13" customFormat="1" ht="11.25">
      <c r="B583" s="160"/>
      <c r="D583" s="154" t="s">
        <v>381</v>
      </c>
      <c r="E583" s="161" t="s">
        <v>1</v>
      </c>
      <c r="F583" s="162" t="s">
        <v>637</v>
      </c>
      <c r="H583" s="163">
        <v>3.1840000000000002</v>
      </c>
      <c r="I583" s="164"/>
      <c r="L583" s="160"/>
      <c r="M583" s="165"/>
      <c r="T583" s="166"/>
      <c r="AT583" s="161" t="s">
        <v>381</v>
      </c>
      <c r="AU583" s="161" t="s">
        <v>90</v>
      </c>
      <c r="AV583" s="13" t="s">
        <v>90</v>
      </c>
      <c r="AW583" s="13" t="s">
        <v>36</v>
      </c>
      <c r="AX583" s="13" t="s">
        <v>80</v>
      </c>
      <c r="AY583" s="161" t="s">
        <v>373</v>
      </c>
    </row>
    <row r="584" spans="2:51" s="15" customFormat="1" ht="11.25">
      <c r="B584" s="178"/>
      <c r="D584" s="154" t="s">
        <v>381</v>
      </c>
      <c r="E584" s="179" t="s">
        <v>272</v>
      </c>
      <c r="F584" s="180" t="s">
        <v>406</v>
      </c>
      <c r="H584" s="181">
        <v>146.666</v>
      </c>
      <c r="I584" s="182"/>
      <c r="L584" s="178"/>
      <c r="M584" s="183"/>
      <c r="T584" s="184"/>
      <c r="AT584" s="179" t="s">
        <v>381</v>
      </c>
      <c r="AU584" s="179" t="s">
        <v>90</v>
      </c>
      <c r="AV584" s="15" t="s">
        <v>392</v>
      </c>
      <c r="AW584" s="15" t="s">
        <v>36</v>
      </c>
      <c r="AX584" s="15" t="s">
        <v>80</v>
      </c>
      <c r="AY584" s="179" t="s">
        <v>373</v>
      </c>
    </row>
    <row r="585" spans="2:51" s="14" customFormat="1" ht="11.25">
      <c r="B585" s="167"/>
      <c r="D585" s="154" t="s">
        <v>381</v>
      </c>
      <c r="E585" s="168" t="s">
        <v>1</v>
      </c>
      <c r="F585" s="169" t="s">
        <v>386</v>
      </c>
      <c r="H585" s="170">
        <v>146.666</v>
      </c>
      <c r="I585" s="171"/>
      <c r="L585" s="167"/>
      <c r="M585" s="172"/>
      <c r="T585" s="173"/>
      <c r="AT585" s="168" t="s">
        <v>381</v>
      </c>
      <c r="AU585" s="168" t="s">
        <v>90</v>
      </c>
      <c r="AV585" s="14" t="s">
        <v>379</v>
      </c>
      <c r="AW585" s="14" t="s">
        <v>36</v>
      </c>
      <c r="AX585" s="14" t="s">
        <v>87</v>
      </c>
      <c r="AY585" s="168" t="s">
        <v>373</v>
      </c>
    </row>
    <row r="586" spans="2:51" s="1" customFormat="1" ht="11.25">
      <c r="B586" s="32"/>
      <c r="D586" s="154" t="s">
        <v>403</v>
      </c>
      <c r="F586" s="174" t="s">
        <v>612</v>
      </c>
      <c r="L586" s="32"/>
      <c r="M586" s="175"/>
      <c r="T586" s="56"/>
      <c r="AU586" s="17" t="s">
        <v>90</v>
      </c>
    </row>
    <row r="587" spans="2:51" s="1" customFormat="1" ht="11.25">
      <c r="B587" s="32"/>
      <c r="D587" s="154" t="s">
        <v>403</v>
      </c>
      <c r="F587" s="176" t="s">
        <v>539</v>
      </c>
      <c r="H587" s="177">
        <v>0</v>
      </c>
      <c r="L587" s="32"/>
      <c r="M587" s="175"/>
      <c r="T587" s="56"/>
      <c r="AU587" s="17" t="s">
        <v>90</v>
      </c>
    </row>
    <row r="588" spans="2:51" s="1" customFormat="1" ht="11.25">
      <c r="B588" s="32"/>
      <c r="D588" s="154" t="s">
        <v>403</v>
      </c>
      <c r="F588" s="176" t="s">
        <v>540</v>
      </c>
      <c r="H588" s="177">
        <v>8</v>
      </c>
      <c r="L588" s="32"/>
      <c r="M588" s="175"/>
      <c r="T588" s="56"/>
      <c r="AU588" s="17" t="s">
        <v>90</v>
      </c>
    </row>
    <row r="589" spans="2:51" s="1" customFormat="1" ht="11.25">
      <c r="B589" s="32"/>
      <c r="D589" s="154" t="s">
        <v>403</v>
      </c>
      <c r="F589" s="176" t="s">
        <v>541</v>
      </c>
      <c r="H589" s="177">
        <v>25</v>
      </c>
      <c r="L589" s="32"/>
      <c r="M589" s="175"/>
      <c r="T589" s="56"/>
      <c r="AU589" s="17" t="s">
        <v>90</v>
      </c>
    </row>
    <row r="590" spans="2:51" s="1" customFormat="1" ht="11.25">
      <c r="B590" s="32"/>
      <c r="D590" s="154" t="s">
        <v>403</v>
      </c>
      <c r="F590" s="176" t="s">
        <v>542</v>
      </c>
      <c r="H590" s="177">
        <v>2</v>
      </c>
      <c r="L590" s="32"/>
      <c r="M590" s="175"/>
      <c r="T590" s="56"/>
      <c r="AU590" s="17" t="s">
        <v>90</v>
      </c>
    </row>
    <row r="591" spans="2:51" s="1" customFormat="1" ht="11.25">
      <c r="B591" s="32"/>
      <c r="D591" s="154" t="s">
        <v>403</v>
      </c>
      <c r="F591" s="176" t="s">
        <v>543</v>
      </c>
      <c r="H591" s="177">
        <v>18</v>
      </c>
      <c r="L591" s="32"/>
      <c r="M591" s="175"/>
      <c r="T591" s="56"/>
      <c r="AU591" s="17" t="s">
        <v>90</v>
      </c>
    </row>
    <row r="592" spans="2:51" s="1" customFormat="1" ht="11.25">
      <c r="B592" s="32"/>
      <c r="D592" s="154" t="s">
        <v>403</v>
      </c>
      <c r="F592" s="176" t="s">
        <v>544</v>
      </c>
      <c r="H592" s="177">
        <v>10</v>
      </c>
      <c r="L592" s="32"/>
      <c r="M592" s="175"/>
      <c r="T592" s="56"/>
      <c r="AU592" s="17" t="s">
        <v>90</v>
      </c>
    </row>
    <row r="593" spans="2:47" s="1" customFormat="1" ht="11.25">
      <c r="B593" s="32"/>
      <c r="D593" s="154" t="s">
        <v>403</v>
      </c>
      <c r="F593" s="176" t="s">
        <v>406</v>
      </c>
      <c r="H593" s="177">
        <v>63</v>
      </c>
      <c r="L593" s="32"/>
      <c r="M593" s="175"/>
      <c r="T593" s="56"/>
      <c r="AU593" s="17" t="s">
        <v>90</v>
      </c>
    </row>
    <row r="594" spans="2:47" s="1" customFormat="1" ht="11.25">
      <c r="B594" s="32"/>
      <c r="D594" s="154" t="s">
        <v>403</v>
      </c>
      <c r="F594" s="174" t="s">
        <v>613</v>
      </c>
      <c r="L594" s="32"/>
      <c r="M594" s="175"/>
      <c r="T594" s="56"/>
      <c r="AU594" s="17" t="s">
        <v>90</v>
      </c>
    </row>
    <row r="595" spans="2:47" s="1" customFormat="1" ht="11.25">
      <c r="B595" s="32"/>
      <c r="D595" s="154" t="s">
        <v>403</v>
      </c>
      <c r="F595" s="176" t="s">
        <v>539</v>
      </c>
      <c r="H595" s="177">
        <v>0</v>
      </c>
      <c r="L595" s="32"/>
      <c r="M595" s="175"/>
      <c r="T595" s="56"/>
      <c r="AU595" s="17" t="s">
        <v>90</v>
      </c>
    </row>
    <row r="596" spans="2:47" s="1" customFormat="1" ht="11.25">
      <c r="B596" s="32"/>
      <c r="D596" s="154" t="s">
        <v>403</v>
      </c>
      <c r="F596" s="176" t="s">
        <v>564</v>
      </c>
      <c r="H596" s="177">
        <v>54</v>
      </c>
      <c r="L596" s="32"/>
      <c r="M596" s="175"/>
      <c r="T596" s="56"/>
      <c r="AU596" s="17" t="s">
        <v>90</v>
      </c>
    </row>
    <row r="597" spans="2:47" s="1" customFormat="1" ht="11.25">
      <c r="B597" s="32"/>
      <c r="D597" s="154" t="s">
        <v>403</v>
      </c>
      <c r="F597" s="176" t="s">
        <v>565</v>
      </c>
      <c r="H597" s="177">
        <v>35</v>
      </c>
      <c r="L597" s="32"/>
      <c r="M597" s="175"/>
      <c r="T597" s="56"/>
      <c r="AU597" s="17" t="s">
        <v>90</v>
      </c>
    </row>
    <row r="598" spans="2:47" s="1" customFormat="1" ht="11.25">
      <c r="B598" s="32"/>
      <c r="D598" s="154" t="s">
        <v>403</v>
      </c>
      <c r="F598" s="176" t="s">
        <v>566</v>
      </c>
      <c r="H598" s="177">
        <v>24</v>
      </c>
      <c r="L598" s="32"/>
      <c r="M598" s="175"/>
      <c r="T598" s="56"/>
      <c r="AU598" s="17" t="s">
        <v>90</v>
      </c>
    </row>
    <row r="599" spans="2:47" s="1" customFormat="1" ht="11.25">
      <c r="B599" s="32"/>
      <c r="D599" s="154" t="s">
        <v>403</v>
      </c>
      <c r="F599" s="176" t="s">
        <v>543</v>
      </c>
      <c r="H599" s="177">
        <v>18</v>
      </c>
      <c r="L599" s="32"/>
      <c r="M599" s="175"/>
      <c r="T599" s="56"/>
      <c r="AU599" s="17" t="s">
        <v>90</v>
      </c>
    </row>
    <row r="600" spans="2:47" s="1" customFormat="1" ht="11.25">
      <c r="B600" s="32"/>
      <c r="D600" s="154" t="s">
        <v>403</v>
      </c>
      <c r="F600" s="176" t="s">
        <v>544</v>
      </c>
      <c r="H600" s="177">
        <v>10</v>
      </c>
      <c r="L600" s="32"/>
      <c r="M600" s="175"/>
      <c r="T600" s="56"/>
      <c r="AU600" s="17" t="s">
        <v>90</v>
      </c>
    </row>
    <row r="601" spans="2:47" s="1" customFormat="1" ht="11.25">
      <c r="B601" s="32"/>
      <c r="D601" s="154" t="s">
        <v>403</v>
      </c>
      <c r="F601" s="176" t="s">
        <v>406</v>
      </c>
      <c r="H601" s="177">
        <v>141</v>
      </c>
      <c r="L601" s="32"/>
      <c r="M601" s="175"/>
      <c r="T601" s="56"/>
      <c r="AU601" s="17" t="s">
        <v>90</v>
      </c>
    </row>
    <row r="602" spans="2:47" s="1" customFormat="1" ht="11.25">
      <c r="B602" s="32"/>
      <c r="D602" s="154" t="s">
        <v>403</v>
      </c>
      <c r="F602" s="174" t="s">
        <v>626</v>
      </c>
      <c r="L602" s="32"/>
      <c r="M602" s="175"/>
      <c r="T602" s="56"/>
      <c r="AU602" s="17" t="s">
        <v>90</v>
      </c>
    </row>
    <row r="603" spans="2:47" s="1" customFormat="1" ht="11.25">
      <c r="B603" s="32"/>
      <c r="D603" s="154" t="s">
        <v>403</v>
      </c>
      <c r="F603" s="176" t="s">
        <v>539</v>
      </c>
      <c r="H603" s="177">
        <v>0</v>
      </c>
      <c r="L603" s="32"/>
      <c r="M603" s="175"/>
      <c r="T603" s="56"/>
      <c r="AU603" s="17" t="s">
        <v>90</v>
      </c>
    </row>
    <row r="604" spans="2:47" s="1" customFormat="1" ht="11.25">
      <c r="B604" s="32"/>
      <c r="D604" s="154" t="s">
        <v>403</v>
      </c>
      <c r="F604" s="176" t="s">
        <v>571</v>
      </c>
      <c r="H604" s="177">
        <v>11</v>
      </c>
      <c r="L604" s="32"/>
      <c r="M604" s="175"/>
      <c r="T604" s="56"/>
      <c r="AU604" s="17" t="s">
        <v>90</v>
      </c>
    </row>
    <row r="605" spans="2:47" s="1" customFormat="1" ht="11.25">
      <c r="B605" s="32"/>
      <c r="D605" s="154" t="s">
        <v>403</v>
      </c>
      <c r="F605" s="176" t="s">
        <v>406</v>
      </c>
      <c r="H605" s="177">
        <v>11</v>
      </c>
      <c r="L605" s="32"/>
      <c r="M605" s="175"/>
      <c r="T605" s="56"/>
      <c r="AU605" s="17" t="s">
        <v>90</v>
      </c>
    </row>
    <row r="606" spans="2:47" s="1" customFormat="1" ht="11.25">
      <c r="B606" s="32"/>
      <c r="D606" s="154" t="s">
        <v>403</v>
      </c>
      <c r="F606" s="174" t="s">
        <v>619</v>
      </c>
      <c r="L606" s="32"/>
      <c r="M606" s="175"/>
      <c r="T606" s="56"/>
      <c r="AU606" s="17" t="s">
        <v>90</v>
      </c>
    </row>
    <row r="607" spans="2:47" s="1" customFormat="1" ht="11.25">
      <c r="B607" s="32"/>
      <c r="D607" s="154" t="s">
        <v>403</v>
      </c>
      <c r="F607" s="176" t="s">
        <v>539</v>
      </c>
      <c r="H607" s="177">
        <v>0</v>
      </c>
      <c r="L607" s="32"/>
      <c r="M607" s="175"/>
      <c r="T607" s="56"/>
      <c r="AU607" s="17" t="s">
        <v>90</v>
      </c>
    </row>
    <row r="608" spans="2:47" s="1" customFormat="1" ht="11.25">
      <c r="B608" s="32"/>
      <c r="D608" s="154" t="s">
        <v>403</v>
      </c>
      <c r="F608" s="176" t="s">
        <v>576</v>
      </c>
      <c r="H608" s="177">
        <v>15</v>
      </c>
      <c r="L608" s="32"/>
      <c r="M608" s="175"/>
      <c r="T608" s="56"/>
      <c r="AU608" s="17" t="s">
        <v>90</v>
      </c>
    </row>
    <row r="609" spans="2:65" s="1" customFormat="1" ht="11.25">
      <c r="B609" s="32"/>
      <c r="D609" s="154" t="s">
        <v>403</v>
      </c>
      <c r="F609" s="176" t="s">
        <v>406</v>
      </c>
      <c r="H609" s="177">
        <v>15</v>
      </c>
      <c r="L609" s="32"/>
      <c r="M609" s="175"/>
      <c r="T609" s="56"/>
      <c r="AU609" s="17" t="s">
        <v>90</v>
      </c>
    </row>
    <row r="610" spans="2:65" s="1" customFormat="1" ht="11.25">
      <c r="B610" s="32"/>
      <c r="D610" s="154" t="s">
        <v>403</v>
      </c>
      <c r="F610" s="174" t="s">
        <v>620</v>
      </c>
      <c r="L610" s="32"/>
      <c r="M610" s="175"/>
      <c r="T610" s="56"/>
      <c r="AU610" s="17" t="s">
        <v>90</v>
      </c>
    </row>
    <row r="611" spans="2:65" s="1" customFormat="1" ht="11.25">
      <c r="B611" s="32"/>
      <c r="D611" s="154" t="s">
        <v>403</v>
      </c>
      <c r="F611" s="176" t="s">
        <v>539</v>
      </c>
      <c r="H611" s="177">
        <v>0</v>
      </c>
      <c r="L611" s="32"/>
      <c r="M611" s="175"/>
      <c r="T611" s="56"/>
      <c r="AU611" s="17" t="s">
        <v>90</v>
      </c>
    </row>
    <row r="612" spans="2:65" s="1" customFormat="1" ht="11.25">
      <c r="B612" s="32"/>
      <c r="D612" s="154" t="s">
        <v>403</v>
      </c>
      <c r="F612" s="176" t="s">
        <v>602</v>
      </c>
      <c r="H612" s="177">
        <v>20</v>
      </c>
      <c r="L612" s="32"/>
      <c r="M612" s="175"/>
      <c r="T612" s="56"/>
      <c r="AU612" s="17" t="s">
        <v>90</v>
      </c>
    </row>
    <row r="613" spans="2:65" s="1" customFormat="1" ht="11.25">
      <c r="B613" s="32"/>
      <c r="D613" s="154" t="s">
        <v>403</v>
      </c>
      <c r="F613" s="176" t="s">
        <v>603</v>
      </c>
      <c r="H613" s="177">
        <v>12</v>
      </c>
      <c r="L613" s="32"/>
      <c r="M613" s="175"/>
      <c r="T613" s="56"/>
      <c r="AU613" s="17" t="s">
        <v>90</v>
      </c>
    </row>
    <row r="614" spans="2:65" s="1" customFormat="1" ht="11.25">
      <c r="B614" s="32"/>
      <c r="D614" s="154" t="s">
        <v>403</v>
      </c>
      <c r="F614" s="176" t="s">
        <v>604</v>
      </c>
      <c r="H614" s="177">
        <v>6.5</v>
      </c>
      <c r="L614" s="32"/>
      <c r="M614" s="175"/>
      <c r="T614" s="56"/>
      <c r="AU614" s="17" t="s">
        <v>90</v>
      </c>
    </row>
    <row r="615" spans="2:65" s="1" customFormat="1" ht="11.25">
      <c r="B615" s="32"/>
      <c r="D615" s="154" t="s">
        <v>403</v>
      </c>
      <c r="F615" s="176" t="s">
        <v>605</v>
      </c>
      <c r="H615" s="177">
        <v>7</v>
      </c>
      <c r="L615" s="32"/>
      <c r="M615" s="175"/>
      <c r="T615" s="56"/>
      <c r="AU615" s="17" t="s">
        <v>90</v>
      </c>
    </row>
    <row r="616" spans="2:65" s="1" customFormat="1" ht="11.25">
      <c r="B616" s="32"/>
      <c r="D616" s="154" t="s">
        <v>403</v>
      </c>
      <c r="F616" s="176" t="s">
        <v>406</v>
      </c>
      <c r="H616" s="177">
        <v>45.5</v>
      </c>
      <c r="L616" s="32"/>
      <c r="M616" s="175"/>
      <c r="T616" s="56"/>
      <c r="AU616" s="17" t="s">
        <v>90</v>
      </c>
    </row>
    <row r="617" spans="2:65" s="1" customFormat="1" ht="16.5" customHeight="1">
      <c r="B617" s="32"/>
      <c r="C617" s="139" t="s">
        <v>638</v>
      </c>
      <c r="D617" s="139" t="s">
        <v>375</v>
      </c>
      <c r="E617" s="140" t="s">
        <v>639</v>
      </c>
      <c r="F617" s="141" t="s">
        <v>640</v>
      </c>
      <c r="G617" s="142" t="s">
        <v>395</v>
      </c>
      <c r="H617" s="143">
        <v>146.666</v>
      </c>
      <c r="I617" s="144"/>
      <c r="J617" s="145">
        <f>ROUND(I617*H617,2)</f>
        <v>0</v>
      </c>
      <c r="K617" s="146"/>
      <c r="L617" s="32"/>
      <c r="M617" s="147" t="s">
        <v>1</v>
      </c>
      <c r="N617" s="148" t="s">
        <v>45</v>
      </c>
      <c r="P617" s="149">
        <f>O617*H617</f>
        <v>0</v>
      </c>
      <c r="Q617" s="149">
        <v>0</v>
      </c>
      <c r="R617" s="149">
        <f>Q617*H617</f>
        <v>0</v>
      </c>
      <c r="S617" s="149">
        <v>0</v>
      </c>
      <c r="T617" s="150">
        <f>S617*H617</f>
        <v>0</v>
      </c>
      <c r="AR617" s="151" t="s">
        <v>379</v>
      </c>
      <c r="AT617" s="151" t="s">
        <v>375</v>
      </c>
      <c r="AU617" s="151" t="s">
        <v>90</v>
      </c>
      <c r="AY617" s="17" t="s">
        <v>373</v>
      </c>
      <c r="BE617" s="152">
        <f>IF(N617="základní",J617,0)</f>
        <v>0</v>
      </c>
      <c r="BF617" s="152">
        <f>IF(N617="snížená",J617,0)</f>
        <v>0</v>
      </c>
      <c r="BG617" s="152">
        <f>IF(N617="zákl. přenesená",J617,0)</f>
        <v>0</v>
      </c>
      <c r="BH617" s="152">
        <f>IF(N617="sníž. přenesená",J617,0)</f>
        <v>0</v>
      </c>
      <c r="BI617" s="152">
        <f>IF(N617="nulová",J617,0)</f>
        <v>0</v>
      </c>
      <c r="BJ617" s="17" t="s">
        <v>87</v>
      </c>
      <c r="BK617" s="152">
        <f>ROUND(I617*H617,2)</f>
        <v>0</v>
      </c>
      <c r="BL617" s="17" t="s">
        <v>379</v>
      </c>
      <c r="BM617" s="151" t="s">
        <v>641</v>
      </c>
    </row>
    <row r="618" spans="2:65" s="12" customFormat="1" ht="11.25">
      <c r="B618" s="153"/>
      <c r="D618" s="154" t="s">
        <v>381</v>
      </c>
      <c r="E618" s="155" t="s">
        <v>1</v>
      </c>
      <c r="F618" s="156" t="s">
        <v>642</v>
      </c>
      <c r="H618" s="155" t="s">
        <v>1</v>
      </c>
      <c r="I618" s="157"/>
      <c r="L618" s="153"/>
      <c r="M618" s="158"/>
      <c r="T618" s="159"/>
      <c r="AT618" s="155" t="s">
        <v>381</v>
      </c>
      <c r="AU618" s="155" t="s">
        <v>90</v>
      </c>
      <c r="AV618" s="12" t="s">
        <v>87</v>
      </c>
      <c r="AW618" s="12" t="s">
        <v>36</v>
      </c>
      <c r="AX618" s="12" t="s">
        <v>80</v>
      </c>
      <c r="AY618" s="155" t="s">
        <v>373</v>
      </c>
    </row>
    <row r="619" spans="2:65" s="13" customFormat="1" ht="11.25">
      <c r="B619" s="160"/>
      <c r="D619" s="154" t="s">
        <v>381</v>
      </c>
      <c r="E619" s="161" t="s">
        <v>1</v>
      </c>
      <c r="F619" s="162" t="s">
        <v>272</v>
      </c>
      <c r="H619" s="163">
        <v>146.666</v>
      </c>
      <c r="I619" s="164"/>
      <c r="L619" s="160"/>
      <c r="M619" s="165"/>
      <c r="T619" s="166"/>
      <c r="AT619" s="161" t="s">
        <v>381</v>
      </c>
      <c r="AU619" s="161" t="s">
        <v>90</v>
      </c>
      <c r="AV619" s="13" t="s">
        <v>90</v>
      </c>
      <c r="AW619" s="13" t="s">
        <v>36</v>
      </c>
      <c r="AX619" s="13" t="s">
        <v>80</v>
      </c>
      <c r="AY619" s="161" t="s">
        <v>373</v>
      </c>
    </row>
    <row r="620" spans="2:65" s="14" customFormat="1" ht="11.25">
      <c r="B620" s="167"/>
      <c r="D620" s="154" t="s">
        <v>381</v>
      </c>
      <c r="E620" s="168" t="s">
        <v>1</v>
      </c>
      <c r="F620" s="169" t="s">
        <v>386</v>
      </c>
      <c r="H620" s="170">
        <v>146.666</v>
      </c>
      <c r="I620" s="171"/>
      <c r="L620" s="167"/>
      <c r="M620" s="172"/>
      <c r="T620" s="173"/>
      <c r="AT620" s="168" t="s">
        <v>381</v>
      </c>
      <c r="AU620" s="168" t="s">
        <v>90</v>
      </c>
      <c r="AV620" s="14" t="s">
        <v>379</v>
      </c>
      <c r="AW620" s="14" t="s">
        <v>36</v>
      </c>
      <c r="AX620" s="14" t="s">
        <v>87</v>
      </c>
      <c r="AY620" s="168" t="s">
        <v>373</v>
      </c>
    </row>
    <row r="621" spans="2:65" s="1" customFormat="1" ht="11.25">
      <c r="B621" s="32"/>
      <c r="D621" s="154" t="s">
        <v>403</v>
      </c>
      <c r="F621" s="174" t="s">
        <v>643</v>
      </c>
      <c r="L621" s="32"/>
      <c r="M621" s="175"/>
      <c r="T621" s="56"/>
      <c r="AU621" s="17" t="s">
        <v>90</v>
      </c>
    </row>
    <row r="622" spans="2:65" s="1" customFormat="1" ht="11.25">
      <c r="B622" s="32"/>
      <c r="D622" s="154" t="s">
        <v>403</v>
      </c>
      <c r="F622" s="176" t="s">
        <v>631</v>
      </c>
      <c r="H622" s="177">
        <v>17.803999999999998</v>
      </c>
      <c r="L622" s="32"/>
      <c r="M622" s="175"/>
      <c r="T622" s="56"/>
      <c r="AU622" s="17" t="s">
        <v>90</v>
      </c>
    </row>
    <row r="623" spans="2:65" s="1" customFormat="1" ht="11.25">
      <c r="B623" s="32"/>
      <c r="D623" s="154" t="s">
        <v>403</v>
      </c>
      <c r="F623" s="176" t="s">
        <v>632</v>
      </c>
      <c r="H623" s="177">
        <v>39.847000000000001</v>
      </c>
      <c r="L623" s="32"/>
      <c r="M623" s="175"/>
      <c r="T623" s="56"/>
      <c r="AU623" s="17" t="s">
        <v>90</v>
      </c>
    </row>
    <row r="624" spans="2:65" s="1" customFormat="1" ht="11.25">
      <c r="B624" s="32"/>
      <c r="D624" s="154" t="s">
        <v>403</v>
      </c>
      <c r="F624" s="176" t="s">
        <v>633</v>
      </c>
      <c r="H624" s="177">
        <v>3.109</v>
      </c>
      <c r="L624" s="32"/>
      <c r="M624" s="175"/>
      <c r="T624" s="56"/>
      <c r="AU624" s="17" t="s">
        <v>90</v>
      </c>
    </row>
    <row r="625" spans="2:47" s="1" customFormat="1" ht="11.25">
      <c r="B625" s="32"/>
      <c r="D625" s="154" t="s">
        <v>403</v>
      </c>
      <c r="F625" s="176" t="s">
        <v>610</v>
      </c>
      <c r="H625" s="177">
        <v>0</v>
      </c>
      <c r="L625" s="32"/>
      <c r="M625" s="175"/>
      <c r="T625" s="56"/>
      <c r="AU625" s="17" t="s">
        <v>90</v>
      </c>
    </row>
    <row r="626" spans="2:47" s="1" customFormat="1" ht="11.25">
      <c r="B626" s="32"/>
      <c r="D626" s="154" t="s">
        <v>403</v>
      </c>
      <c r="F626" s="176" t="s">
        <v>634</v>
      </c>
      <c r="H626" s="177">
        <v>2.4590000000000001</v>
      </c>
      <c r="L626" s="32"/>
      <c r="M626" s="175"/>
      <c r="T626" s="56"/>
      <c r="AU626" s="17" t="s">
        <v>90</v>
      </c>
    </row>
    <row r="627" spans="2:47" s="1" customFormat="1" ht="11.25">
      <c r="B627" s="32"/>
      <c r="D627" s="154" t="s">
        <v>403</v>
      </c>
      <c r="F627" s="176" t="s">
        <v>635</v>
      </c>
      <c r="H627" s="177">
        <v>19.899999999999999</v>
      </c>
      <c r="L627" s="32"/>
      <c r="M627" s="175"/>
      <c r="T627" s="56"/>
      <c r="AU627" s="17" t="s">
        <v>90</v>
      </c>
    </row>
    <row r="628" spans="2:47" s="1" customFormat="1" ht="11.25">
      <c r="B628" s="32"/>
      <c r="D628" s="154" t="s">
        <v>403</v>
      </c>
      <c r="F628" s="176" t="s">
        <v>636</v>
      </c>
      <c r="H628" s="177">
        <v>60.363</v>
      </c>
      <c r="L628" s="32"/>
      <c r="M628" s="175"/>
      <c r="T628" s="56"/>
      <c r="AU628" s="17" t="s">
        <v>90</v>
      </c>
    </row>
    <row r="629" spans="2:47" s="1" customFormat="1" ht="11.25">
      <c r="B629" s="32"/>
      <c r="D629" s="154" t="s">
        <v>403</v>
      </c>
      <c r="F629" s="176" t="s">
        <v>610</v>
      </c>
      <c r="H629" s="177">
        <v>0</v>
      </c>
      <c r="L629" s="32"/>
      <c r="M629" s="175"/>
      <c r="T629" s="56"/>
      <c r="AU629" s="17" t="s">
        <v>90</v>
      </c>
    </row>
    <row r="630" spans="2:47" s="1" customFormat="1" ht="11.25">
      <c r="B630" s="32"/>
      <c r="D630" s="154" t="s">
        <v>403</v>
      </c>
      <c r="F630" s="176" t="s">
        <v>637</v>
      </c>
      <c r="H630" s="177">
        <v>3.1840000000000002</v>
      </c>
      <c r="L630" s="32"/>
      <c r="M630" s="175"/>
      <c r="T630" s="56"/>
      <c r="AU630" s="17" t="s">
        <v>90</v>
      </c>
    </row>
    <row r="631" spans="2:47" s="1" customFormat="1" ht="11.25">
      <c r="B631" s="32"/>
      <c r="D631" s="154" t="s">
        <v>403</v>
      </c>
      <c r="F631" s="176" t="s">
        <v>406</v>
      </c>
      <c r="H631" s="177">
        <v>146.666</v>
      </c>
      <c r="L631" s="32"/>
      <c r="M631" s="175"/>
      <c r="T631" s="56"/>
      <c r="AU631" s="17" t="s">
        <v>90</v>
      </c>
    </row>
    <row r="632" spans="2:47" s="1" customFormat="1" ht="11.25">
      <c r="B632" s="32"/>
      <c r="D632" s="154" t="s">
        <v>403</v>
      </c>
      <c r="F632" s="196" t="s">
        <v>612</v>
      </c>
      <c r="L632" s="32"/>
      <c r="M632" s="175"/>
      <c r="T632" s="56"/>
      <c r="AU632" s="17" t="s">
        <v>90</v>
      </c>
    </row>
    <row r="633" spans="2:47" s="1" customFormat="1" ht="11.25">
      <c r="B633" s="32"/>
      <c r="D633" s="154" t="s">
        <v>403</v>
      </c>
      <c r="F633" s="197" t="s">
        <v>539</v>
      </c>
      <c r="H633" s="177">
        <v>0</v>
      </c>
      <c r="L633" s="32"/>
      <c r="M633" s="175"/>
      <c r="T633" s="56"/>
      <c r="AU633" s="17" t="s">
        <v>90</v>
      </c>
    </row>
    <row r="634" spans="2:47" s="1" customFormat="1" ht="11.25">
      <c r="B634" s="32"/>
      <c r="D634" s="154" t="s">
        <v>403</v>
      </c>
      <c r="F634" s="197" t="s">
        <v>540</v>
      </c>
      <c r="H634" s="177">
        <v>8</v>
      </c>
      <c r="L634" s="32"/>
      <c r="M634" s="175"/>
      <c r="T634" s="56"/>
      <c r="AU634" s="17" t="s">
        <v>90</v>
      </c>
    </row>
    <row r="635" spans="2:47" s="1" customFormat="1" ht="11.25">
      <c r="B635" s="32"/>
      <c r="D635" s="154" t="s">
        <v>403</v>
      </c>
      <c r="F635" s="197" t="s">
        <v>541</v>
      </c>
      <c r="H635" s="177">
        <v>25</v>
      </c>
      <c r="L635" s="32"/>
      <c r="M635" s="175"/>
      <c r="T635" s="56"/>
      <c r="AU635" s="17" t="s">
        <v>90</v>
      </c>
    </row>
    <row r="636" spans="2:47" s="1" customFormat="1" ht="11.25">
      <c r="B636" s="32"/>
      <c r="D636" s="154" t="s">
        <v>403</v>
      </c>
      <c r="F636" s="197" t="s">
        <v>542</v>
      </c>
      <c r="H636" s="177">
        <v>2</v>
      </c>
      <c r="L636" s="32"/>
      <c r="M636" s="175"/>
      <c r="T636" s="56"/>
      <c r="AU636" s="17" t="s">
        <v>90</v>
      </c>
    </row>
    <row r="637" spans="2:47" s="1" customFormat="1" ht="11.25">
      <c r="B637" s="32"/>
      <c r="D637" s="154" t="s">
        <v>403</v>
      </c>
      <c r="F637" s="197" t="s">
        <v>543</v>
      </c>
      <c r="H637" s="177">
        <v>18</v>
      </c>
      <c r="L637" s="32"/>
      <c r="M637" s="175"/>
      <c r="T637" s="56"/>
      <c r="AU637" s="17" t="s">
        <v>90</v>
      </c>
    </row>
    <row r="638" spans="2:47" s="1" customFormat="1" ht="11.25">
      <c r="B638" s="32"/>
      <c r="D638" s="154" t="s">
        <v>403</v>
      </c>
      <c r="F638" s="197" t="s">
        <v>544</v>
      </c>
      <c r="H638" s="177">
        <v>10</v>
      </c>
      <c r="L638" s="32"/>
      <c r="M638" s="175"/>
      <c r="T638" s="56"/>
      <c r="AU638" s="17" t="s">
        <v>90</v>
      </c>
    </row>
    <row r="639" spans="2:47" s="1" customFormat="1" ht="11.25">
      <c r="B639" s="32"/>
      <c r="D639" s="154" t="s">
        <v>403</v>
      </c>
      <c r="F639" s="197" t="s">
        <v>406</v>
      </c>
      <c r="H639" s="177">
        <v>63</v>
      </c>
      <c r="L639" s="32"/>
      <c r="M639" s="175"/>
      <c r="T639" s="56"/>
      <c r="AU639" s="17" t="s">
        <v>90</v>
      </c>
    </row>
    <row r="640" spans="2:47" s="1" customFormat="1" ht="11.25">
      <c r="B640" s="32"/>
      <c r="D640" s="154" t="s">
        <v>403</v>
      </c>
      <c r="F640" s="196" t="s">
        <v>613</v>
      </c>
      <c r="L640" s="32"/>
      <c r="M640" s="175"/>
      <c r="T640" s="56"/>
      <c r="AU640" s="17" t="s">
        <v>90</v>
      </c>
    </row>
    <row r="641" spans="2:47" s="1" customFormat="1" ht="11.25">
      <c r="B641" s="32"/>
      <c r="D641" s="154" t="s">
        <v>403</v>
      </c>
      <c r="F641" s="197" t="s">
        <v>539</v>
      </c>
      <c r="H641" s="177">
        <v>0</v>
      </c>
      <c r="L641" s="32"/>
      <c r="M641" s="175"/>
      <c r="T641" s="56"/>
      <c r="AU641" s="17" t="s">
        <v>90</v>
      </c>
    </row>
    <row r="642" spans="2:47" s="1" customFormat="1" ht="11.25">
      <c r="B642" s="32"/>
      <c r="D642" s="154" t="s">
        <v>403</v>
      </c>
      <c r="F642" s="197" t="s">
        <v>564</v>
      </c>
      <c r="H642" s="177">
        <v>54</v>
      </c>
      <c r="L642" s="32"/>
      <c r="M642" s="175"/>
      <c r="T642" s="56"/>
      <c r="AU642" s="17" t="s">
        <v>90</v>
      </c>
    </row>
    <row r="643" spans="2:47" s="1" customFormat="1" ht="11.25">
      <c r="B643" s="32"/>
      <c r="D643" s="154" t="s">
        <v>403</v>
      </c>
      <c r="F643" s="197" t="s">
        <v>565</v>
      </c>
      <c r="H643" s="177">
        <v>35</v>
      </c>
      <c r="L643" s="32"/>
      <c r="M643" s="175"/>
      <c r="T643" s="56"/>
      <c r="AU643" s="17" t="s">
        <v>90</v>
      </c>
    </row>
    <row r="644" spans="2:47" s="1" customFormat="1" ht="11.25">
      <c r="B644" s="32"/>
      <c r="D644" s="154" t="s">
        <v>403</v>
      </c>
      <c r="F644" s="197" t="s">
        <v>566</v>
      </c>
      <c r="H644" s="177">
        <v>24</v>
      </c>
      <c r="L644" s="32"/>
      <c r="M644" s="175"/>
      <c r="T644" s="56"/>
      <c r="AU644" s="17" t="s">
        <v>90</v>
      </c>
    </row>
    <row r="645" spans="2:47" s="1" customFormat="1" ht="11.25">
      <c r="B645" s="32"/>
      <c r="D645" s="154" t="s">
        <v>403</v>
      </c>
      <c r="F645" s="197" t="s">
        <v>543</v>
      </c>
      <c r="H645" s="177">
        <v>18</v>
      </c>
      <c r="L645" s="32"/>
      <c r="M645" s="175"/>
      <c r="T645" s="56"/>
      <c r="AU645" s="17" t="s">
        <v>90</v>
      </c>
    </row>
    <row r="646" spans="2:47" s="1" customFormat="1" ht="11.25">
      <c r="B646" s="32"/>
      <c r="D646" s="154" t="s">
        <v>403</v>
      </c>
      <c r="F646" s="197" t="s">
        <v>544</v>
      </c>
      <c r="H646" s="177">
        <v>10</v>
      </c>
      <c r="L646" s="32"/>
      <c r="M646" s="175"/>
      <c r="T646" s="56"/>
      <c r="AU646" s="17" t="s">
        <v>90</v>
      </c>
    </row>
    <row r="647" spans="2:47" s="1" customFormat="1" ht="11.25">
      <c r="B647" s="32"/>
      <c r="D647" s="154" t="s">
        <v>403</v>
      </c>
      <c r="F647" s="197" t="s">
        <v>406</v>
      </c>
      <c r="H647" s="177">
        <v>141</v>
      </c>
      <c r="L647" s="32"/>
      <c r="M647" s="175"/>
      <c r="T647" s="56"/>
      <c r="AU647" s="17" t="s">
        <v>90</v>
      </c>
    </row>
    <row r="648" spans="2:47" s="1" customFormat="1" ht="11.25">
      <c r="B648" s="32"/>
      <c r="D648" s="154" t="s">
        <v>403</v>
      </c>
      <c r="F648" s="196" t="s">
        <v>626</v>
      </c>
      <c r="L648" s="32"/>
      <c r="M648" s="175"/>
      <c r="T648" s="56"/>
      <c r="AU648" s="17" t="s">
        <v>90</v>
      </c>
    </row>
    <row r="649" spans="2:47" s="1" customFormat="1" ht="11.25">
      <c r="B649" s="32"/>
      <c r="D649" s="154" t="s">
        <v>403</v>
      </c>
      <c r="F649" s="197" t="s">
        <v>539</v>
      </c>
      <c r="H649" s="177">
        <v>0</v>
      </c>
      <c r="L649" s="32"/>
      <c r="M649" s="175"/>
      <c r="T649" s="56"/>
      <c r="AU649" s="17" t="s">
        <v>90</v>
      </c>
    </row>
    <row r="650" spans="2:47" s="1" customFormat="1" ht="11.25">
      <c r="B650" s="32"/>
      <c r="D650" s="154" t="s">
        <v>403</v>
      </c>
      <c r="F650" s="197" t="s">
        <v>571</v>
      </c>
      <c r="H650" s="177">
        <v>11</v>
      </c>
      <c r="L650" s="32"/>
      <c r="M650" s="175"/>
      <c r="T650" s="56"/>
      <c r="AU650" s="17" t="s">
        <v>90</v>
      </c>
    </row>
    <row r="651" spans="2:47" s="1" customFormat="1" ht="11.25">
      <c r="B651" s="32"/>
      <c r="D651" s="154" t="s">
        <v>403</v>
      </c>
      <c r="F651" s="197" t="s">
        <v>406</v>
      </c>
      <c r="H651" s="177">
        <v>11</v>
      </c>
      <c r="L651" s="32"/>
      <c r="M651" s="175"/>
      <c r="T651" s="56"/>
      <c r="AU651" s="17" t="s">
        <v>90</v>
      </c>
    </row>
    <row r="652" spans="2:47" s="1" customFormat="1" ht="11.25">
      <c r="B652" s="32"/>
      <c r="D652" s="154" t="s">
        <v>403</v>
      </c>
      <c r="F652" s="196" t="s">
        <v>619</v>
      </c>
      <c r="L652" s="32"/>
      <c r="M652" s="175"/>
      <c r="T652" s="56"/>
      <c r="AU652" s="17" t="s">
        <v>90</v>
      </c>
    </row>
    <row r="653" spans="2:47" s="1" customFormat="1" ht="11.25">
      <c r="B653" s="32"/>
      <c r="D653" s="154" t="s">
        <v>403</v>
      </c>
      <c r="F653" s="197" t="s">
        <v>539</v>
      </c>
      <c r="H653" s="177">
        <v>0</v>
      </c>
      <c r="L653" s="32"/>
      <c r="M653" s="175"/>
      <c r="T653" s="56"/>
      <c r="AU653" s="17" t="s">
        <v>90</v>
      </c>
    </row>
    <row r="654" spans="2:47" s="1" customFormat="1" ht="11.25">
      <c r="B654" s="32"/>
      <c r="D654" s="154" t="s">
        <v>403</v>
      </c>
      <c r="F654" s="197" t="s">
        <v>576</v>
      </c>
      <c r="H654" s="177">
        <v>15</v>
      </c>
      <c r="L654" s="32"/>
      <c r="M654" s="175"/>
      <c r="T654" s="56"/>
      <c r="AU654" s="17" t="s">
        <v>90</v>
      </c>
    </row>
    <row r="655" spans="2:47" s="1" customFormat="1" ht="11.25">
      <c r="B655" s="32"/>
      <c r="D655" s="154" t="s">
        <v>403</v>
      </c>
      <c r="F655" s="197" t="s">
        <v>406</v>
      </c>
      <c r="H655" s="177">
        <v>15</v>
      </c>
      <c r="L655" s="32"/>
      <c r="M655" s="175"/>
      <c r="T655" s="56"/>
      <c r="AU655" s="17" t="s">
        <v>90</v>
      </c>
    </row>
    <row r="656" spans="2:47" s="1" customFormat="1" ht="11.25">
      <c r="B656" s="32"/>
      <c r="D656" s="154" t="s">
        <v>403</v>
      </c>
      <c r="F656" s="196" t="s">
        <v>620</v>
      </c>
      <c r="L656" s="32"/>
      <c r="M656" s="175"/>
      <c r="T656" s="56"/>
      <c r="AU656" s="17" t="s">
        <v>90</v>
      </c>
    </row>
    <row r="657" spans="2:65" s="1" customFormat="1" ht="11.25">
      <c r="B657" s="32"/>
      <c r="D657" s="154" t="s">
        <v>403</v>
      </c>
      <c r="F657" s="197" t="s">
        <v>539</v>
      </c>
      <c r="H657" s="177">
        <v>0</v>
      </c>
      <c r="L657" s="32"/>
      <c r="M657" s="175"/>
      <c r="T657" s="56"/>
      <c r="AU657" s="17" t="s">
        <v>90</v>
      </c>
    </row>
    <row r="658" spans="2:65" s="1" customFormat="1" ht="11.25">
      <c r="B658" s="32"/>
      <c r="D658" s="154" t="s">
        <v>403</v>
      </c>
      <c r="F658" s="197" t="s">
        <v>602</v>
      </c>
      <c r="H658" s="177">
        <v>20</v>
      </c>
      <c r="L658" s="32"/>
      <c r="M658" s="175"/>
      <c r="T658" s="56"/>
      <c r="AU658" s="17" t="s">
        <v>90</v>
      </c>
    </row>
    <row r="659" spans="2:65" s="1" customFormat="1" ht="11.25">
      <c r="B659" s="32"/>
      <c r="D659" s="154" t="s">
        <v>403</v>
      </c>
      <c r="F659" s="197" t="s">
        <v>603</v>
      </c>
      <c r="H659" s="177">
        <v>12</v>
      </c>
      <c r="L659" s="32"/>
      <c r="M659" s="175"/>
      <c r="T659" s="56"/>
      <c r="AU659" s="17" t="s">
        <v>90</v>
      </c>
    </row>
    <row r="660" spans="2:65" s="1" customFormat="1" ht="11.25">
      <c r="B660" s="32"/>
      <c r="D660" s="154" t="s">
        <v>403</v>
      </c>
      <c r="F660" s="197" t="s">
        <v>604</v>
      </c>
      <c r="H660" s="177">
        <v>6.5</v>
      </c>
      <c r="L660" s="32"/>
      <c r="M660" s="175"/>
      <c r="T660" s="56"/>
      <c r="AU660" s="17" t="s">
        <v>90</v>
      </c>
    </row>
    <row r="661" spans="2:65" s="1" customFormat="1" ht="11.25">
      <c r="B661" s="32"/>
      <c r="D661" s="154" t="s">
        <v>403</v>
      </c>
      <c r="F661" s="197" t="s">
        <v>605</v>
      </c>
      <c r="H661" s="177">
        <v>7</v>
      </c>
      <c r="L661" s="32"/>
      <c r="M661" s="175"/>
      <c r="T661" s="56"/>
      <c r="AU661" s="17" t="s">
        <v>90</v>
      </c>
    </row>
    <row r="662" spans="2:65" s="1" customFormat="1" ht="11.25">
      <c r="B662" s="32"/>
      <c r="D662" s="154" t="s">
        <v>403</v>
      </c>
      <c r="F662" s="197" t="s">
        <v>406</v>
      </c>
      <c r="H662" s="177">
        <v>45.5</v>
      </c>
      <c r="L662" s="32"/>
      <c r="M662" s="175"/>
      <c r="T662" s="56"/>
      <c r="AU662" s="17" t="s">
        <v>90</v>
      </c>
    </row>
    <row r="663" spans="2:65" s="1" customFormat="1" ht="16.5" customHeight="1">
      <c r="B663" s="32"/>
      <c r="C663" s="139" t="s">
        <v>644</v>
      </c>
      <c r="D663" s="139" t="s">
        <v>375</v>
      </c>
      <c r="E663" s="140" t="s">
        <v>645</v>
      </c>
      <c r="F663" s="141" t="s">
        <v>646</v>
      </c>
      <c r="G663" s="142" t="s">
        <v>647</v>
      </c>
      <c r="H663" s="143">
        <v>51.348999999999997</v>
      </c>
      <c r="I663" s="144"/>
      <c r="J663" s="145">
        <f>ROUND(I663*H663,2)</f>
        <v>0</v>
      </c>
      <c r="K663" s="146"/>
      <c r="L663" s="32"/>
      <c r="M663" s="147" t="s">
        <v>1</v>
      </c>
      <c r="N663" s="148" t="s">
        <v>45</v>
      </c>
      <c r="P663" s="149">
        <f>O663*H663</f>
        <v>0</v>
      </c>
      <c r="Q663" s="149">
        <v>0</v>
      </c>
      <c r="R663" s="149">
        <f>Q663*H663</f>
        <v>0</v>
      </c>
      <c r="S663" s="149">
        <v>0</v>
      </c>
      <c r="T663" s="150">
        <f>S663*H663</f>
        <v>0</v>
      </c>
      <c r="AR663" s="151" t="s">
        <v>379</v>
      </c>
      <c r="AT663" s="151" t="s">
        <v>375</v>
      </c>
      <c r="AU663" s="151" t="s">
        <v>90</v>
      </c>
      <c r="AY663" s="17" t="s">
        <v>373</v>
      </c>
      <c r="BE663" s="152">
        <f>IF(N663="základní",J663,0)</f>
        <v>0</v>
      </c>
      <c r="BF663" s="152">
        <f>IF(N663="snížená",J663,0)</f>
        <v>0</v>
      </c>
      <c r="BG663" s="152">
        <f>IF(N663="zákl. přenesená",J663,0)</f>
        <v>0</v>
      </c>
      <c r="BH663" s="152">
        <f>IF(N663="sníž. přenesená",J663,0)</f>
        <v>0</v>
      </c>
      <c r="BI663" s="152">
        <f>IF(N663="nulová",J663,0)</f>
        <v>0</v>
      </c>
      <c r="BJ663" s="17" t="s">
        <v>87</v>
      </c>
      <c r="BK663" s="152">
        <f>ROUND(I663*H663,2)</f>
        <v>0</v>
      </c>
      <c r="BL663" s="17" t="s">
        <v>379</v>
      </c>
      <c r="BM663" s="151" t="s">
        <v>648</v>
      </c>
    </row>
    <row r="664" spans="2:65" s="12" customFormat="1" ht="11.25">
      <c r="B664" s="153"/>
      <c r="D664" s="154" t="s">
        <v>381</v>
      </c>
      <c r="E664" s="155" t="s">
        <v>1</v>
      </c>
      <c r="F664" s="156" t="s">
        <v>649</v>
      </c>
      <c r="H664" s="155" t="s">
        <v>1</v>
      </c>
      <c r="I664" s="157"/>
      <c r="L664" s="153"/>
      <c r="M664" s="158"/>
      <c r="T664" s="159"/>
      <c r="AT664" s="155" t="s">
        <v>381</v>
      </c>
      <c r="AU664" s="155" t="s">
        <v>90</v>
      </c>
      <c r="AV664" s="12" t="s">
        <v>87</v>
      </c>
      <c r="AW664" s="12" t="s">
        <v>36</v>
      </c>
      <c r="AX664" s="12" t="s">
        <v>80</v>
      </c>
      <c r="AY664" s="155" t="s">
        <v>373</v>
      </c>
    </row>
    <row r="665" spans="2:65" s="12" customFormat="1" ht="11.25">
      <c r="B665" s="153"/>
      <c r="D665" s="154" t="s">
        <v>381</v>
      </c>
      <c r="E665" s="155" t="s">
        <v>1</v>
      </c>
      <c r="F665" s="156" t="s">
        <v>650</v>
      </c>
      <c r="H665" s="155" t="s">
        <v>1</v>
      </c>
      <c r="I665" s="157"/>
      <c r="L665" s="153"/>
      <c r="M665" s="158"/>
      <c r="T665" s="159"/>
      <c r="AT665" s="155" t="s">
        <v>381</v>
      </c>
      <c r="AU665" s="155" t="s">
        <v>90</v>
      </c>
      <c r="AV665" s="12" t="s">
        <v>87</v>
      </c>
      <c r="AW665" s="12" t="s">
        <v>36</v>
      </c>
      <c r="AX665" s="12" t="s">
        <v>80</v>
      </c>
      <c r="AY665" s="155" t="s">
        <v>373</v>
      </c>
    </row>
    <row r="666" spans="2:65" s="12" customFormat="1" ht="11.25">
      <c r="B666" s="153"/>
      <c r="D666" s="154" t="s">
        <v>381</v>
      </c>
      <c r="E666" s="155" t="s">
        <v>1</v>
      </c>
      <c r="F666" s="156" t="s">
        <v>651</v>
      </c>
      <c r="H666" s="155" t="s">
        <v>1</v>
      </c>
      <c r="I666" s="157"/>
      <c r="L666" s="153"/>
      <c r="M666" s="158"/>
      <c r="T666" s="159"/>
      <c r="AT666" s="155" t="s">
        <v>381</v>
      </c>
      <c r="AU666" s="155" t="s">
        <v>90</v>
      </c>
      <c r="AV666" s="12" t="s">
        <v>87</v>
      </c>
      <c r="AW666" s="12" t="s">
        <v>36</v>
      </c>
      <c r="AX666" s="12" t="s">
        <v>80</v>
      </c>
      <c r="AY666" s="155" t="s">
        <v>373</v>
      </c>
    </row>
    <row r="667" spans="2:65" s="13" customFormat="1" ht="11.25">
      <c r="B667" s="160"/>
      <c r="D667" s="154" t="s">
        <v>381</v>
      </c>
      <c r="E667" s="161" t="s">
        <v>1</v>
      </c>
      <c r="F667" s="162" t="s">
        <v>652</v>
      </c>
      <c r="H667" s="163">
        <v>12.106999999999999</v>
      </c>
      <c r="I667" s="164"/>
      <c r="L667" s="160"/>
      <c r="M667" s="165"/>
      <c r="T667" s="166"/>
      <c r="AT667" s="161" t="s">
        <v>381</v>
      </c>
      <c r="AU667" s="161" t="s">
        <v>90</v>
      </c>
      <c r="AV667" s="13" t="s">
        <v>90</v>
      </c>
      <c r="AW667" s="13" t="s">
        <v>36</v>
      </c>
      <c r="AX667" s="13" t="s">
        <v>80</v>
      </c>
      <c r="AY667" s="161" t="s">
        <v>373</v>
      </c>
    </row>
    <row r="668" spans="2:65" s="13" customFormat="1" ht="11.25">
      <c r="B668" s="160"/>
      <c r="D668" s="154" t="s">
        <v>381</v>
      </c>
      <c r="E668" s="161" t="s">
        <v>1</v>
      </c>
      <c r="F668" s="162" t="s">
        <v>653</v>
      </c>
      <c r="H668" s="163">
        <v>27.096</v>
      </c>
      <c r="I668" s="164"/>
      <c r="L668" s="160"/>
      <c r="M668" s="165"/>
      <c r="T668" s="166"/>
      <c r="AT668" s="161" t="s">
        <v>381</v>
      </c>
      <c r="AU668" s="161" t="s">
        <v>90</v>
      </c>
      <c r="AV668" s="13" t="s">
        <v>90</v>
      </c>
      <c r="AW668" s="13" t="s">
        <v>36</v>
      </c>
      <c r="AX668" s="13" t="s">
        <v>80</v>
      </c>
      <c r="AY668" s="161" t="s">
        <v>373</v>
      </c>
    </row>
    <row r="669" spans="2:65" s="13" customFormat="1" ht="11.25">
      <c r="B669" s="160"/>
      <c r="D669" s="154" t="s">
        <v>381</v>
      </c>
      <c r="E669" s="161" t="s">
        <v>1</v>
      </c>
      <c r="F669" s="162" t="s">
        <v>654</v>
      </c>
      <c r="H669" s="163">
        <v>2.1139999999999999</v>
      </c>
      <c r="I669" s="164"/>
      <c r="L669" s="160"/>
      <c r="M669" s="165"/>
      <c r="T669" s="166"/>
      <c r="AT669" s="161" t="s">
        <v>381</v>
      </c>
      <c r="AU669" s="161" t="s">
        <v>90</v>
      </c>
      <c r="AV669" s="13" t="s">
        <v>90</v>
      </c>
      <c r="AW669" s="13" t="s">
        <v>36</v>
      </c>
      <c r="AX669" s="13" t="s">
        <v>80</v>
      </c>
      <c r="AY669" s="161" t="s">
        <v>373</v>
      </c>
    </row>
    <row r="670" spans="2:65" s="12" customFormat="1" ht="11.25">
      <c r="B670" s="153"/>
      <c r="D670" s="154" t="s">
        <v>381</v>
      </c>
      <c r="E670" s="155" t="s">
        <v>1</v>
      </c>
      <c r="F670" s="156" t="s">
        <v>655</v>
      </c>
      <c r="H670" s="155" t="s">
        <v>1</v>
      </c>
      <c r="I670" s="157"/>
      <c r="L670" s="153"/>
      <c r="M670" s="158"/>
      <c r="T670" s="159"/>
      <c r="AT670" s="155" t="s">
        <v>381</v>
      </c>
      <c r="AU670" s="155" t="s">
        <v>90</v>
      </c>
      <c r="AV670" s="12" t="s">
        <v>87</v>
      </c>
      <c r="AW670" s="12" t="s">
        <v>36</v>
      </c>
      <c r="AX670" s="12" t="s">
        <v>80</v>
      </c>
      <c r="AY670" s="155" t="s">
        <v>373</v>
      </c>
    </row>
    <row r="671" spans="2:65" s="13" customFormat="1" ht="11.25">
      <c r="B671" s="160"/>
      <c r="D671" s="154" t="s">
        <v>381</v>
      </c>
      <c r="E671" s="161" t="s">
        <v>1</v>
      </c>
      <c r="F671" s="162" t="s">
        <v>656</v>
      </c>
      <c r="H671" s="163">
        <v>2.4870000000000001</v>
      </c>
      <c r="I671" s="164"/>
      <c r="L671" s="160"/>
      <c r="M671" s="165"/>
      <c r="T671" s="166"/>
      <c r="AT671" s="161" t="s">
        <v>381</v>
      </c>
      <c r="AU671" s="161" t="s">
        <v>90</v>
      </c>
      <c r="AV671" s="13" t="s">
        <v>90</v>
      </c>
      <c r="AW671" s="13" t="s">
        <v>36</v>
      </c>
      <c r="AX671" s="13" t="s">
        <v>80</v>
      </c>
      <c r="AY671" s="161" t="s">
        <v>373</v>
      </c>
    </row>
    <row r="672" spans="2:65" s="13" customFormat="1" ht="11.25">
      <c r="B672" s="160"/>
      <c r="D672" s="154" t="s">
        <v>381</v>
      </c>
      <c r="E672" s="161" t="s">
        <v>1</v>
      </c>
      <c r="F672" s="162" t="s">
        <v>657</v>
      </c>
      <c r="H672" s="163">
        <v>7.5449999999999999</v>
      </c>
      <c r="I672" s="164"/>
      <c r="L672" s="160"/>
      <c r="M672" s="165"/>
      <c r="T672" s="166"/>
      <c r="AT672" s="161" t="s">
        <v>381</v>
      </c>
      <c r="AU672" s="161" t="s">
        <v>90</v>
      </c>
      <c r="AV672" s="13" t="s">
        <v>90</v>
      </c>
      <c r="AW672" s="13" t="s">
        <v>36</v>
      </c>
      <c r="AX672" s="13" t="s">
        <v>80</v>
      </c>
      <c r="AY672" s="161" t="s">
        <v>373</v>
      </c>
    </row>
    <row r="673" spans="2:51" s="14" customFormat="1" ht="11.25">
      <c r="B673" s="167"/>
      <c r="D673" s="154" t="s">
        <v>381</v>
      </c>
      <c r="E673" s="168" t="s">
        <v>1</v>
      </c>
      <c r="F673" s="169" t="s">
        <v>386</v>
      </c>
      <c r="H673" s="170">
        <v>51.349000000000004</v>
      </c>
      <c r="I673" s="171"/>
      <c r="L673" s="167"/>
      <c r="M673" s="172"/>
      <c r="T673" s="173"/>
      <c r="AT673" s="168" t="s">
        <v>381</v>
      </c>
      <c r="AU673" s="168" t="s">
        <v>90</v>
      </c>
      <c r="AV673" s="14" t="s">
        <v>379</v>
      </c>
      <c r="AW673" s="14" t="s">
        <v>36</v>
      </c>
      <c r="AX673" s="14" t="s">
        <v>87</v>
      </c>
      <c r="AY673" s="168" t="s">
        <v>373</v>
      </c>
    </row>
    <row r="674" spans="2:51" s="1" customFormat="1" ht="11.25">
      <c r="B674" s="32"/>
      <c r="D674" s="154" t="s">
        <v>403</v>
      </c>
      <c r="F674" s="174" t="s">
        <v>612</v>
      </c>
      <c r="L674" s="32"/>
      <c r="M674" s="175"/>
      <c r="T674" s="56"/>
      <c r="AU674" s="17" t="s">
        <v>90</v>
      </c>
    </row>
    <row r="675" spans="2:51" s="1" customFormat="1" ht="11.25">
      <c r="B675" s="32"/>
      <c r="D675" s="154" t="s">
        <v>403</v>
      </c>
      <c r="F675" s="176" t="s">
        <v>539</v>
      </c>
      <c r="H675" s="177">
        <v>0</v>
      </c>
      <c r="L675" s="32"/>
      <c r="M675" s="175"/>
      <c r="T675" s="56"/>
      <c r="AU675" s="17" t="s">
        <v>90</v>
      </c>
    </row>
    <row r="676" spans="2:51" s="1" customFormat="1" ht="11.25">
      <c r="B676" s="32"/>
      <c r="D676" s="154" t="s">
        <v>403</v>
      </c>
      <c r="F676" s="176" t="s">
        <v>540</v>
      </c>
      <c r="H676" s="177">
        <v>8</v>
      </c>
      <c r="L676" s="32"/>
      <c r="M676" s="175"/>
      <c r="T676" s="56"/>
      <c r="AU676" s="17" t="s">
        <v>90</v>
      </c>
    </row>
    <row r="677" spans="2:51" s="1" customFormat="1" ht="11.25">
      <c r="B677" s="32"/>
      <c r="D677" s="154" t="s">
        <v>403</v>
      </c>
      <c r="F677" s="176" t="s">
        <v>541</v>
      </c>
      <c r="H677" s="177">
        <v>25</v>
      </c>
      <c r="L677" s="32"/>
      <c r="M677" s="175"/>
      <c r="T677" s="56"/>
      <c r="AU677" s="17" t="s">
        <v>90</v>
      </c>
    </row>
    <row r="678" spans="2:51" s="1" customFormat="1" ht="11.25">
      <c r="B678" s="32"/>
      <c r="D678" s="154" t="s">
        <v>403</v>
      </c>
      <c r="F678" s="176" t="s">
        <v>542</v>
      </c>
      <c r="H678" s="177">
        <v>2</v>
      </c>
      <c r="L678" s="32"/>
      <c r="M678" s="175"/>
      <c r="T678" s="56"/>
      <c r="AU678" s="17" t="s">
        <v>90</v>
      </c>
    </row>
    <row r="679" spans="2:51" s="1" customFormat="1" ht="11.25">
      <c r="B679" s="32"/>
      <c r="D679" s="154" t="s">
        <v>403</v>
      </c>
      <c r="F679" s="176" t="s">
        <v>543</v>
      </c>
      <c r="H679" s="177">
        <v>18</v>
      </c>
      <c r="L679" s="32"/>
      <c r="M679" s="175"/>
      <c r="T679" s="56"/>
      <c r="AU679" s="17" t="s">
        <v>90</v>
      </c>
    </row>
    <row r="680" spans="2:51" s="1" customFormat="1" ht="11.25">
      <c r="B680" s="32"/>
      <c r="D680" s="154" t="s">
        <v>403</v>
      </c>
      <c r="F680" s="176" t="s">
        <v>544</v>
      </c>
      <c r="H680" s="177">
        <v>10</v>
      </c>
      <c r="L680" s="32"/>
      <c r="M680" s="175"/>
      <c r="T680" s="56"/>
      <c r="AU680" s="17" t="s">
        <v>90</v>
      </c>
    </row>
    <row r="681" spans="2:51" s="1" customFormat="1" ht="11.25">
      <c r="B681" s="32"/>
      <c r="D681" s="154" t="s">
        <v>403</v>
      </c>
      <c r="F681" s="176" t="s">
        <v>406</v>
      </c>
      <c r="H681" s="177">
        <v>63</v>
      </c>
      <c r="L681" s="32"/>
      <c r="M681" s="175"/>
      <c r="T681" s="56"/>
      <c r="AU681" s="17" t="s">
        <v>90</v>
      </c>
    </row>
    <row r="682" spans="2:51" s="1" customFormat="1" ht="11.25">
      <c r="B682" s="32"/>
      <c r="D682" s="154" t="s">
        <v>403</v>
      </c>
      <c r="F682" s="174" t="s">
        <v>613</v>
      </c>
      <c r="L682" s="32"/>
      <c r="M682" s="175"/>
      <c r="T682" s="56"/>
      <c r="AU682" s="17" t="s">
        <v>90</v>
      </c>
    </row>
    <row r="683" spans="2:51" s="1" customFormat="1" ht="11.25">
      <c r="B683" s="32"/>
      <c r="D683" s="154" t="s">
        <v>403</v>
      </c>
      <c r="F683" s="176" t="s">
        <v>539</v>
      </c>
      <c r="H683" s="177">
        <v>0</v>
      </c>
      <c r="L683" s="32"/>
      <c r="M683" s="175"/>
      <c r="T683" s="56"/>
      <c r="AU683" s="17" t="s">
        <v>90</v>
      </c>
    </row>
    <row r="684" spans="2:51" s="1" customFormat="1" ht="11.25">
      <c r="B684" s="32"/>
      <c r="D684" s="154" t="s">
        <v>403</v>
      </c>
      <c r="F684" s="176" t="s">
        <v>564</v>
      </c>
      <c r="H684" s="177">
        <v>54</v>
      </c>
      <c r="L684" s="32"/>
      <c r="M684" s="175"/>
      <c r="T684" s="56"/>
      <c r="AU684" s="17" t="s">
        <v>90</v>
      </c>
    </row>
    <row r="685" spans="2:51" s="1" customFormat="1" ht="11.25">
      <c r="B685" s="32"/>
      <c r="D685" s="154" t="s">
        <v>403</v>
      </c>
      <c r="F685" s="176" t="s">
        <v>565</v>
      </c>
      <c r="H685" s="177">
        <v>35</v>
      </c>
      <c r="L685" s="32"/>
      <c r="M685" s="175"/>
      <c r="T685" s="56"/>
      <c r="AU685" s="17" t="s">
        <v>90</v>
      </c>
    </row>
    <row r="686" spans="2:51" s="1" customFormat="1" ht="11.25">
      <c r="B686" s="32"/>
      <c r="D686" s="154" t="s">
        <v>403</v>
      </c>
      <c r="F686" s="176" t="s">
        <v>566</v>
      </c>
      <c r="H686" s="177">
        <v>24</v>
      </c>
      <c r="L686" s="32"/>
      <c r="M686" s="175"/>
      <c r="T686" s="56"/>
      <c r="AU686" s="17" t="s">
        <v>90</v>
      </c>
    </row>
    <row r="687" spans="2:51" s="1" customFormat="1" ht="11.25">
      <c r="B687" s="32"/>
      <c r="D687" s="154" t="s">
        <v>403</v>
      </c>
      <c r="F687" s="176" t="s">
        <v>543</v>
      </c>
      <c r="H687" s="177">
        <v>18</v>
      </c>
      <c r="L687" s="32"/>
      <c r="M687" s="175"/>
      <c r="T687" s="56"/>
      <c r="AU687" s="17" t="s">
        <v>90</v>
      </c>
    </row>
    <row r="688" spans="2:51" s="1" customFormat="1" ht="11.25">
      <c r="B688" s="32"/>
      <c r="D688" s="154" t="s">
        <v>403</v>
      </c>
      <c r="F688" s="176" t="s">
        <v>544</v>
      </c>
      <c r="H688" s="177">
        <v>10</v>
      </c>
      <c r="L688" s="32"/>
      <c r="M688" s="175"/>
      <c r="T688" s="56"/>
      <c r="AU688" s="17" t="s">
        <v>90</v>
      </c>
    </row>
    <row r="689" spans="2:47" s="1" customFormat="1" ht="11.25">
      <c r="B689" s="32"/>
      <c r="D689" s="154" t="s">
        <v>403</v>
      </c>
      <c r="F689" s="176" t="s">
        <v>406</v>
      </c>
      <c r="H689" s="177">
        <v>141</v>
      </c>
      <c r="L689" s="32"/>
      <c r="M689" s="175"/>
      <c r="T689" s="56"/>
      <c r="AU689" s="17" t="s">
        <v>90</v>
      </c>
    </row>
    <row r="690" spans="2:47" s="1" customFormat="1" ht="11.25">
      <c r="B690" s="32"/>
      <c r="D690" s="154" t="s">
        <v>403</v>
      </c>
      <c r="F690" s="174" t="s">
        <v>626</v>
      </c>
      <c r="L690" s="32"/>
      <c r="M690" s="175"/>
      <c r="T690" s="56"/>
      <c r="AU690" s="17" t="s">
        <v>90</v>
      </c>
    </row>
    <row r="691" spans="2:47" s="1" customFormat="1" ht="11.25">
      <c r="B691" s="32"/>
      <c r="D691" s="154" t="s">
        <v>403</v>
      </c>
      <c r="F691" s="176" t="s">
        <v>539</v>
      </c>
      <c r="H691" s="177">
        <v>0</v>
      </c>
      <c r="L691" s="32"/>
      <c r="M691" s="175"/>
      <c r="T691" s="56"/>
      <c r="AU691" s="17" t="s">
        <v>90</v>
      </c>
    </row>
    <row r="692" spans="2:47" s="1" customFormat="1" ht="11.25">
      <c r="B692" s="32"/>
      <c r="D692" s="154" t="s">
        <v>403</v>
      </c>
      <c r="F692" s="176" t="s">
        <v>571</v>
      </c>
      <c r="H692" s="177">
        <v>11</v>
      </c>
      <c r="L692" s="32"/>
      <c r="M692" s="175"/>
      <c r="T692" s="56"/>
      <c r="AU692" s="17" t="s">
        <v>90</v>
      </c>
    </row>
    <row r="693" spans="2:47" s="1" customFormat="1" ht="11.25">
      <c r="B693" s="32"/>
      <c r="D693" s="154" t="s">
        <v>403</v>
      </c>
      <c r="F693" s="176" t="s">
        <v>406</v>
      </c>
      <c r="H693" s="177">
        <v>11</v>
      </c>
      <c r="L693" s="32"/>
      <c r="M693" s="175"/>
      <c r="T693" s="56"/>
      <c r="AU693" s="17" t="s">
        <v>90</v>
      </c>
    </row>
    <row r="694" spans="2:47" s="1" customFormat="1" ht="11.25">
      <c r="B694" s="32"/>
      <c r="D694" s="154" t="s">
        <v>403</v>
      </c>
      <c r="F694" s="174" t="s">
        <v>619</v>
      </c>
      <c r="L694" s="32"/>
      <c r="M694" s="175"/>
      <c r="T694" s="56"/>
      <c r="AU694" s="17" t="s">
        <v>90</v>
      </c>
    </row>
    <row r="695" spans="2:47" s="1" customFormat="1" ht="11.25">
      <c r="B695" s="32"/>
      <c r="D695" s="154" t="s">
        <v>403</v>
      </c>
      <c r="F695" s="176" t="s">
        <v>539</v>
      </c>
      <c r="H695" s="177">
        <v>0</v>
      </c>
      <c r="L695" s="32"/>
      <c r="M695" s="175"/>
      <c r="T695" s="56"/>
      <c r="AU695" s="17" t="s">
        <v>90</v>
      </c>
    </row>
    <row r="696" spans="2:47" s="1" customFormat="1" ht="11.25">
      <c r="B696" s="32"/>
      <c r="D696" s="154" t="s">
        <v>403</v>
      </c>
      <c r="F696" s="176" t="s">
        <v>576</v>
      </c>
      <c r="H696" s="177">
        <v>15</v>
      </c>
      <c r="L696" s="32"/>
      <c r="M696" s="175"/>
      <c r="T696" s="56"/>
      <c r="AU696" s="17" t="s">
        <v>90</v>
      </c>
    </row>
    <row r="697" spans="2:47" s="1" customFormat="1" ht="11.25">
      <c r="B697" s="32"/>
      <c r="D697" s="154" t="s">
        <v>403</v>
      </c>
      <c r="F697" s="176" t="s">
        <v>406</v>
      </c>
      <c r="H697" s="177">
        <v>15</v>
      </c>
      <c r="L697" s="32"/>
      <c r="M697" s="175"/>
      <c r="T697" s="56"/>
      <c r="AU697" s="17" t="s">
        <v>90</v>
      </c>
    </row>
    <row r="698" spans="2:47" s="1" customFormat="1" ht="11.25">
      <c r="B698" s="32"/>
      <c r="D698" s="154" t="s">
        <v>403</v>
      </c>
      <c r="F698" s="174" t="s">
        <v>620</v>
      </c>
      <c r="L698" s="32"/>
      <c r="M698" s="175"/>
      <c r="T698" s="56"/>
      <c r="AU698" s="17" t="s">
        <v>90</v>
      </c>
    </row>
    <row r="699" spans="2:47" s="1" customFormat="1" ht="11.25">
      <c r="B699" s="32"/>
      <c r="D699" s="154" t="s">
        <v>403</v>
      </c>
      <c r="F699" s="176" t="s">
        <v>539</v>
      </c>
      <c r="H699" s="177">
        <v>0</v>
      </c>
      <c r="L699" s="32"/>
      <c r="M699" s="175"/>
      <c r="T699" s="56"/>
      <c r="AU699" s="17" t="s">
        <v>90</v>
      </c>
    </row>
    <row r="700" spans="2:47" s="1" customFormat="1" ht="11.25">
      <c r="B700" s="32"/>
      <c r="D700" s="154" t="s">
        <v>403</v>
      </c>
      <c r="F700" s="176" t="s">
        <v>602</v>
      </c>
      <c r="H700" s="177">
        <v>20</v>
      </c>
      <c r="L700" s="32"/>
      <c r="M700" s="175"/>
      <c r="T700" s="56"/>
      <c r="AU700" s="17" t="s">
        <v>90</v>
      </c>
    </row>
    <row r="701" spans="2:47" s="1" customFormat="1" ht="11.25">
      <c r="B701" s="32"/>
      <c r="D701" s="154" t="s">
        <v>403</v>
      </c>
      <c r="F701" s="176" t="s">
        <v>603</v>
      </c>
      <c r="H701" s="177">
        <v>12</v>
      </c>
      <c r="L701" s="32"/>
      <c r="M701" s="175"/>
      <c r="T701" s="56"/>
      <c r="AU701" s="17" t="s">
        <v>90</v>
      </c>
    </row>
    <row r="702" spans="2:47" s="1" customFormat="1" ht="11.25">
      <c r="B702" s="32"/>
      <c r="D702" s="154" t="s">
        <v>403</v>
      </c>
      <c r="F702" s="176" t="s">
        <v>604</v>
      </c>
      <c r="H702" s="177">
        <v>6.5</v>
      </c>
      <c r="L702" s="32"/>
      <c r="M702" s="175"/>
      <c r="T702" s="56"/>
      <c r="AU702" s="17" t="s">
        <v>90</v>
      </c>
    </row>
    <row r="703" spans="2:47" s="1" customFormat="1" ht="11.25">
      <c r="B703" s="32"/>
      <c r="D703" s="154" t="s">
        <v>403</v>
      </c>
      <c r="F703" s="176" t="s">
        <v>605</v>
      </c>
      <c r="H703" s="177">
        <v>7</v>
      </c>
      <c r="L703" s="32"/>
      <c r="M703" s="175"/>
      <c r="T703" s="56"/>
      <c r="AU703" s="17" t="s">
        <v>90</v>
      </c>
    </row>
    <row r="704" spans="2:47" s="1" customFormat="1" ht="11.25">
      <c r="B704" s="32"/>
      <c r="D704" s="154" t="s">
        <v>403</v>
      </c>
      <c r="F704" s="176" t="s">
        <v>406</v>
      </c>
      <c r="H704" s="177">
        <v>45.5</v>
      </c>
      <c r="L704" s="32"/>
      <c r="M704" s="175"/>
      <c r="T704" s="56"/>
      <c r="AU704" s="17" t="s">
        <v>90</v>
      </c>
    </row>
    <row r="705" spans="2:65" s="1" customFormat="1" ht="21.75" customHeight="1">
      <c r="B705" s="32"/>
      <c r="C705" s="139" t="s">
        <v>658</v>
      </c>
      <c r="D705" s="139" t="s">
        <v>375</v>
      </c>
      <c r="E705" s="140" t="s">
        <v>659</v>
      </c>
      <c r="F705" s="141" t="s">
        <v>660</v>
      </c>
      <c r="G705" s="142" t="s">
        <v>465</v>
      </c>
      <c r="H705" s="143">
        <v>8.6999999999999993</v>
      </c>
      <c r="I705" s="144"/>
      <c r="J705" s="145">
        <f>ROUND(I705*H705,2)</f>
        <v>0</v>
      </c>
      <c r="K705" s="146"/>
      <c r="L705" s="32"/>
      <c r="M705" s="147" t="s">
        <v>1</v>
      </c>
      <c r="N705" s="148" t="s">
        <v>45</v>
      </c>
      <c r="P705" s="149">
        <f>O705*H705</f>
        <v>0</v>
      </c>
      <c r="Q705" s="149">
        <v>0</v>
      </c>
      <c r="R705" s="149">
        <f>Q705*H705</f>
        <v>0</v>
      </c>
      <c r="S705" s="149">
        <v>0.56899999999999995</v>
      </c>
      <c r="T705" s="150">
        <f>S705*H705</f>
        <v>4.9502999999999995</v>
      </c>
      <c r="AR705" s="151" t="s">
        <v>379</v>
      </c>
      <c r="AT705" s="151" t="s">
        <v>375</v>
      </c>
      <c r="AU705" s="151" t="s">
        <v>90</v>
      </c>
      <c r="AY705" s="17" t="s">
        <v>373</v>
      </c>
      <c r="BE705" s="152">
        <f>IF(N705="základní",J705,0)</f>
        <v>0</v>
      </c>
      <c r="BF705" s="152">
        <f>IF(N705="snížená",J705,0)</f>
        <v>0</v>
      </c>
      <c r="BG705" s="152">
        <f>IF(N705="zákl. přenesená",J705,0)</f>
        <v>0</v>
      </c>
      <c r="BH705" s="152">
        <f>IF(N705="sníž. přenesená",J705,0)</f>
        <v>0</v>
      </c>
      <c r="BI705" s="152">
        <f>IF(N705="nulová",J705,0)</f>
        <v>0</v>
      </c>
      <c r="BJ705" s="17" t="s">
        <v>87</v>
      </c>
      <c r="BK705" s="152">
        <f>ROUND(I705*H705,2)</f>
        <v>0</v>
      </c>
      <c r="BL705" s="17" t="s">
        <v>379</v>
      </c>
      <c r="BM705" s="151" t="s">
        <v>661</v>
      </c>
    </row>
    <row r="706" spans="2:65" s="12" customFormat="1" ht="11.25">
      <c r="B706" s="153"/>
      <c r="D706" s="154" t="s">
        <v>381</v>
      </c>
      <c r="E706" s="155" t="s">
        <v>1</v>
      </c>
      <c r="F706" s="156" t="s">
        <v>610</v>
      </c>
      <c r="H706" s="155" t="s">
        <v>1</v>
      </c>
      <c r="I706" s="157"/>
      <c r="L706" s="153"/>
      <c r="M706" s="158"/>
      <c r="T706" s="159"/>
      <c r="AT706" s="155" t="s">
        <v>381</v>
      </c>
      <c r="AU706" s="155" t="s">
        <v>90</v>
      </c>
      <c r="AV706" s="12" t="s">
        <v>87</v>
      </c>
      <c r="AW706" s="12" t="s">
        <v>36</v>
      </c>
      <c r="AX706" s="12" t="s">
        <v>80</v>
      </c>
      <c r="AY706" s="155" t="s">
        <v>373</v>
      </c>
    </row>
    <row r="707" spans="2:65" s="13" customFormat="1" ht="11.25">
      <c r="B707" s="160"/>
      <c r="D707" s="154" t="s">
        <v>381</v>
      </c>
      <c r="E707" s="161" t="s">
        <v>1</v>
      </c>
      <c r="F707" s="162" t="s">
        <v>662</v>
      </c>
      <c r="H707" s="163">
        <v>8.6999999999999993</v>
      </c>
      <c r="I707" s="164"/>
      <c r="L707" s="160"/>
      <c r="M707" s="165"/>
      <c r="T707" s="166"/>
      <c r="AT707" s="161" t="s">
        <v>381</v>
      </c>
      <c r="AU707" s="161" t="s">
        <v>90</v>
      </c>
      <c r="AV707" s="13" t="s">
        <v>90</v>
      </c>
      <c r="AW707" s="13" t="s">
        <v>36</v>
      </c>
      <c r="AX707" s="13" t="s">
        <v>80</v>
      </c>
      <c r="AY707" s="161" t="s">
        <v>373</v>
      </c>
    </row>
    <row r="708" spans="2:65" s="14" customFormat="1" ht="11.25">
      <c r="B708" s="167"/>
      <c r="D708" s="154" t="s">
        <v>381</v>
      </c>
      <c r="E708" s="168" t="s">
        <v>1</v>
      </c>
      <c r="F708" s="169" t="s">
        <v>386</v>
      </c>
      <c r="H708" s="170">
        <v>8.6999999999999993</v>
      </c>
      <c r="I708" s="171"/>
      <c r="L708" s="167"/>
      <c r="M708" s="172"/>
      <c r="T708" s="173"/>
      <c r="AT708" s="168" t="s">
        <v>381</v>
      </c>
      <c r="AU708" s="168" t="s">
        <v>90</v>
      </c>
      <c r="AV708" s="14" t="s">
        <v>379</v>
      </c>
      <c r="AW708" s="14" t="s">
        <v>36</v>
      </c>
      <c r="AX708" s="14" t="s">
        <v>87</v>
      </c>
      <c r="AY708" s="168" t="s">
        <v>373</v>
      </c>
    </row>
    <row r="709" spans="2:65" s="1" customFormat="1" ht="21.75" customHeight="1">
      <c r="B709" s="32"/>
      <c r="C709" s="139" t="s">
        <v>663</v>
      </c>
      <c r="D709" s="139" t="s">
        <v>375</v>
      </c>
      <c r="E709" s="140" t="s">
        <v>664</v>
      </c>
      <c r="F709" s="141" t="s">
        <v>665</v>
      </c>
      <c r="G709" s="142" t="s">
        <v>465</v>
      </c>
      <c r="H709" s="143">
        <v>2.4</v>
      </c>
      <c r="I709" s="144"/>
      <c r="J709" s="145">
        <f>ROUND(I709*H709,2)</f>
        <v>0</v>
      </c>
      <c r="K709" s="146"/>
      <c r="L709" s="32"/>
      <c r="M709" s="147" t="s">
        <v>1</v>
      </c>
      <c r="N709" s="148" t="s">
        <v>45</v>
      </c>
      <c r="P709" s="149">
        <f>O709*H709</f>
        <v>0</v>
      </c>
      <c r="Q709" s="149">
        <v>0</v>
      </c>
      <c r="R709" s="149">
        <f>Q709*H709</f>
        <v>0</v>
      </c>
      <c r="S709" s="149">
        <v>6.4489999999999998</v>
      </c>
      <c r="T709" s="150">
        <f>S709*H709</f>
        <v>15.477599999999999</v>
      </c>
      <c r="AR709" s="151" t="s">
        <v>379</v>
      </c>
      <c r="AT709" s="151" t="s">
        <v>375</v>
      </c>
      <c r="AU709" s="151" t="s">
        <v>90</v>
      </c>
      <c r="AY709" s="17" t="s">
        <v>373</v>
      </c>
      <c r="BE709" s="152">
        <f>IF(N709="základní",J709,0)</f>
        <v>0</v>
      </c>
      <c r="BF709" s="152">
        <f>IF(N709="snížená",J709,0)</f>
        <v>0</v>
      </c>
      <c r="BG709" s="152">
        <f>IF(N709="zákl. přenesená",J709,0)</f>
        <v>0</v>
      </c>
      <c r="BH709" s="152">
        <f>IF(N709="sníž. přenesená",J709,0)</f>
        <v>0</v>
      </c>
      <c r="BI709" s="152">
        <f>IF(N709="nulová",J709,0)</f>
        <v>0</v>
      </c>
      <c r="BJ709" s="17" t="s">
        <v>87</v>
      </c>
      <c r="BK709" s="152">
        <f>ROUND(I709*H709,2)</f>
        <v>0</v>
      </c>
      <c r="BL709" s="17" t="s">
        <v>379</v>
      </c>
      <c r="BM709" s="151" t="s">
        <v>666</v>
      </c>
    </row>
    <row r="710" spans="2:65" s="12" customFormat="1" ht="11.25">
      <c r="B710" s="153"/>
      <c r="D710" s="154" t="s">
        <v>381</v>
      </c>
      <c r="E710" s="155" t="s">
        <v>1</v>
      </c>
      <c r="F710" s="156" t="s">
        <v>610</v>
      </c>
      <c r="H710" s="155" t="s">
        <v>1</v>
      </c>
      <c r="I710" s="157"/>
      <c r="L710" s="153"/>
      <c r="M710" s="158"/>
      <c r="T710" s="159"/>
      <c r="AT710" s="155" t="s">
        <v>381</v>
      </c>
      <c r="AU710" s="155" t="s">
        <v>90</v>
      </c>
      <c r="AV710" s="12" t="s">
        <v>87</v>
      </c>
      <c r="AW710" s="12" t="s">
        <v>36</v>
      </c>
      <c r="AX710" s="12" t="s">
        <v>80</v>
      </c>
      <c r="AY710" s="155" t="s">
        <v>373</v>
      </c>
    </row>
    <row r="711" spans="2:65" s="13" customFormat="1" ht="11.25">
      <c r="B711" s="160"/>
      <c r="D711" s="154" t="s">
        <v>381</v>
      </c>
      <c r="E711" s="161" t="s">
        <v>1</v>
      </c>
      <c r="F711" s="162" t="s">
        <v>618</v>
      </c>
      <c r="H711" s="163">
        <v>2.4</v>
      </c>
      <c r="I711" s="164"/>
      <c r="L711" s="160"/>
      <c r="M711" s="165"/>
      <c r="T711" s="166"/>
      <c r="AT711" s="161" t="s">
        <v>381</v>
      </c>
      <c r="AU711" s="161" t="s">
        <v>90</v>
      </c>
      <c r="AV711" s="13" t="s">
        <v>90</v>
      </c>
      <c r="AW711" s="13" t="s">
        <v>36</v>
      </c>
      <c r="AX711" s="13" t="s">
        <v>80</v>
      </c>
      <c r="AY711" s="161" t="s">
        <v>373</v>
      </c>
    </row>
    <row r="712" spans="2:65" s="14" customFormat="1" ht="11.25">
      <c r="B712" s="167"/>
      <c r="D712" s="154" t="s">
        <v>381</v>
      </c>
      <c r="E712" s="168" t="s">
        <v>1</v>
      </c>
      <c r="F712" s="169" t="s">
        <v>386</v>
      </c>
      <c r="H712" s="170">
        <v>2.4</v>
      </c>
      <c r="I712" s="171"/>
      <c r="L712" s="167"/>
      <c r="M712" s="172"/>
      <c r="T712" s="173"/>
      <c r="AT712" s="168" t="s">
        <v>381</v>
      </c>
      <c r="AU712" s="168" t="s">
        <v>90</v>
      </c>
      <c r="AV712" s="14" t="s">
        <v>379</v>
      </c>
      <c r="AW712" s="14" t="s">
        <v>36</v>
      </c>
      <c r="AX712" s="14" t="s">
        <v>87</v>
      </c>
      <c r="AY712" s="168" t="s">
        <v>373</v>
      </c>
    </row>
    <row r="713" spans="2:65" s="1" customFormat="1" ht="21.75" customHeight="1">
      <c r="B713" s="32"/>
      <c r="C713" s="139" t="s">
        <v>667</v>
      </c>
      <c r="D713" s="139" t="s">
        <v>375</v>
      </c>
      <c r="E713" s="140" t="s">
        <v>668</v>
      </c>
      <c r="F713" s="141" t="s">
        <v>669</v>
      </c>
      <c r="G713" s="142" t="s">
        <v>395</v>
      </c>
      <c r="H713" s="143">
        <v>129.77199999999999</v>
      </c>
      <c r="I713" s="144"/>
      <c r="J713" s="145">
        <f>ROUND(I713*H713,2)</f>
        <v>0</v>
      </c>
      <c r="K713" s="146"/>
      <c r="L713" s="32"/>
      <c r="M713" s="147" t="s">
        <v>1</v>
      </c>
      <c r="N713" s="148" t="s">
        <v>45</v>
      </c>
      <c r="P713" s="149">
        <f>O713*H713</f>
        <v>0</v>
      </c>
      <c r="Q713" s="149">
        <v>0</v>
      </c>
      <c r="R713" s="149">
        <f>Q713*H713</f>
        <v>0</v>
      </c>
      <c r="S713" s="149">
        <v>0</v>
      </c>
      <c r="T713" s="150">
        <f>S713*H713</f>
        <v>0</v>
      </c>
      <c r="AR713" s="151" t="s">
        <v>379</v>
      </c>
      <c r="AT713" s="151" t="s">
        <v>375</v>
      </c>
      <c r="AU713" s="151" t="s">
        <v>90</v>
      </c>
      <c r="AY713" s="17" t="s">
        <v>373</v>
      </c>
      <c r="BE713" s="152">
        <f>IF(N713="základní",J713,0)</f>
        <v>0</v>
      </c>
      <c r="BF713" s="152">
        <f>IF(N713="snížená",J713,0)</f>
        <v>0</v>
      </c>
      <c r="BG713" s="152">
        <f>IF(N713="zákl. přenesená",J713,0)</f>
        <v>0</v>
      </c>
      <c r="BH713" s="152">
        <f>IF(N713="sníž. přenesená",J713,0)</f>
        <v>0</v>
      </c>
      <c r="BI713" s="152">
        <f>IF(N713="nulová",J713,0)</f>
        <v>0</v>
      </c>
      <c r="BJ713" s="17" t="s">
        <v>87</v>
      </c>
      <c r="BK713" s="152">
        <f>ROUND(I713*H713,2)</f>
        <v>0</v>
      </c>
      <c r="BL713" s="17" t="s">
        <v>379</v>
      </c>
      <c r="BM713" s="151" t="s">
        <v>670</v>
      </c>
    </row>
    <row r="714" spans="2:65" s="13" customFormat="1" ht="11.25">
      <c r="B714" s="160"/>
      <c r="D714" s="154" t="s">
        <v>381</v>
      </c>
      <c r="E714" s="161" t="s">
        <v>1</v>
      </c>
      <c r="F714" s="162" t="s">
        <v>267</v>
      </c>
      <c r="H714" s="163">
        <v>445.4</v>
      </c>
      <c r="I714" s="164"/>
      <c r="L714" s="160"/>
      <c r="M714" s="165"/>
      <c r="T714" s="166"/>
      <c r="AT714" s="161" t="s">
        <v>381</v>
      </c>
      <c r="AU714" s="161" t="s">
        <v>90</v>
      </c>
      <c r="AV714" s="13" t="s">
        <v>90</v>
      </c>
      <c r="AW714" s="13" t="s">
        <v>36</v>
      </c>
      <c r="AX714" s="13" t="s">
        <v>80</v>
      </c>
      <c r="AY714" s="161" t="s">
        <v>373</v>
      </c>
    </row>
    <row r="715" spans="2:65" s="15" customFormat="1" ht="11.25">
      <c r="B715" s="178"/>
      <c r="D715" s="154" t="s">
        <v>381</v>
      </c>
      <c r="E715" s="179" t="s">
        <v>237</v>
      </c>
      <c r="F715" s="180" t="s">
        <v>406</v>
      </c>
      <c r="H715" s="181">
        <v>445.4</v>
      </c>
      <c r="I715" s="182"/>
      <c r="L715" s="178"/>
      <c r="M715" s="183"/>
      <c r="T715" s="184"/>
      <c r="AT715" s="179" t="s">
        <v>381</v>
      </c>
      <c r="AU715" s="179" t="s">
        <v>90</v>
      </c>
      <c r="AV715" s="15" t="s">
        <v>392</v>
      </c>
      <c r="AW715" s="15" t="s">
        <v>36</v>
      </c>
      <c r="AX715" s="15" t="s">
        <v>80</v>
      </c>
      <c r="AY715" s="179" t="s">
        <v>373</v>
      </c>
    </row>
    <row r="716" spans="2:65" s="14" customFormat="1" ht="11.25">
      <c r="B716" s="167"/>
      <c r="D716" s="154" t="s">
        <v>381</v>
      </c>
      <c r="E716" s="168" t="s">
        <v>1</v>
      </c>
      <c r="F716" s="169" t="s">
        <v>386</v>
      </c>
      <c r="H716" s="170">
        <v>445.4</v>
      </c>
      <c r="I716" s="171"/>
      <c r="L716" s="167"/>
      <c r="M716" s="172"/>
      <c r="T716" s="173"/>
      <c r="AT716" s="168" t="s">
        <v>381</v>
      </c>
      <c r="AU716" s="168" t="s">
        <v>90</v>
      </c>
      <c r="AV716" s="14" t="s">
        <v>379</v>
      </c>
      <c r="AW716" s="14" t="s">
        <v>36</v>
      </c>
      <c r="AX716" s="14" t="s">
        <v>80</v>
      </c>
      <c r="AY716" s="168" t="s">
        <v>373</v>
      </c>
    </row>
    <row r="717" spans="2:65" s="12" customFormat="1" ht="11.25">
      <c r="B717" s="153"/>
      <c r="D717" s="154" t="s">
        <v>381</v>
      </c>
      <c r="E717" s="155" t="s">
        <v>1</v>
      </c>
      <c r="F717" s="156" t="s">
        <v>671</v>
      </c>
      <c r="H717" s="155" t="s">
        <v>1</v>
      </c>
      <c r="I717" s="157"/>
      <c r="L717" s="153"/>
      <c r="M717" s="158"/>
      <c r="T717" s="159"/>
      <c r="AT717" s="155" t="s">
        <v>381</v>
      </c>
      <c r="AU717" s="155" t="s">
        <v>90</v>
      </c>
      <c r="AV717" s="12" t="s">
        <v>87</v>
      </c>
      <c r="AW717" s="12" t="s">
        <v>36</v>
      </c>
      <c r="AX717" s="12" t="s">
        <v>80</v>
      </c>
      <c r="AY717" s="155" t="s">
        <v>373</v>
      </c>
    </row>
    <row r="718" spans="2:65" s="13" customFormat="1" ht="11.25">
      <c r="B718" s="160"/>
      <c r="D718" s="154" t="s">
        <v>381</v>
      </c>
      <c r="E718" s="161" t="s">
        <v>1</v>
      </c>
      <c r="F718" s="162" t="s">
        <v>672</v>
      </c>
      <c r="H718" s="163">
        <v>111.35</v>
      </c>
      <c r="I718" s="164"/>
      <c r="L718" s="160"/>
      <c r="M718" s="165"/>
      <c r="T718" s="166"/>
      <c r="AT718" s="161" t="s">
        <v>381</v>
      </c>
      <c r="AU718" s="161" t="s">
        <v>90</v>
      </c>
      <c r="AV718" s="13" t="s">
        <v>90</v>
      </c>
      <c r="AW718" s="13" t="s">
        <v>36</v>
      </c>
      <c r="AX718" s="13" t="s">
        <v>80</v>
      </c>
      <c r="AY718" s="161" t="s">
        <v>373</v>
      </c>
    </row>
    <row r="719" spans="2:65" s="12" customFormat="1" ht="11.25">
      <c r="B719" s="153"/>
      <c r="D719" s="154" t="s">
        <v>381</v>
      </c>
      <c r="E719" s="155" t="s">
        <v>1</v>
      </c>
      <c r="F719" s="156" t="s">
        <v>673</v>
      </c>
      <c r="H719" s="155" t="s">
        <v>1</v>
      </c>
      <c r="I719" s="157"/>
      <c r="L719" s="153"/>
      <c r="M719" s="158"/>
      <c r="T719" s="159"/>
      <c r="AT719" s="155" t="s">
        <v>381</v>
      </c>
      <c r="AU719" s="155" t="s">
        <v>90</v>
      </c>
      <c r="AV719" s="12" t="s">
        <v>87</v>
      </c>
      <c r="AW719" s="12" t="s">
        <v>36</v>
      </c>
      <c r="AX719" s="12" t="s">
        <v>80</v>
      </c>
      <c r="AY719" s="155" t="s">
        <v>373</v>
      </c>
    </row>
    <row r="720" spans="2:65" s="13" customFormat="1" ht="11.25">
      <c r="B720" s="160"/>
      <c r="D720" s="154" t="s">
        <v>381</v>
      </c>
      <c r="E720" s="161" t="s">
        <v>1</v>
      </c>
      <c r="F720" s="162" t="s">
        <v>674</v>
      </c>
      <c r="H720" s="163">
        <v>18.422000000000001</v>
      </c>
      <c r="I720" s="164"/>
      <c r="L720" s="160"/>
      <c r="M720" s="165"/>
      <c r="T720" s="166"/>
      <c r="AT720" s="161" t="s">
        <v>381</v>
      </c>
      <c r="AU720" s="161" t="s">
        <v>90</v>
      </c>
      <c r="AV720" s="13" t="s">
        <v>90</v>
      </c>
      <c r="AW720" s="13" t="s">
        <v>36</v>
      </c>
      <c r="AX720" s="13" t="s">
        <v>80</v>
      </c>
      <c r="AY720" s="161" t="s">
        <v>373</v>
      </c>
    </row>
    <row r="721" spans="2:65" s="15" customFormat="1" ht="11.25">
      <c r="B721" s="178"/>
      <c r="D721" s="154" t="s">
        <v>381</v>
      </c>
      <c r="E721" s="179" t="s">
        <v>309</v>
      </c>
      <c r="F721" s="180" t="s">
        <v>406</v>
      </c>
      <c r="H721" s="181">
        <v>129.77199999999999</v>
      </c>
      <c r="I721" s="182"/>
      <c r="L721" s="178"/>
      <c r="M721" s="183"/>
      <c r="T721" s="184"/>
      <c r="AT721" s="179" t="s">
        <v>381</v>
      </c>
      <c r="AU721" s="179" t="s">
        <v>90</v>
      </c>
      <c r="AV721" s="15" t="s">
        <v>392</v>
      </c>
      <c r="AW721" s="15" t="s">
        <v>36</v>
      </c>
      <c r="AX721" s="15" t="s">
        <v>80</v>
      </c>
      <c r="AY721" s="179" t="s">
        <v>373</v>
      </c>
    </row>
    <row r="722" spans="2:65" s="14" customFormat="1" ht="11.25">
      <c r="B722" s="167"/>
      <c r="D722" s="154" t="s">
        <v>381</v>
      </c>
      <c r="E722" s="168" t="s">
        <v>1</v>
      </c>
      <c r="F722" s="169" t="s">
        <v>386</v>
      </c>
      <c r="H722" s="170">
        <v>129.77199999999999</v>
      </c>
      <c r="I722" s="171"/>
      <c r="L722" s="167"/>
      <c r="M722" s="172"/>
      <c r="T722" s="173"/>
      <c r="AT722" s="168" t="s">
        <v>381</v>
      </c>
      <c r="AU722" s="168" t="s">
        <v>90</v>
      </c>
      <c r="AV722" s="14" t="s">
        <v>379</v>
      </c>
      <c r="AW722" s="14" t="s">
        <v>36</v>
      </c>
      <c r="AX722" s="14" t="s">
        <v>87</v>
      </c>
      <c r="AY722" s="168" t="s">
        <v>373</v>
      </c>
    </row>
    <row r="723" spans="2:65" s="1" customFormat="1" ht="11.25">
      <c r="B723" s="32"/>
      <c r="D723" s="154" t="s">
        <v>403</v>
      </c>
      <c r="F723" s="174" t="s">
        <v>404</v>
      </c>
      <c r="L723" s="32"/>
      <c r="M723" s="175"/>
      <c r="T723" s="56"/>
      <c r="AU723" s="17" t="s">
        <v>90</v>
      </c>
    </row>
    <row r="724" spans="2:65" s="1" customFormat="1" ht="11.25">
      <c r="B724" s="32"/>
      <c r="D724" s="154" t="s">
        <v>403</v>
      </c>
      <c r="F724" s="176" t="s">
        <v>405</v>
      </c>
      <c r="H724" s="177">
        <v>0</v>
      </c>
      <c r="L724" s="32"/>
      <c r="M724" s="175"/>
      <c r="T724" s="56"/>
      <c r="AU724" s="17" t="s">
        <v>90</v>
      </c>
    </row>
    <row r="725" spans="2:65" s="1" customFormat="1" ht="11.25">
      <c r="B725" s="32"/>
      <c r="D725" s="154" t="s">
        <v>403</v>
      </c>
      <c r="F725" s="176" t="s">
        <v>398</v>
      </c>
      <c r="H725" s="177">
        <v>0</v>
      </c>
      <c r="L725" s="32"/>
      <c r="M725" s="175"/>
      <c r="T725" s="56"/>
      <c r="AU725" s="17" t="s">
        <v>90</v>
      </c>
    </row>
    <row r="726" spans="2:65" s="1" customFormat="1" ht="11.25">
      <c r="B726" s="32"/>
      <c r="D726" s="154" t="s">
        <v>403</v>
      </c>
      <c r="F726" s="176" t="s">
        <v>234</v>
      </c>
      <c r="H726" s="177">
        <v>445.4</v>
      </c>
      <c r="L726" s="32"/>
      <c r="M726" s="175"/>
      <c r="T726" s="56"/>
      <c r="AU726" s="17" t="s">
        <v>90</v>
      </c>
    </row>
    <row r="727" spans="2:65" s="1" customFormat="1" ht="11.25">
      <c r="B727" s="32"/>
      <c r="D727" s="154" t="s">
        <v>403</v>
      </c>
      <c r="F727" s="176" t="s">
        <v>406</v>
      </c>
      <c r="H727" s="177">
        <v>445.4</v>
      </c>
      <c r="L727" s="32"/>
      <c r="M727" s="175"/>
      <c r="T727" s="56"/>
      <c r="AU727" s="17" t="s">
        <v>90</v>
      </c>
    </row>
    <row r="728" spans="2:65" s="1" customFormat="1" ht="11.25">
      <c r="B728" s="32"/>
      <c r="D728" s="154" t="s">
        <v>403</v>
      </c>
      <c r="F728" s="174" t="s">
        <v>467</v>
      </c>
      <c r="L728" s="32"/>
      <c r="M728" s="175"/>
      <c r="T728" s="56"/>
      <c r="AU728" s="17" t="s">
        <v>90</v>
      </c>
    </row>
    <row r="729" spans="2:65" s="1" customFormat="1" ht="11.25">
      <c r="B729" s="32"/>
      <c r="D729" s="154" t="s">
        <v>403</v>
      </c>
      <c r="F729" s="176" t="s">
        <v>468</v>
      </c>
      <c r="H729" s="177">
        <v>0</v>
      </c>
      <c r="L729" s="32"/>
      <c r="M729" s="175"/>
      <c r="T729" s="56"/>
      <c r="AU729" s="17" t="s">
        <v>90</v>
      </c>
    </row>
    <row r="730" spans="2:65" s="1" customFormat="1" ht="11.25">
      <c r="B730" s="32"/>
      <c r="D730" s="154" t="s">
        <v>403</v>
      </c>
      <c r="F730" s="176" t="s">
        <v>469</v>
      </c>
      <c r="H730" s="177">
        <v>92.11</v>
      </c>
      <c r="L730" s="32"/>
      <c r="M730" s="175"/>
      <c r="T730" s="56"/>
      <c r="AU730" s="17" t="s">
        <v>90</v>
      </c>
    </row>
    <row r="731" spans="2:65" s="1" customFormat="1" ht="11.25">
      <c r="B731" s="32"/>
      <c r="D731" s="154" t="s">
        <v>403</v>
      </c>
      <c r="F731" s="176" t="s">
        <v>406</v>
      </c>
      <c r="H731" s="177">
        <v>92.11</v>
      </c>
      <c r="L731" s="32"/>
      <c r="M731" s="175"/>
      <c r="T731" s="56"/>
      <c r="AU731" s="17" t="s">
        <v>90</v>
      </c>
    </row>
    <row r="732" spans="2:65" s="1" customFormat="1" ht="16.5" customHeight="1">
      <c r="B732" s="32"/>
      <c r="C732" s="139" t="s">
        <v>675</v>
      </c>
      <c r="D732" s="139" t="s">
        <v>375</v>
      </c>
      <c r="E732" s="140" t="s">
        <v>676</v>
      </c>
      <c r="F732" s="141" t="s">
        <v>677</v>
      </c>
      <c r="G732" s="142" t="s">
        <v>172</v>
      </c>
      <c r="H732" s="143">
        <v>39.488999999999997</v>
      </c>
      <c r="I732" s="144"/>
      <c r="J732" s="145">
        <f>ROUND(I732*H732,2)</f>
        <v>0</v>
      </c>
      <c r="K732" s="146"/>
      <c r="L732" s="32"/>
      <c r="M732" s="147" t="s">
        <v>1</v>
      </c>
      <c r="N732" s="148" t="s">
        <v>45</v>
      </c>
      <c r="P732" s="149">
        <f>O732*H732</f>
        <v>0</v>
      </c>
      <c r="Q732" s="149">
        <v>2.9399999999999999E-3</v>
      </c>
      <c r="R732" s="149">
        <f>Q732*H732</f>
        <v>0.11609765999999999</v>
      </c>
      <c r="S732" s="149">
        <v>0</v>
      </c>
      <c r="T732" s="150">
        <f>S732*H732</f>
        <v>0</v>
      </c>
      <c r="AR732" s="151" t="s">
        <v>379</v>
      </c>
      <c r="AT732" s="151" t="s">
        <v>375</v>
      </c>
      <c r="AU732" s="151" t="s">
        <v>90</v>
      </c>
      <c r="AY732" s="17" t="s">
        <v>373</v>
      </c>
      <c r="BE732" s="152">
        <f>IF(N732="základní",J732,0)</f>
        <v>0</v>
      </c>
      <c r="BF732" s="152">
        <f>IF(N732="snížená",J732,0)</f>
        <v>0</v>
      </c>
      <c r="BG732" s="152">
        <f>IF(N732="zákl. přenesená",J732,0)</f>
        <v>0</v>
      </c>
      <c r="BH732" s="152">
        <f>IF(N732="sníž. přenesená",J732,0)</f>
        <v>0</v>
      </c>
      <c r="BI732" s="152">
        <f>IF(N732="nulová",J732,0)</f>
        <v>0</v>
      </c>
      <c r="BJ732" s="17" t="s">
        <v>87</v>
      </c>
      <c r="BK732" s="152">
        <f>ROUND(I732*H732,2)</f>
        <v>0</v>
      </c>
      <c r="BL732" s="17" t="s">
        <v>379</v>
      </c>
      <c r="BM732" s="151" t="s">
        <v>678</v>
      </c>
    </row>
    <row r="733" spans="2:65" s="12" customFormat="1" ht="11.25">
      <c r="B733" s="153"/>
      <c r="D733" s="154" t="s">
        <v>381</v>
      </c>
      <c r="E733" s="155" t="s">
        <v>1</v>
      </c>
      <c r="F733" s="156" t="s">
        <v>434</v>
      </c>
      <c r="H733" s="155" t="s">
        <v>1</v>
      </c>
      <c r="I733" s="157"/>
      <c r="L733" s="153"/>
      <c r="M733" s="158"/>
      <c r="T733" s="159"/>
      <c r="AT733" s="155" t="s">
        <v>381</v>
      </c>
      <c r="AU733" s="155" t="s">
        <v>90</v>
      </c>
      <c r="AV733" s="12" t="s">
        <v>87</v>
      </c>
      <c r="AW733" s="12" t="s">
        <v>36</v>
      </c>
      <c r="AX733" s="12" t="s">
        <v>80</v>
      </c>
      <c r="AY733" s="155" t="s">
        <v>373</v>
      </c>
    </row>
    <row r="734" spans="2:65" s="13" customFormat="1" ht="11.25">
      <c r="B734" s="160"/>
      <c r="D734" s="154" t="s">
        <v>381</v>
      </c>
      <c r="E734" s="161" t="s">
        <v>1</v>
      </c>
      <c r="F734" s="162" t="s">
        <v>679</v>
      </c>
      <c r="H734" s="163">
        <v>36.844000000000001</v>
      </c>
      <c r="I734" s="164"/>
      <c r="L734" s="160"/>
      <c r="M734" s="165"/>
      <c r="T734" s="166"/>
      <c r="AT734" s="161" t="s">
        <v>381</v>
      </c>
      <c r="AU734" s="161" t="s">
        <v>90</v>
      </c>
      <c r="AV734" s="13" t="s">
        <v>90</v>
      </c>
      <c r="AW734" s="13" t="s">
        <v>36</v>
      </c>
      <c r="AX734" s="13" t="s">
        <v>80</v>
      </c>
      <c r="AY734" s="161" t="s">
        <v>373</v>
      </c>
    </row>
    <row r="735" spans="2:65" s="12" customFormat="1" ht="11.25">
      <c r="B735" s="153"/>
      <c r="D735" s="154" t="s">
        <v>381</v>
      </c>
      <c r="E735" s="155" t="s">
        <v>1</v>
      </c>
      <c r="F735" s="156" t="s">
        <v>680</v>
      </c>
      <c r="H735" s="155" t="s">
        <v>1</v>
      </c>
      <c r="I735" s="157"/>
      <c r="L735" s="153"/>
      <c r="M735" s="158"/>
      <c r="T735" s="159"/>
      <c r="AT735" s="155" t="s">
        <v>381</v>
      </c>
      <c r="AU735" s="155" t="s">
        <v>90</v>
      </c>
      <c r="AV735" s="12" t="s">
        <v>87</v>
      </c>
      <c r="AW735" s="12" t="s">
        <v>36</v>
      </c>
      <c r="AX735" s="12" t="s">
        <v>80</v>
      </c>
      <c r="AY735" s="155" t="s">
        <v>373</v>
      </c>
    </row>
    <row r="736" spans="2:65" s="13" customFormat="1" ht="11.25">
      <c r="B736" s="160"/>
      <c r="D736" s="154" t="s">
        <v>381</v>
      </c>
      <c r="E736" s="161" t="s">
        <v>1</v>
      </c>
      <c r="F736" s="162" t="s">
        <v>681</v>
      </c>
      <c r="H736" s="163">
        <v>2.645</v>
      </c>
      <c r="I736" s="164"/>
      <c r="L736" s="160"/>
      <c r="M736" s="165"/>
      <c r="T736" s="166"/>
      <c r="AT736" s="161" t="s">
        <v>381</v>
      </c>
      <c r="AU736" s="161" t="s">
        <v>90</v>
      </c>
      <c r="AV736" s="13" t="s">
        <v>90</v>
      </c>
      <c r="AW736" s="13" t="s">
        <v>36</v>
      </c>
      <c r="AX736" s="13" t="s">
        <v>80</v>
      </c>
      <c r="AY736" s="161" t="s">
        <v>373</v>
      </c>
    </row>
    <row r="737" spans="2:65" s="15" customFormat="1" ht="11.25">
      <c r="B737" s="178"/>
      <c r="D737" s="154" t="s">
        <v>381</v>
      </c>
      <c r="E737" s="179" t="s">
        <v>238</v>
      </c>
      <c r="F737" s="180" t="s">
        <v>406</v>
      </c>
      <c r="H737" s="181">
        <v>39.488999999999997</v>
      </c>
      <c r="I737" s="182"/>
      <c r="L737" s="178"/>
      <c r="M737" s="183"/>
      <c r="T737" s="184"/>
      <c r="AT737" s="179" t="s">
        <v>381</v>
      </c>
      <c r="AU737" s="179" t="s">
        <v>90</v>
      </c>
      <c r="AV737" s="15" t="s">
        <v>392</v>
      </c>
      <c r="AW737" s="15" t="s">
        <v>36</v>
      </c>
      <c r="AX737" s="15" t="s">
        <v>80</v>
      </c>
      <c r="AY737" s="179" t="s">
        <v>373</v>
      </c>
    </row>
    <row r="738" spans="2:65" s="14" customFormat="1" ht="11.25">
      <c r="B738" s="167"/>
      <c r="D738" s="154" t="s">
        <v>381</v>
      </c>
      <c r="E738" s="168" t="s">
        <v>1</v>
      </c>
      <c r="F738" s="169" t="s">
        <v>386</v>
      </c>
      <c r="H738" s="170">
        <v>39.488999999999997</v>
      </c>
      <c r="I738" s="171"/>
      <c r="L738" s="167"/>
      <c r="M738" s="172"/>
      <c r="T738" s="173"/>
      <c r="AT738" s="168" t="s">
        <v>381</v>
      </c>
      <c r="AU738" s="168" t="s">
        <v>90</v>
      </c>
      <c r="AV738" s="14" t="s">
        <v>379</v>
      </c>
      <c r="AW738" s="14" t="s">
        <v>36</v>
      </c>
      <c r="AX738" s="14" t="s">
        <v>87</v>
      </c>
      <c r="AY738" s="168" t="s">
        <v>373</v>
      </c>
    </row>
    <row r="739" spans="2:65" s="1" customFormat="1" ht="11.25">
      <c r="B739" s="32"/>
      <c r="D739" s="154" t="s">
        <v>403</v>
      </c>
      <c r="F739" s="174" t="s">
        <v>467</v>
      </c>
      <c r="L739" s="32"/>
      <c r="M739" s="175"/>
      <c r="T739" s="56"/>
      <c r="AU739" s="17" t="s">
        <v>90</v>
      </c>
    </row>
    <row r="740" spans="2:65" s="1" customFormat="1" ht="11.25">
      <c r="B740" s="32"/>
      <c r="D740" s="154" t="s">
        <v>403</v>
      </c>
      <c r="F740" s="176" t="s">
        <v>468</v>
      </c>
      <c r="H740" s="177">
        <v>0</v>
      </c>
      <c r="L740" s="32"/>
      <c r="M740" s="175"/>
      <c r="T740" s="56"/>
      <c r="AU740" s="17" t="s">
        <v>90</v>
      </c>
    </row>
    <row r="741" spans="2:65" s="1" customFormat="1" ht="11.25">
      <c r="B741" s="32"/>
      <c r="D741" s="154" t="s">
        <v>403</v>
      </c>
      <c r="F741" s="176" t="s">
        <v>469</v>
      </c>
      <c r="H741" s="177">
        <v>92.11</v>
      </c>
      <c r="L741" s="32"/>
      <c r="M741" s="175"/>
      <c r="T741" s="56"/>
      <c r="AU741" s="17" t="s">
        <v>90</v>
      </c>
    </row>
    <row r="742" spans="2:65" s="1" customFormat="1" ht="11.25">
      <c r="B742" s="32"/>
      <c r="D742" s="154" t="s">
        <v>403</v>
      </c>
      <c r="F742" s="176" t="s">
        <v>406</v>
      </c>
      <c r="H742" s="177">
        <v>92.11</v>
      </c>
      <c r="L742" s="32"/>
      <c r="M742" s="175"/>
      <c r="T742" s="56"/>
      <c r="AU742" s="17" t="s">
        <v>90</v>
      </c>
    </row>
    <row r="743" spans="2:65" s="1" customFormat="1" ht="16.5" customHeight="1">
      <c r="B743" s="32"/>
      <c r="C743" s="139" t="s">
        <v>682</v>
      </c>
      <c r="D743" s="139" t="s">
        <v>375</v>
      </c>
      <c r="E743" s="140" t="s">
        <v>683</v>
      </c>
      <c r="F743" s="141" t="s">
        <v>684</v>
      </c>
      <c r="G743" s="142" t="s">
        <v>172</v>
      </c>
      <c r="H743" s="143">
        <v>39.488999999999997</v>
      </c>
      <c r="I743" s="144"/>
      <c r="J743" s="145">
        <f>ROUND(I743*H743,2)</f>
        <v>0</v>
      </c>
      <c r="K743" s="146"/>
      <c r="L743" s="32"/>
      <c r="M743" s="147" t="s">
        <v>1</v>
      </c>
      <c r="N743" s="148" t="s">
        <v>45</v>
      </c>
      <c r="P743" s="149">
        <f>O743*H743</f>
        <v>0</v>
      </c>
      <c r="Q743" s="149">
        <v>0</v>
      </c>
      <c r="R743" s="149">
        <f>Q743*H743</f>
        <v>0</v>
      </c>
      <c r="S743" s="149">
        <v>0</v>
      </c>
      <c r="T743" s="150">
        <f>S743*H743</f>
        <v>0</v>
      </c>
      <c r="AR743" s="151" t="s">
        <v>379</v>
      </c>
      <c r="AT743" s="151" t="s">
        <v>375</v>
      </c>
      <c r="AU743" s="151" t="s">
        <v>90</v>
      </c>
      <c r="AY743" s="17" t="s">
        <v>373</v>
      </c>
      <c r="BE743" s="152">
        <f>IF(N743="základní",J743,0)</f>
        <v>0</v>
      </c>
      <c r="BF743" s="152">
        <f>IF(N743="snížená",J743,0)</f>
        <v>0</v>
      </c>
      <c r="BG743" s="152">
        <f>IF(N743="zákl. přenesená",J743,0)</f>
        <v>0</v>
      </c>
      <c r="BH743" s="152">
        <f>IF(N743="sníž. přenesená",J743,0)</f>
        <v>0</v>
      </c>
      <c r="BI743" s="152">
        <f>IF(N743="nulová",J743,0)</f>
        <v>0</v>
      </c>
      <c r="BJ743" s="17" t="s">
        <v>87</v>
      </c>
      <c r="BK743" s="152">
        <f>ROUND(I743*H743,2)</f>
        <v>0</v>
      </c>
      <c r="BL743" s="17" t="s">
        <v>379</v>
      </c>
      <c r="BM743" s="151" t="s">
        <v>685</v>
      </c>
    </row>
    <row r="744" spans="2:65" s="13" customFormat="1" ht="11.25">
      <c r="B744" s="160"/>
      <c r="D744" s="154" t="s">
        <v>381</v>
      </c>
      <c r="E744" s="161" t="s">
        <v>1</v>
      </c>
      <c r="F744" s="162" t="s">
        <v>238</v>
      </c>
      <c r="H744" s="163">
        <v>39.488999999999997</v>
      </c>
      <c r="I744" s="164"/>
      <c r="L744" s="160"/>
      <c r="M744" s="165"/>
      <c r="T744" s="166"/>
      <c r="AT744" s="161" t="s">
        <v>381</v>
      </c>
      <c r="AU744" s="161" t="s">
        <v>90</v>
      </c>
      <c r="AV744" s="13" t="s">
        <v>90</v>
      </c>
      <c r="AW744" s="13" t="s">
        <v>36</v>
      </c>
      <c r="AX744" s="13" t="s">
        <v>80</v>
      </c>
      <c r="AY744" s="161" t="s">
        <v>373</v>
      </c>
    </row>
    <row r="745" spans="2:65" s="14" customFormat="1" ht="11.25">
      <c r="B745" s="167"/>
      <c r="D745" s="154" t="s">
        <v>381</v>
      </c>
      <c r="E745" s="168" t="s">
        <v>1</v>
      </c>
      <c r="F745" s="169" t="s">
        <v>386</v>
      </c>
      <c r="H745" s="170">
        <v>39.488999999999997</v>
      </c>
      <c r="I745" s="171"/>
      <c r="L745" s="167"/>
      <c r="M745" s="172"/>
      <c r="T745" s="173"/>
      <c r="AT745" s="168" t="s">
        <v>381</v>
      </c>
      <c r="AU745" s="168" t="s">
        <v>90</v>
      </c>
      <c r="AV745" s="14" t="s">
        <v>379</v>
      </c>
      <c r="AW745" s="14" t="s">
        <v>36</v>
      </c>
      <c r="AX745" s="14" t="s">
        <v>87</v>
      </c>
      <c r="AY745" s="168" t="s">
        <v>373</v>
      </c>
    </row>
    <row r="746" spans="2:65" s="1" customFormat="1" ht="11.25">
      <c r="B746" s="32"/>
      <c r="D746" s="154" t="s">
        <v>403</v>
      </c>
      <c r="F746" s="174" t="s">
        <v>686</v>
      </c>
      <c r="L746" s="32"/>
      <c r="M746" s="175"/>
      <c r="T746" s="56"/>
      <c r="AU746" s="17" t="s">
        <v>90</v>
      </c>
    </row>
    <row r="747" spans="2:65" s="1" customFormat="1" ht="11.25">
      <c r="B747" s="32"/>
      <c r="D747" s="154" t="s">
        <v>403</v>
      </c>
      <c r="F747" s="176" t="s">
        <v>434</v>
      </c>
      <c r="H747" s="177">
        <v>0</v>
      </c>
      <c r="L747" s="32"/>
      <c r="M747" s="175"/>
      <c r="T747" s="56"/>
      <c r="AU747" s="17" t="s">
        <v>90</v>
      </c>
    </row>
    <row r="748" spans="2:65" s="1" customFormat="1" ht="11.25">
      <c r="B748" s="32"/>
      <c r="D748" s="154" t="s">
        <v>403</v>
      </c>
      <c r="F748" s="176" t="s">
        <v>679</v>
      </c>
      <c r="H748" s="177">
        <v>36.844000000000001</v>
      </c>
      <c r="L748" s="32"/>
      <c r="M748" s="175"/>
      <c r="T748" s="56"/>
      <c r="AU748" s="17" t="s">
        <v>90</v>
      </c>
    </row>
    <row r="749" spans="2:65" s="1" customFormat="1" ht="11.25">
      <c r="B749" s="32"/>
      <c r="D749" s="154" t="s">
        <v>403</v>
      </c>
      <c r="F749" s="176" t="s">
        <v>680</v>
      </c>
      <c r="H749" s="177">
        <v>0</v>
      </c>
      <c r="L749" s="32"/>
      <c r="M749" s="175"/>
      <c r="T749" s="56"/>
      <c r="AU749" s="17" t="s">
        <v>90</v>
      </c>
    </row>
    <row r="750" spans="2:65" s="1" customFormat="1" ht="11.25">
      <c r="B750" s="32"/>
      <c r="D750" s="154" t="s">
        <v>403</v>
      </c>
      <c r="F750" s="176" t="s">
        <v>681</v>
      </c>
      <c r="H750" s="177">
        <v>2.645</v>
      </c>
      <c r="L750" s="32"/>
      <c r="M750" s="175"/>
      <c r="T750" s="56"/>
      <c r="AU750" s="17" t="s">
        <v>90</v>
      </c>
    </row>
    <row r="751" spans="2:65" s="1" customFormat="1" ht="11.25">
      <c r="B751" s="32"/>
      <c r="D751" s="154" t="s">
        <v>403</v>
      </c>
      <c r="F751" s="176" t="s">
        <v>406</v>
      </c>
      <c r="H751" s="177">
        <v>39.488999999999997</v>
      </c>
      <c r="L751" s="32"/>
      <c r="M751" s="175"/>
      <c r="T751" s="56"/>
      <c r="AU751" s="17" t="s">
        <v>90</v>
      </c>
    </row>
    <row r="752" spans="2:65" s="1" customFormat="1" ht="16.5" customHeight="1">
      <c r="B752" s="32"/>
      <c r="C752" s="139" t="s">
        <v>687</v>
      </c>
      <c r="D752" s="139" t="s">
        <v>375</v>
      </c>
      <c r="E752" s="140" t="s">
        <v>688</v>
      </c>
      <c r="F752" s="141" t="s">
        <v>689</v>
      </c>
      <c r="G752" s="142" t="s">
        <v>647</v>
      </c>
      <c r="H752" s="143">
        <v>45.42</v>
      </c>
      <c r="I752" s="144"/>
      <c r="J752" s="145">
        <f>ROUND(I752*H752,2)</f>
        <v>0</v>
      </c>
      <c r="K752" s="146"/>
      <c r="L752" s="32"/>
      <c r="M752" s="147" t="s">
        <v>1</v>
      </c>
      <c r="N752" s="148" t="s">
        <v>45</v>
      </c>
      <c r="P752" s="149">
        <f>O752*H752</f>
        <v>0</v>
      </c>
      <c r="Q752" s="149">
        <v>1.0606199999999999</v>
      </c>
      <c r="R752" s="149">
        <f>Q752*H752</f>
        <v>48.1733604</v>
      </c>
      <c r="S752" s="149">
        <v>0</v>
      </c>
      <c r="T752" s="150">
        <f>S752*H752</f>
        <v>0</v>
      </c>
      <c r="AR752" s="151" t="s">
        <v>379</v>
      </c>
      <c r="AT752" s="151" t="s">
        <v>375</v>
      </c>
      <c r="AU752" s="151" t="s">
        <v>90</v>
      </c>
      <c r="AY752" s="17" t="s">
        <v>373</v>
      </c>
      <c r="BE752" s="152">
        <f>IF(N752="základní",J752,0)</f>
        <v>0</v>
      </c>
      <c r="BF752" s="152">
        <f>IF(N752="snížená",J752,0)</f>
        <v>0</v>
      </c>
      <c r="BG752" s="152">
        <f>IF(N752="zákl. přenesená",J752,0)</f>
        <v>0</v>
      </c>
      <c r="BH752" s="152">
        <f>IF(N752="sníž. přenesená",J752,0)</f>
        <v>0</v>
      </c>
      <c r="BI752" s="152">
        <f>IF(N752="nulová",J752,0)</f>
        <v>0</v>
      </c>
      <c r="BJ752" s="17" t="s">
        <v>87</v>
      </c>
      <c r="BK752" s="152">
        <f>ROUND(I752*H752,2)</f>
        <v>0</v>
      </c>
      <c r="BL752" s="17" t="s">
        <v>379</v>
      </c>
      <c r="BM752" s="151" t="s">
        <v>690</v>
      </c>
    </row>
    <row r="753" spans="2:65" s="12" customFormat="1" ht="11.25">
      <c r="B753" s="153"/>
      <c r="D753" s="154" t="s">
        <v>381</v>
      </c>
      <c r="E753" s="155" t="s">
        <v>1</v>
      </c>
      <c r="F753" s="156" t="s">
        <v>649</v>
      </c>
      <c r="H753" s="155" t="s">
        <v>1</v>
      </c>
      <c r="I753" s="157"/>
      <c r="L753" s="153"/>
      <c r="M753" s="158"/>
      <c r="T753" s="159"/>
      <c r="AT753" s="155" t="s">
        <v>381</v>
      </c>
      <c r="AU753" s="155" t="s">
        <v>90</v>
      </c>
      <c r="AV753" s="12" t="s">
        <v>87</v>
      </c>
      <c r="AW753" s="12" t="s">
        <v>36</v>
      </c>
      <c r="AX753" s="12" t="s">
        <v>80</v>
      </c>
      <c r="AY753" s="155" t="s">
        <v>373</v>
      </c>
    </row>
    <row r="754" spans="2:65" s="12" customFormat="1" ht="11.25">
      <c r="B754" s="153"/>
      <c r="D754" s="154" t="s">
        <v>381</v>
      </c>
      <c r="E754" s="155" t="s">
        <v>1</v>
      </c>
      <c r="F754" s="156" t="s">
        <v>650</v>
      </c>
      <c r="H754" s="155" t="s">
        <v>1</v>
      </c>
      <c r="I754" s="157"/>
      <c r="L754" s="153"/>
      <c r="M754" s="158"/>
      <c r="T754" s="159"/>
      <c r="AT754" s="155" t="s">
        <v>381</v>
      </c>
      <c r="AU754" s="155" t="s">
        <v>90</v>
      </c>
      <c r="AV754" s="12" t="s">
        <v>87</v>
      </c>
      <c r="AW754" s="12" t="s">
        <v>36</v>
      </c>
      <c r="AX754" s="12" t="s">
        <v>80</v>
      </c>
      <c r="AY754" s="155" t="s">
        <v>373</v>
      </c>
    </row>
    <row r="755" spans="2:65" s="12" customFormat="1" ht="11.25">
      <c r="B755" s="153"/>
      <c r="D755" s="154" t="s">
        <v>381</v>
      </c>
      <c r="E755" s="155" t="s">
        <v>1</v>
      </c>
      <c r="F755" s="156" t="s">
        <v>691</v>
      </c>
      <c r="H755" s="155" t="s">
        <v>1</v>
      </c>
      <c r="I755" s="157"/>
      <c r="L755" s="153"/>
      <c r="M755" s="158"/>
      <c r="T755" s="159"/>
      <c r="AT755" s="155" t="s">
        <v>381</v>
      </c>
      <c r="AU755" s="155" t="s">
        <v>90</v>
      </c>
      <c r="AV755" s="12" t="s">
        <v>87</v>
      </c>
      <c r="AW755" s="12" t="s">
        <v>36</v>
      </c>
      <c r="AX755" s="12" t="s">
        <v>80</v>
      </c>
      <c r="AY755" s="155" t="s">
        <v>373</v>
      </c>
    </row>
    <row r="756" spans="2:65" s="13" customFormat="1" ht="11.25">
      <c r="B756" s="160"/>
      <c r="D756" s="154" t="s">
        <v>381</v>
      </c>
      <c r="E756" s="161" t="s">
        <v>1</v>
      </c>
      <c r="F756" s="162" t="s">
        <v>692</v>
      </c>
      <c r="H756" s="163">
        <v>45.42</v>
      </c>
      <c r="I756" s="164"/>
      <c r="L756" s="160"/>
      <c r="M756" s="165"/>
      <c r="T756" s="166"/>
      <c r="AT756" s="161" t="s">
        <v>381</v>
      </c>
      <c r="AU756" s="161" t="s">
        <v>90</v>
      </c>
      <c r="AV756" s="13" t="s">
        <v>90</v>
      </c>
      <c r="AW756" s="13" t="s">
        <v>36</v>
      </c>
      <c r="AX756" s="13" t="s">
        <v>80</v>
      </c>
      <c r="AY756" s="161" t="s">
        <v>373</v>
      </c>
    </row>
    <row r="757" spans="2:65" s="14" customFormat="1" ht="11.25">
      <c r="B757" s="167"/>
      <c r="D757" s="154" t="s">
        <v>381</v>
      </c>
      <c r="E757" s="168" t="s">
        <v>1</v>
      </c>
      <c r="F757" s="169" t="s">
        <v>386</v>
      </c>
      <c r="H757" s="170">
        <v>45.42</v>
      </c>
      <c r="I757" s="171"/>
      <c r="L757" s="167"/>
      <c r="M757" s="172"/>
      <c r="T757" s="173"/>
      <c r="AT757" s="168" t="s">
        <v>381</v>
      </c>
      <c r="AU757" s="168" t="s">
        <v>90</v>
      </c>
      <c r="AV757" s="14" t="s">
        <v>379</v>
      </c>
      <c r="AW757" s="14" t="s">
        <v>36</v>
      </c>
      <c r="AX757" s="14" t="s">
        <v>87</v>
      </c>
      <c r="AY757" s="168" t="s">
        <v>373</v>
      </c>
    </row>
    <row r="758" spans="2:65" s="1" customFormat="1" ht="11.25">
      <c r="B758" s="32"/>
      <c r="D758" s="154" t="s">
        <v>403</v>
      </c>
      <c r="F758" s="174" t="s">
        <v>693</v>
      </c>
      <c r="L758" s="32"/>
      <c r="M758" s="175"/>
      <c r="T758" s="56"/>
      <c r="AU758" s="17" t="s">
        <v>90</v>
      </c>
    </row>
    <row r="759" spans="2:65" s="1" customFormat="1" ht="11.25">
      <c r="B759" s="32"/>
      <c r="D759" s="154" t="s">
        <v>403</v>
      </c>
      <c r="F759" s="176" t="s">
        <v>671</v>
      </c>
      <c r="H759" s="177">
        <v>0</v>
      </c>
      <c r="L759" s="32"/>
      <c r="M759" s="175"/>
      <c r="T759" s="56"/>
      <c r="AU759" s="17" t="s">
        <v>90</v>
      </c>
    </row>
    <row r="760" spans="2:65" s="1" customFormat="1" ht="11.25">
      <c r="B760" s="32"/>
      <c r="D760" s="154" t="s">
        <v>403</v>
      </c>
      <c r="F760" s="176" t="s">
        <v>672</v>
      </c>
      <c r="H760" s="177">
        <v>111.35</v>
      </c>
      <c r="L760" s="32"/>
      <c r="M760" s="175"/>
      <c r="T760" s="56"/>
      <c r="AU760" s="17" t="s">
        <v>90</v>
      </c>
    </row>
    <row r="761" spans="2:65" s="1" customFormat="1" ht="11.25">
      <c r="B761" s="32"/>
      <c r="D761" s="154" t="s">
        <v>403</v>
      </c>
      <c r="F761" s="176" t="s">
        <v>673</v>
      </c>
      <c r="H761" s="177">
        <v>0</v>
      </c>
      <c r="L761" s="32"/>
      <c r="M761" s="175"/>
      <c r="T761" s="56"/>
      <c r="AU761" s="17" t="s">
        <v>90</v>
      </c>
    </row>
    <row r="762" spans="2:65" s="1" customFormat="1" ht="11.25">
      <c r="B762" s="32"/>
      <c r="D762" s="154" t="s">
        <v>403</v>
      </c>
      <c r="F762" s="176" t="s">
        <v>674</v>
      </c>
      <c r="H762" s="177">
        <v>18.422000000000001</v>
      </c>
      <c r="L762" s="32"/>
      <c r="M762" s="175"/>
      <c r="T762" s="56"/>
      <c r="AU762" s="17" t="s">
        <v>90</v>
      </c>
    </row>
    <row r="763" spans="2:65" s="1" customFormat="1" ht="11.25">
      <c r="B763" s="32"/>
      <c r="D763" s="154" t="s">
        <v>403</v>
      </c>
      <c r="F763" s="176" t="s">
        <v>406</v>
      </c>
      <c r="H763" s="177">
        <v>129.77199999999999</v>
      </c>
      <c r="L763" s="32"/>
      <c r="M763" s="175"/>
      <c r="T763" s="56"/>
      <c r="AU763" s="17" t="s">
        <v>90</v>
      </c>
    </row>
    <row r="764" spans="2:65" s="1" customFormat="1" ht="16.5" customHeight="1">
      <c r="B764" s="32"/>
      <c r="C764" s="139" t="s">
        <v>694</v>
      </c>
      <c r="D764" s="139" t="s">
        <v>375</v>
      </c>
      <c r="E764" s="140" t="s">
        <v>695</v>
      </c>
      <c r="F764" s="141" t="s">
        <v>696</v>
      </c>
      <c r="G764" s="142" t="s">
        <v>647</v>
      </c>
      <c r="H764" s="143">
        <v>1.6870000000000001</v>
      </c>
      <c r="I764" s="144"/>
      <c r="J764" s="145">
        <f>ROUND(I764*H764,2)</f>
        <v>0</v>
      </c>
      <c r="K764" s="146"/>
      <c r="L764" s="32"/>
      <c r="M764" s="147" t="s">
        <v>1</v>
      </c>
      <c r="N764" s="148" t="s">
        <v>45</v>
      </c>
      <c r="P764" s="149">
        <f>O764*H764</f>
        <v>0</v>
      </c>
      <c r="Q764" s="149">
        <v>1.06277</v>
      </c>
      <c r="R764" s="149">
        <f>Q764*H764</f>
        <v>1.7928929900000001</v>
      </c>
      <c r="S764" s="149">
        <v>0</v>
      </c>
      <c r="T764" s="150">
        <f>S764*H764</f>
        <v>0</v>
      </c>
      <c r="AR764" s="151" t="s">
        <v>379</v>
      </c>
      <c r="AT764" s="151" t="s">
        <v>375</v>
      </c>
      <c r="AU764" s="151" t="s">
        <v>90</v>
      </c>
      <c r="AY764" s="17" t="s">
        <v>373</v>
      </c>
      <c r="BE764" s="152">
        <f>IF(N764="základní",J764,0)</f>
        <v>0</v>
      </c>
      <c r="BF764" s="152">
        <f>IF(N764="snížená",J764,0)</f>
        <v>0</v>
      </c>
      <c r="BG764" s="152">
        <f>IF(N764="zákl. přenesená",J764,0)</f>
        <v>0</v>
      </c>
      <c r="BH764" s="152">
        <f>IF(N764="sníž. přenesená",J764,0)</f>
        <v>0</v>
      </c>
      <c r="BI764" s="152">
        <f>IF(N764="nulová",J764,0)</f>
        <v>0</v>
      </c>
      <c r="BJ764" s="17" t="s">
        <v>87</v>
      </c>
      <c r="BK764" s="152">
        <f>ROUND(I764*H764,2)</f>
        <v>0</v>
      </c>
      <c r="BL764" s="17" t="s">
        <v>379</v>
      </c>
      <c r="BM764" s="151" t="s">
        <v>697</v>
      </c>
    </row>
    <row r="765" spans="2:65" s="12" customFormat="1" ht="11.25">
      <c r="B765" s="153"/>
      <c r="D765" s="154" t="s">
        <v>381</v>
      </c>
      <c r="E765" s="155" t="s">
        <v>1</v>
      </c>
      <c r="F765" s="156" t="s">
        <v>649</v>
      </c>
      <c r="H765" s="155" t="s">
        <v>1</v>
      </c>
      <c r="I765" s="157"/>
      <c r="L765" s="153"/>
      <c r="M765" s="158"/>
      <c r="T765" s="159"/>
      <c r="AT765" s="155" t="s">
        <v>381</v>
      </c>
      <c r="AU765" s="155" t="s">
        <v>90</v>
      </c>
      <c r="AV765" s="12" t="s">
        <v>87</v>
      </c>
      <c r="AW765" s="12" t="s">
        <v>36</v>
      </c>
      <c r="AX765" s="12" t="s">
        <v>80</v>
      </c>
      <c r="AY765" s="155" t="s">
        <v>373</v>
      </c>
    </row>
    <row r="766" spans="2:65" s="12" customFormat="1" ht="11.25">
      <c r="B766" s="153"/>
      <c r="D766" s="154" t="s">
        <v>381</v>
      </c>
      <c r="E766" s="155" t="s">
        <v>1</v>
      </c>
      <c r="F766" s="156" t="s">
        <v>698</v>
      </c>
      <c r="H766" s="155" t="s">
        <v>1</v>
      </c>
      <c r="I766" s="157"/>
      <c r="L766" s="153"/>
      <c r="M766" s="158"/>
      <c r="T766" s="159"/>
      <c r="AT766" s="155" t="s">
        <v>381</v>
      </c>
      <c r="AU766" s="155" t="s">
        <v>90</v>
      </c>
      <c r="AV766" s="12" t="s">
        <v>87</v>
      </c>
      <c r="AW766" s="12" t="s">
        <v>36</v>
      </c>
      <c r="AX766" s="12" t="s">
        <v>80</v>
      </c>
      <c r="AY766" s="155" t="s">
        <v>373</v>
      </c>
    </row>
    <row r="767" spans="2:65" s="13" customFormat="1" ht="11.25">
      <c r="B767" s="160"/>
      <c r="D767" s="154" t="s">
        <v>381</v>
      </c>
      <c r="E767" s="161" t="s">
        <v>1</v>
      </c>
      <c r="F767" s="162" t="s">
        <v>699</v>
      </c>
      <c r="H767" s="163">
        <v>1.6870000000000001</v>
      </c>
      <c r="I767" s="164"/>
      <c r="L767" s="160"/>
      <c r="M767" s="165"/>
      <c r="T767" s="166"/>
      <c r="AT767" s="161" t="s">
        <v>381</v>
      </c>
      <c r="AU767" s="161" t="s">
        <v>90</v>
      </c>
      <c r="AV767" s="13" t="s">
        <v>90</v>
      </c>
      <c r="AW767" s="13" t="s">
        <v>36</v>
      </c>
      <c r="AX767" s="13" t="s">
        <v>80</v>
      </c>
      <c r="AY767" s="161" t="s">
        <v>373</v>
      </c>
    </row>
    <row r="768" spans="2:65" s="14" customFormat="1" ht="11.25">
      <c r="B768" s="167"/>
      <c r="D768" s="154" t="s">
        <v>381</v>
      </c>
      <c r="E768" s="168" t="s">
        <v>1</v>
      </c>
      <c r="F768" s="169" t="s">
        <v>386</v>
      </c>
      <c r="H768" s="170">
        <v>1.6870000000000001</v>
      </c>
      <c r="I768" s="171"/>
      <c r="L768" s="167"/>
      <c r="M768" s="172"/>
      <c r="T768" s="173"/>
      <c r="AT768" s="168" t="s">
        <v>381</v>
      </c>
      <c r="AU768" s="168" t="s">
        <v>90</v>
      </c>
      <c r="AV768" s="14" t="s">
        <v>379</v>
      </c>
      <c r="AW768" s="14" t="s">
        <v>36</v>
      </c>
      <c r="AX768" s="14" t="s">
        <v>87</v>
      </c>
      <c r="AY768" s="168" t="s">
        <v>373</v>
      </c>
    </row>
    <row r="769" spans="2:65" s="1" customFormat="1" ht="11.25">
      <c r="B769" s="32"/>
      <c r="D769" s="154" t="s">
        <v>403</v>
      </c>
      <c r="F769" s="174" t="s">
        <v>404</v>
      </c>
      <c r="L769" s="32"/>
      <c r="M769" s="175"/>
      <c r="T769" s="56"/>
      <c r="AU769" s="17" t="s">
        <v>90</v>
      </c>
    </row>
    <row r="770" spans="2:65" s="1" customFormat="1" ht="11.25">
      <c r="B770" s="32"/>
      <c r="D770" s="154" t="s">
        <v>403</v>
      </c>
      <c r="F770" s="176" t="s">
        <v>405</v>
      </c>
      <c r="H770" s="177">
        <v>0</v>
      </c>
      <c r="L770" s="32"/>
      <c r="M770" s="175"/>
      <c r="T770" s="56"/>
      <c r="AU770" s="17" t="s">
        <v>90</v>
      </c>
    </row>
    <row r="771" spans="2:65" s="1" customFormat="1" ht="11.25">
      <c r="B771" s="32"/>
      <c r="D771" s="154" t="s">
        <v>403</v>
      </c>
      <c r="F771" s="176" t="s">
        <v>398</v>
      </c>
      <c r="H771" s="177">
        <v>0</v>
      </c>
      <c r="L771" s="32"/>
      <c r="M771" s="175"/>
      <c r="T771" s="56"/>
      <c r="AU771" s="17" t="s">
        <v>90</v>
      </c>
    </row>
    <row r="772" spans="2:65" s="1" customFormat="1" ht="11.25">
      <c r="B772" s="32"/>
      <c r="D772" s="154" t="s">
        <v>403</v>
      </c>
      <c r="F772" s="176" t="s">
        <v>234</v>
      </c>
      <c r="H772" s="177">
        <v>445.4</v>
      </c>
      <c r="L772" s="32"/>
      <c r="M772" s="175"/>
      <c r="T772" s="56"/>
      <c r="AU772" s="17" t="s">
        <v>90</v>
      </c>
    </row>
    <row r="773" spans="2:65" s="1" customFormat="1" ht="11.25">
      <c r="B773" s="32"/>
      <c r="D773" s="154" t="s">
        <v>403</v>
      </c>
      <c r="F773" s="176" t="s">
        <v>406</v>
      </c>
      <c r="H773" s="177">
        <v>445.4</v>
      </c>
      <c r="L773" s="32"/>
      <c r="M773" s="175"/>
      <c r="T773" s="56"/>
      <c r="AU773" s="17" t="s">
        <v>90</v>
      </c>
    </row>
    <row r="774" spans="2:65" s="1" customFormat="1" ht="21.75" customHeight="1">
      <c r="B774" s="32"/>
      <c r="C774" s="139" t="s">
        <v>700</v>
      </c>
      <c r="D774" s="139" t="s">
        <v>375</v>
      </c>
      <c r="E774" s="140" t="s">
        <v>701</v>
      </c>
      <c r="F774" s="141" t="s">
        <v>702</v>
      </c>
      <c r="G774" s="142" t="s">
        <v>395</v>
      </c>
      <c r="H774" s="143">
        <v>2.3490000000000002</v>
      </c>
      <c r="I774" s="144"/>
      <c r="J774" s="145">
        <f>ROUND(I774*H774,2)</f>
        <v>0</v>
      </c>
      <c r="K774" s="146"/>
      <c r="L774" s="32"/>
      <c r="M774" s="147" t="s">
        <v>1</v>
      </c>
      <c r="N774" s="148" t="s">
        <v>45</v>
      </c>
      <c r="P774" s="149">
        <f>O774*H774</f>
        <v>0</v>
      </c>
      <c r="Q774" s="149">
        <v>2.5018699999999998</v>
      </c>
      <c r="R774" s="149">
        <f>Q774*H774</f>
        <v>5.8768926300000004</v>
      </c>
      <c r="S774" s="149">
        <v>0</v>
      </c>
      <c r="T774" s="150">
        <f>S774*H774</f>
        <v>0</v>
      </c>
      <c r="AR774" s="151" t="s">
        <v>379</v>
      </c>
      <c r="AT774" s="151" t="s">
        <v>375</v>
      </c>
      <c r="AU774" s="151" t="s">
        <v>90</v>
      </c>
      <c r="AY774" s="17" t="s">
        <v>373</v>
      </c>
      <c r="BE774" s="152">
        <f>IF(N774="základní",J774,0)</f>
        <v>0</v>
      </c>
      <c r="BF774" s="152">
        <f>IF(N774="snížená",J774,0)</f>
        <v>0</v>
      </c>
      <c r="BG774" s="152">
        <f>IF(N774="zákl. přenesená",J774,0)</f>
        <v>0</v>
      </c>
      <c r="BH774" s="152">
        <f>IF(N774="sníž. přenesená",J774,0)</f>
        <v>0</v>
      </c>
      <c r="BI774" s="152">
        <f>IF(N774="nulová",J774,0)</f>
        <v>0</v>
      </c>
      <c r="BJ774" s="17" t="s">
        <v>87</v>
      </c>
      <c r="BK774" s="152">
        <f>ROUND(I774*H774,2)</f>
        <v>0</v>
      </c>
      <c r="BL774" s="17" t="s">
        <v>379</v>
      </c>
      <c r="BM774" s="151" t="s">
        <v>703</v>
      </c>
    </row>
    <row r="775" spans="2:65" s="12" customFormat="1" ht="11.25">
      <c r="B775" s="153"/>
      <c r="D775" s="154" t="s">
        <v>381</v>
      </c>
      <c r="E775" s="155" t="s">
        <v>1</v>
      </c>
      <c r="F775" s="156" t="s">
        <v>704</v>
      </c>
      <c r="H775" s="155" t="s">
        <v>1</v>
      </c>
      <c r="I775" s="157"/>
      <c r="L775" s="153"/>
      <c r="M775" s="158"/>
      <c r="T775" s="159"/>
      <c r="AT775" s="155" t="s">
        <v>381</v>
      </c>
      <c r="AU775" s="155" t="s">
        <v>90</v>
      </c>
      <c r="AV775" s="12" t="s">
        <v>87</v>
      </c>
      <c r="AW775" s="12" t="s">
        <v>36</v>
      </c>
      <c r="AX775" s="12" t="s">
        <v>80</v>
      </c>
      <c r="AY775" s="155" t="s">
        <v>373</v>
      </c>
    </row>
    <row r="776" spans="2:65" s="13" customFormat="1" ht="11.25">
      <c r="B776" s="160"/>
      <c r="D776" s="154" t="s">
        <v>381</v>
      </c>
      <c r="E776" s="161" t="s">
        <v>1</v>
      </c>
      <c r="F776" s="162" t="s">
        <v>705</v>
      </c>
      <c r="H776" s="163">
        <v>2.3490000000000002</v>
      </c>
      <c r="I776" s="164"/>
      <c r="L776" s="160"/>
      <c r="M776" s="165"/>
      <c r="T776" s="166"/>
      <c r="AT776" s="161" t="s">
        <v>381</v>
      </c>
      <c r="AU776" s="161" t="s">
        <v>90</v>
      </c>
      <c r="AV776" s="13" t="s">
        <v>90</v>
      </c>
      <c r="AW776" s="13" t="s">
        <v>36</v>
      </c>
      <c r="AX776" s="13" t="s">
        <v>80</v>
      </c>
      <c r="AY776" s="161" t="s">
        <v>373</v>
      </c>
    </row>
    <row r="777" spans="2:65" s="15" customFormat="1" ht="11.25">
      <c r="B777" s="178"/>
      <c r="D777" s="154" t="s">
        <v>381</v>
      </c>
      <c r="E777" s="179" t="s">
        <v>240</v>
      </c>
      <c r="F777" s="180" t="s">
        <v>406</v>
      </c>
      <c r="H777" s="181">
        <v>2.3490000000000002</v>
      </c>
      <c r="I777" s="182"/>
      <c r="L777" s="178"/>
      <c r="M777" s="183"/>
      <c r="T777" s="184"/>
      <c r="AT777" s="179" t="s">
        <v>381</v>
      </c>
      <c r="AU777" s="179" t="s">
        <v>90</v>
      </c>
      <c r="AV777" s="15" t="s">
        <v>392</v>
      </c>
      <c r="AW777" s="15" t="s">
        <v>36</v>
      </c>
      <c r="AX777" s="15" t="s">
        <v>80</v>
      </c>
      <c r="AY777" s="179" t="s">
        <v>373</v>
      </c>
    </row>
    <row r="778" spans="2:65" s="14" customFormat="1" ht="11.25">
      <c r="B778" s="167"/>
      <c r="D778" s="154" t="s">
        <v>381</v>
      </c>
      <c r="E778" s="168" t="s">
        <v>1</v>
      </c>
      <c r="F778" s="169" t="s">
        <v>386</v>
      </c>
      <c r="H778" s="170">
        <v>2.3490000000000002</v>
      </c>
      <c r="I778" s="171"/>
      <c r="L778" s="167"/>
      <c r="M778" s="172"/>
      <c r="T778" s="173"/>
      <c r="AT778" s="168" t="s">
        <v>381</v>
      </c>
      <c r="AU778" s="168" t="s">
        <v>90</v>
      </c>
      <c r="AV778" s="14" t="s">
        <v>379</v>
      </c>
      <c r="AW778" s="14" t="s">
        <v>36</v>
      </c>
      <c r="AX778" s="14" t="s">
        <v>87</v>
      </c>
      <c r="AY778" s="168" t="s">
        <v>373</v>
      </c>
    </row>
    <row r="779" spans="2:65" s="1" customFormat="1" ht="16.5" customHeight="1">
      <c r="B779" s="32"/>
      <c r="C779" s="139" t="s">
        <v>391</v>
      </c>
      <c r="D779" s="139" t="s">
        <v>375</v>
      </c>
      <c r="E779" s="140" t="s">
        <v>706</v>
      </c>
      <c r="F779" s="141" t="s">
        <v>707</v>
      </c>
      <c r="G779" s="142" t="s">
        <v>647</v>
      </c>
      <c r="H779" s="143">
        <v>0.11700000000000001</v>
      </c>
      <c r="I779" s="144"/>
      <c r="J779" s="145">
        <f>ROUND(I779*H779,2)</f>
        <v>0</v>
      </c>
      <c r="K779" s="146"/>
      <c r="L779" s="32"/>
      <c r="M779" s="147" t="s">
        <v>1</v>
      </c>
      <c r="N779" s="148" t="s">
        <v>45</v>
      </c>
      <c r="P779" s="149">
        <f>O779*H779</f>
        <v>0</v>
      </c>
      <c r="Q779" s="149">
        <v>1.0606199999999999</v>
      </c>
      <c r="R779" s="149">
        <f>Q779*H779</f>
        <v>0.12409254</v>
      </c>
      <c r="S779" s="149">
        <v>0</v>
      </c>
      <c r="T779" s="150">
        <f>S779*H779</f>
        <v>0</v>
      </c>
      <c r="AR779" s="151" t="s">
        <v>379</v>
      </c>
      <c r="AT779" s="151" t="s">
        <v>375</v>
      </c>
      <c r="AU779" s="151" t="s">
        <v>90</v>
      </c>
      <c r="AY779" s="17" t="s">
        <v>373</v>
      </c>
      <c r="BE779" s="152">
        <f>IF(N779="základní",J779,0)</f>
        <v>0</v>
      </c>
      <c r="BF779" s="152">
        <f>IF(N779="snížená",J779,0)</f>
        <v>0</v>
      </c>
      <c r="BG779" s="152">
        <f>IF(N779="zákl. přenesená",J779,0)</f>
        <v>0</v>
      </c>
      <c r="BH779" s="152">
        <f>IF(N779="sníž. přenesená",J779,0)</f>
        <v>0</v>
      </c>
      <c r="BI779" s="152">
        <f>IF(N779="nulová",J779,0)</f>
        <v>0</v>
      </c>
      <c r="BJ779" s="17" t="s">
        <v>87</v>
      </c>
      <c r="BK779" s="152">
        <f>ROUND(I779*H779,2)</f>
        <v>0</v>
      </c>
      <c r="BL779" s="17" t="s">
        <v>379</v>
      </c>
      <c r="BM779" s="151" t="s">
        <v>708</v>
      </c>
    </row>
    <row r="780" spans="2:65" s="12" customFormat="1" ht="11.25">
      <c r="B780" s="153"/>
      <c r="D780" s="154" t="s">
        <v>381</v>
      </c>
      <c r="E780" s="155" t="s">
        <v>1</v>
      </c>
      <c r="F780" s="156" t="s">
        <v>434</v>
      </c>
      <c r="H780" s="155" t="s">
        <v>1</v>
      </c>
      <c r="I780" s="157"/>
      <c r="L780" s="153"/>
      <c r="M780" s="158"/>
      <c r="T780" s="159"/>
      <c r="AT780" s="155" t="s">
        <v>381</v>
      </c>
      <c r="AU780" s="155" t="s">
        <v>90</v>
      </c>
      <c r="AV780" s="12" t="s">
        <v>87</v>
      </c>
      <c r="AW780" s="12" t="s">
        <v>36</v>
      </c>
      <c r="AX780" s="12" t="s">
        <v>80</v>
      </c>
      <c r="AY780" s="155" t="s">
        <v>373</v>
      </c>
    </row>
    <row r="781" spans="2:65" s="12" customFormat="1" ht="11.25">
      <c r="B781" s="153"/>
      <c r="D781" s="154" t="s">
        <v>381</v>
      </c>
      <c r="E781" s="155" t="s">
        <v>1</v>
      </c>
      <c r="F781" s="156" t="s">
        <v>649</v>
      </c>
      <c r="H781" s="155" t="s">
        <v>1</v>
      </c>
      <c r="I781" s="157"/>
      <c r="L781" s="153"/>
      <c r="M781" s="158"/>
      <c r="T781" s="159"/>
      <c r="AT781" s="155" t="s">
        <v>381</v>
      </c>
      <c r="AU781" s="155" t="s">
        <v>90</v>
      </c>
      <c r="AV781" s="12" t="s">
        <v>87</v>
      </c>
      <c r="AW781" s="12" t="s">
        <v>36</v>
      </c>
      <c r="AX781" s="12" t="s">
        <v>80</v>
      </c>
      <c r="AY781" s="155" t="s">
        <v>373</v>
      </c>
    </row>
    <row r="782" spans="2:65" s="12" customFormat="1" ht="11.25">
      <c r="B782" s="153"/>
      <c r="D782" s="154" t="s">
        <v>381</v>
      </c>
      <c r="E782" s="155" t="s">
        <v>1</v>
      </c>
      <c r="F782" s="156" t="s">
        <v>650</v>
      </c>
      <c r="H782" s="155" t="s">
        <v>1</v>
      </c>
      <c r="I782" s="157"/>
      <c r="L782" s="153"/>
      <c r="M782" s="158"/>
      <c r="T782" s="159"/>
      <c r="AT782" s="155" t="s">
        <v>381</v>
      </c>
      <c r="AU782" s="155" t="s">
        <v>90</v>
      </c>
      <c r="AV782" s="12" t="s">
        <v>87</v>
      </c>
      <c r="AW782" s="12" t="s">
        <v>36</v>
      </c>
      <c r="AX782" s="12" t="s">
        <v>80</v>
      </c>
      <c r="AY782" s="155" t="s">
        <v>373</v>
      </c>
    </row>
    <row r="783" spans="2:65" s="12" customFormat="1" ht="11.25">
      <c r="B783" s="153"/>
      <c r="D783" s="154" t="s">
        <v>381</v>
      </c>
      <c r="E783" s="155" t="s">
        <v>1</v>
      </c>
      <c r="F783" s="156" t="s">
        <v>709</v>
      </c>
      <c r="H783" s="155" t="s">
        <v>1</v>
      </c>
      <c r="I783" s="157"/>
      <c r="L783" s="153"/>
      <c r="M783" s="158"/>
      <c r="T783" s="159"/>
      <c r="AT783" s="155" t="s">
        <v>381</v>
      </c>
      <c r="AU783" s="155" t="s">
        <v>90</v>
      </c>
      <c r="AV783" s="12" t="s">
        <v>87</v>
      </c>
      <c r="AW783" s="12" t="s">
        <v>36</v>
      </c>
      <c r="AX783" s="12" t="s">
        <v>80</v>
      </c>
      <c r="AY783" s="155" t="s">
        <v>373</v>
      </c>
    </row>
    <row r="784" spans="2:65" s="13" customFormat="1" ht="11.25">
      <c r="B784" s="160"/>
      <c r="D784" s="154" t="s">
        <v>381</v>
      </c>
      <c r="E784" s="161" t="s">
        <v>1</v>
      </c>
      <c r="F784" s="162" t="s">
        <v>710</v>
      </c>
      <c r="H784" s="163">
        <v>0.11700000000000001</v>
      </c>
      <c r="I784" s="164"/>
      <c r="L784" s="160"/>
      <c r="M784" s="165"/>
      <c r="T784" s="166"/>
      <c r="AT784" s="161" t="s">
        <v>381</v>
      </c>
      <c r="AU784" s="161" t="s">
        <v>90</v>
      </c>
      <c r="AV784" s="13" t="s">
        <v>90</v>
      </c>
      <c r="AW784" s="13" t="s">
        <v>36</v>
      </c>
      <c r="AX784" s="13" t="s">
        <v>80</v>
      </c>
      <c r="AY784" s="161" t="s">
        <v>373</v>
      </c>
    </row>
    <row r="785" spans="2:65" s="14" customFormat="1" ht="11.25">
      <c r="B785" s="167"/>
      <c r="D785" s="154" t="s">
        <v>381</v>
      </c>
      <c r="E785" s="168" t="s">
        <v>1</v>
      </c>
      <c r="F785" s="169" t="s">
        <v>386</v>
      </c>
      <c r="H785" s="170">
        <v>0.11700000000000001</v>
      </c>
      <c r="I785" s="171"/>
      <c r="L785" s="167"/>
      <c r="M785" s="172"/>
      <c r="T785" s="173"/>
      <c r="AT785" s="168" t="s">
        <v>381</v>
      </c>
      <c r="AU785" s="168" t="s">
        <v>90</v>
      </c>
      <c r="AV785" s="14" t="s">
        <v>379</v>
      </c>
      <c r="AW785" s="14" t="s">
        <v>36</v>
      </c>
      <c r="AX785" s="14" t="s">
        <v>87</v>
      </c>
      <c r="AY785" s="168" t="s">
        <v>373</v>
      </c>
    </row>
    <row r="786" spans="2:65" s="1" customFormat="1" ht="11.25">
      <c r="B786" s="32"/>
      <c r="D786" s="154" t="s">
        <v>403</v>
      </c>
      <c r="F786" s="174" t="s">
        <v>711</v>
      </c>
      <c r="L786" s="32"/>
      <c r="M786" s="175"/>
      <c r="T786" s="56"/>
      <c r="AU786" s="17" t="s">
        <v>90</v>
      </c>
    </row>
    <row r="787" spans="2:65" s="1" customFormat="1" ht="11.25">
      <c r="B787" s="32"/>
      <c r="D787" s="154" t="s">
        <v>403</v>
      </c>
      <c r="F787" s="176" t="s">
        <v>704</v>
      </c>
      <c r="H787" s="177">
        <v>0</v>
      </c>
      <c r="L787" s="32"/>
      <c r="M787" s="175"/>
      <c r="T787" s="56"/>
      <c r="AU787" s="17" t="s">
        <v>90</v>
      </c>
    </row>
    <row r="788" spans="2:65" s="1" customFormat="1" ht="11.25">
      <c r="B788" s="32"/>
      <c r="D788" s="154" t="s">
        <v>403</v>
      </c>
      <c r="F788" s="176" t="s">
        <v>705</v>
      </c>
      <c r="H788" s="177">
        <v>2.3490000000000002</v>
      </c>
      <c r="L788" s="32"/>
      <c r="M788" s="175"/>
      <c r="T788" s="56"/>
      <c r="AU788" s="17" t="s">
        <v>90</v>
      </c>
    </row>
    <row r="789" spans="2:65" s="1" customFormat="1" ht="11.25">
      <c r="B789" s="32"/>
      <c r="D789" s="154" t="s">
        <v>403</v>
      </c>
      <c r="F789" s="176" t="s">
        <v>406</v>
      </c>
      <c r="H789" s="177">
        <v>2.3490000000000002</v>
      </c>
      <c r="L789" s="32"/>
      <c r="M789" s="175"/>
      <c r="T789" s="56"/>
      <c r="AU789" s="17" t="s">
        <v>90</v>
      </c>
    </row>
    <row r="790" spans="2:65" s="11" customFormat="1" ht="22.9" customHeight="1">
      <c r="B790" s="127"/>
      <c r="D790" s="128" t="s">
        <v>79</v>
      </c>
      <c r="E790" s="137" t="s">
        <v>392</v>
      </c>
      <c r="F790" s="137" t="s">
        <v>712</v>
      </c>
      <c r="I790" s="130"/>
      <c r="J790" s="138">
        <f>BK790</f>
        <v>0</v>
      </c>
      <c r="L790" s="127"/>
      <c r="M790" s="132"/>
      <c r="P790" s="133">
        <f>SUM(P791:P1510)</f>
        <v>0</v>
      </c>
      <c r="R790" s="133">
        <f>SUM(R791:R1510)</f>
        <v>510.5002682199999</v>
      </c>
      <c r="T790" s="134">
        <f>SUM(T791:T1510)</f>
        <v>0</v>
      </c>
      <c r="AR790" s="128" t="s">
        <v>87</v>
      </c>
      <c r="AT790" s="135" t="s">
        <v>79</v>
      </c>
      <c r="AU790" s="135" t="s">
        <v>87</v>
      </c>
      <c r="AY790" s="128" t="s">
        <v>373</v>
      </c>
      <c r="BK790" s="136">
        <f>SUM(BK791:BK1510)</f>
        <v>0</v>
      </c>
    </row>
    <row r="791" spans="2:65" s="1" customFormat="1" ht="21.75" customHeight="1">
      <c r="B791" s="32"/>
      <c r="C791" s="139" t="s">
        <v>713</v>
      </c>
      <c r="D791" s="139" t="s">
        <v>375</v>
      </c>
      <c r="E791" s="140" t="s">
        <v>714</v>
      </c>
      <c r="F791" s="141" t="s">
        <v>715</v>
      </c>
      <c r="G791" s="142" t="s">
        <v>395</v>
      </c>
      <c r="H791" s="143">
        <v>115.083</v>
      </c>
      <c r="I791" s="144"/>
      <c r="J791" s="145">
        <f>ROUND(I791*H791,2)</f>
        <v>0</v>
      </c>
      <c r="K791" s="146"/>
      <c r="L791" s="32"/>
      <c r="M791" s="147" t="s">
        <v>1</v>
      </c>
      <c r="N791" s="148" t="s">
        <v>45</v>
      </c>
      <c r="P791" s="149">
        <f>O791*H791</f>
        <v>0</v>
      </c>
      <c r="Q791" s="149">
        <v>2.5018699999999998</v>
      </c>
      <c r="R791" s="149">
        <f>Q791*H791</f>
        <v>287.92270520999995</v>
      </c>
      <c r="S791" s="149">
        <v>0</v>
      </c>
      <c r="T791" s="150">
        <f>S791*H791</f>
        <v>0</v>
      </c>
      <c r="AR791" s="151" t="s">
        <v>379</v>
      </c>
      <c r="AT791" s="151" t="s">
        <v>375</v>
      </c>
      <c r="AU791" s="151" t="s">
        <v>90</v>
      </c>
      <c r="AY791" s="17" t="s">
        <v>373</v>
      </c>
      <c r="BE791" s="152">
        <f>IF(N791="základní",J791,0)</f>
        <v>0</v>
      </c>
      <c r="BF791" s="152">
        <f>IF(N791="snížená",J791,0)</f>
        <v>0</v>
      </c>
      <c r="BG791" s="152">
        <f>IF(N791="zákl. přenesená",J791,0)</f>
        <v>0</v>
      </c>
      <c r="BH791" s="152">
        <f>IF(N791="sníž. přenesená",J791,0)</f>
        <v>0</v>
      </c>
      <c r="BI791" s="152">
        <f>IF(N791="nulová",J791,0)</f>
        <v>0</v>
      </c>
      <c r="BJ791" s="17" t="s">
        <v>87</v>
      </c>
      <c r="BK791" s="152">
        <f>ROUND(I791*H791,2)</f>
        <v>0</v>
      </c>
      <c r="BL791" s="17" t="s">
        <v>379</v>
      </c>
      <c r="BM791" s="151" t="s">
        <v>716</v>
      </c>
    </row>
    <row r="792" spans="2:65" s="12" customFormat="1" ht="11.25">
      <c r="B792" s="153"/>
      <c r="D792" s="154" t="s">
        <v>381</v>
      </c>
      <c r="E792" s="155" t="s">
        <v>1</v>
      </c>
      <c r="F792" s="156" t="s">
        <v>717</v>
      </c>
      <c r="H792" s="155" t="s">
        <v>1</v>
      </c>
      <c r="I792" s="157"/>
      <c r="L792" s="153"/>
      <c r="M792" s="158"/>
      <c r="T792" s="159"/>
      <c r="AT792" s="155" t="s">
        <v>381</v>
      </c>
      <c r="AU792" s="155" t="s">
        <v>90</v>
      </c>
      <c r="AV792" s="12" t="s">
        <v>87</v>
      </c>
      <c r="AW792" s="12" t="s">
        <v>36</v>
      </c>
      <c r="AX792" s="12" t="s">
        <v>80</v>
      </c>
      <c r="AY792" s="155" t="s">
        <v>373</v>
      </c>
    </row>
    <row r="793" spans="2:65" s="12" customFormat="1" ht="11.25">
      <c r="B793" s="153"/>
      <c r="D793" s="154" t="s">
        <v>381</v>
      </c>
      <c r="E793" s="155" t="s">
        <v>1</v>
      </c>
      <c r="F793" s="156" t="s">
        <v>718</v>
      </c>
      <c r="H793" s="155" t="s">
        <v>1</v>
      </c>
      <c r="I793" s="157"/>
      <c r="L793" s="153"/>
      <c r="M793" s="158"/>
      <c r="T793" s="159"/>
      <c r="AT793" s="155" t="s">
        <v>381</v>
      </c>
      <c r="AU793" s="155" t="s">
        <v>90</v>
      </c>
      <c r="AV793" s="12" t="s">
        <v>87</v>
      </c>
      <c r="AW793" s="12" t="s">
        <v>36</v>
      </c>
      <c r="AX793" s="12" t="s">
        <v>80</v>
      </c>
      <c r="AY793" s="155" t="s">
        <v>373</v>
      </c>
    </row>
    <row r="794" spans="2:65" s="12" customFormat="1" ht="11.25">
      <c r="B794" s="153"/>
      <c r="D794" s="154" t="s">
        <v>381</v>
      </c>
      <c r="E794" s="155" t="s">
        <v>1</v>
      </c>
      <c r="F794" s="156" t="s">
        <v>546</v>
      </c>
      <c r="H794" s="155" t="s">
        <v>1</v>
      </c>
      <c r="I794" s="157"/>
      <c r="L794" s="153"/>
      <c r="M794" s="158"/>
      <c r="T794" s="159"/>
      <c r="AT794" s="155" t="s">
        <v>381</v>
      </c>
      <c r="AU794" s="155" t="s">
        <v>90</v>
      </c>
      <c r="AV794" s="12" t="s">
        <v>87</v>
      </c>
      <c r="AW794" s="12" t="s">
        <v>36</v>
      </c>
      <c r="AX794" s="12" t="s">
        <v>80</v>
      </c>
      <c r="AY794" s="155" t="s">
        <v>373</v>
      </c>
    </row>
    <row r="795" spans="2:65" s="12" customFormat="1" ht="11.25">
      <c r="B795" s="153"/>
      <c r="D795" s="154" t="s">
        <v>381</v>
      </c>
      <c r="E795" s="155" t="s">
        <v>1</v>
      </c>
      <c r="F795" s="156" t="s">
        <v>719</v>
      </c>
      <c r="H795" s="155" t="s">
        <v>1</v>
      </c>
      <c r="I795" s="157"/>
      <c r="L795" s="153"/>
      <c r="M795" s="158"/>
      <c r="T795" s="159"/>
      <c r="AT795" s="155" t="s">
        <v>381</v>
      </c>
      <c r="AU795" s="155" t="s">
        <v>90</v>
      </c>
      <c r="AV795" s="12" t="s">
        <v>87</v>
      </c>
      <c r="AW795" s="12" t="s">
        <v>36</v>
      </c>
      <c r="AX795" s="12" t="s">
        <v>80</v>
      </c>
      <c r="AY795" s="155" t="s">
        <v>373</v>
      </c>
    </row>
    <row r="796" spans="2:65" s="13" customFormat="1" ht="11.25">
      <c r="B796" s="160"/>
      <c r="D796" s="154" t="s">
        <v>381</v>
      </c>
      <c r="E796" s="161" t="s">
        <v>1</v>
      </c>
      <c r="F796" s="162" t="s">
        <v>720</v>
      </c>
      <c r="H796" s="163">
        <v>17.294</v>
      </c>
      <c r="I796" s="164"/>
      <c r="L796" s="160"/>
      <c r="M796" s="165"/>
      <c r="T796" s="166"/>
      <c r="AT796" s="161" t="s">
        <v>381</v>
      </c>
      <c r="AU796" s="161" t="s">
        <v>90</v>
      </c>
      <c r="AV796" s="13" t="s">
        <v>90</v>
      </c>
      <c r="AW796" s="13" t="s">
        <v>36</v>
      </c>
      <c r="AX796" s="13" t="s">
        <v>80</v>
      </c>
      <c r="AY796" s="161" t="s">
        <v>373</v>
      </c>
    </row>
    <row r="797" spans="2:65" s="13" customFormat="1" ht="11.25">
      <c r="B797" s="160"/>
      <c r="D797" s="154" t="s">
        <v>381</v>
      </c>
      <c r="E797" s="161" t="s">
        <v>1</v>
      </c>
      <c r="F797" s="162" t="s">
        <v>721</v>
      </c>
      <c r="H797" s="163">
        <v>-2.75</v>
      </c>
      <c r="I797" s="164"/>
      <c r="L797" s="160"/>
      <c r="M797" s="165"/>
      <c r="T797" s="166"/>
      <c r="AT797" s="161" t="s">
        <v>381</v>
      </c>
      <c r="AU797" s="161" t="s">
        <v>90</v>
      </c>
      <c r="AV797" s="13" t="s">
        <v>90</v>
      </c>
      <c r="AW797" s="13" t="s">
        <v>36</v>
      </c>
      <c r="AX797" s="13" t="s">
        <v>80</v>
      </c>
      <c r="AY797" s="161" t="s">
        <v>373</v>
      </c>
    </row>
    <row r="798" spans="2:65" s="12" customFormat="1" ht="11.25">
      <c r="B798" s="153"/>
      <c r="D798" s="154" t="s">
        <v>381</v>
      </c>
      <c r="E798" s="155" t="s">
        <v>1</v>
      </c>
      <c r="F798" s="156" t="s">
        <v>722</v>
      </c>
      <c r="H798" s="155" t="s">
        <v>1</v>
      </c>
      <c r="I798" s="157"/>
      <c r="L798" s="153"/>
      <c r="M798" s="158"/>
      <c r="T798" s="159"/>
      <c r="AT798" s="155" t="s">
        <v>381</v>
      </c>
      <c r="AU798" s="155" t="s">
        <v>90</v>
      </c>
      <c r="AV798" s="12" t="s">
        <v>87</v>
      </c>
      <c r="AW798" s="12" t="s">
        <v>36</v>
      </c>
      <c r="AX798" s="12" t="s">
        <v>80</v>
      </c>
      <c r="AY798" s="155" t="s">
        <v>373</v>
      </c>
    </row>
    <row r="799" spans="2:65" s="13" customFormat="1" ht="11.25">
      <c r="B799" s="160"/>
      <c r="D799" s="154" t="s">
        <v>381</v>
      </c>
      <c r="E799" s="161" t="s">
        <v>1</v>
      </c>
      <c r="F799" s="162" t="s">
        <v>723</v>
      </c>
      <c r="H799" s="163">
        <v>11.010999999999999</v>
      </c>
      <c r="I799" s="164"/>
      <c r="L799" s="160"/>
      <c r="M799" s="165"/>
      <c r="T799" s="166"/>
      <c r="AT799" s="161" t="s">
        <v>381</v>
      </c>
      <c r="AU799" s="161" t="s">
        <v>90</v>
      </c>
      <c r="AV799" s="13" t="s">
        <v>90</v>
      </c>
      <c r="AW799" s="13" t="s">
        <v>36</v>
      </c>
      <c r="AX799" s="13" t="s">
        <v>80</v>
      </c>
      <c r="AY799" s="161" t="s">
        <v>373</v>
      </c>
    </row>
    <row r="800" spans="2:65" s="12" customFormat="1" ht="11.25">
      <c r="B800" s="153"/>
      <c r="D800" s="154" t="s">
        <v>381</v>
      </c>
      <c r="E800" s="155" t="s">
        <v>1</v>
      </c>
      <c r="F800" s="156" t="s">
        <v>724</v>
      </c>
      <c r="H800" s="155" t="s">
        <v>1</v>
      </c>
      <c r="I800" s="157"/>
      <c r="L800" s="153"/>
      <c r="M800" s="158"/>
      <c r="T800" s="159"/>
      <c r="AT800" s="155" t="s">
        <v>381</v>
      </c>
      <c r="AU800" s="155" t="s">
        <v>90</v>
      </c>
      <c r="AV800" s="12" t="s">
        <v>87</v>
      </c>
      <c r="AW800" s="12" t="s">
        <v>36</v>
      </c>
      <c r="AX800" s="12" t="s">
        <v>80</v>
      </c>
      <c r="AY800" s="155" t="s">
        <v>373</v>
      </c>
    </row>
    <row r="801" spans="2:51" s="13" customFormat="1" ht="11.25">
      <c r="B801" s="160"/>
      <c r="D801" s="154" t="s">
        <v>381</v>
      </c>
      <c r="E801" s="161" t="s">
        <v>1</v>
      </c>
      <c r="F801" s="162" t="s">
        <v>725</v>
      </c>
      <c r="H801" s="163">
        <v>14.64</v>
      </c>
      <c r="I801" s="164"/>
      <c r="L801" s="160"/>
      <c r="M801" s="165"/>
      <c r="T801" s="166"/>
      <c r="AT801" s="161" t="s">
        <v>381</v>
      </c>
      <c r="AU801" s="161" t="s">
        <v>90</v>
      </c>
      <c r="AV801" s="13" t="s">
        <v>90</v>
      </c>
      <c r="AW801" s="13" t="s">
        <v>36</v>
      </c>
      <c r="AX801" s="13" t="s">
        <v>80</v>
      </c>
      <c r="AY801" s="161" t="s">
        <v>373</v>
      </c>
    </row>
    <row r="802" spans="2:51" s="12" customFormat="1" ht="11.25">
      <c r="B802" s="153"/>
      <c r="D802" s="154" t="s">
        <v>381</v>
      </c>
      <c r="E802" s="155" t="s">
        <v>1</v>
      </c>
      <c r="F802" s="156" t="s">
        <v>578</v>
      </c>
      <c r="H802" s="155" t="s">
        <v>1</v>
      </c>
      <c r="I802" s="157"/>
      <c r="L802" s="153"/>
      <c r="M802" s="158"/>
      <c r="T802" s="159"/>
      <c r="AT802" s="155" t="s">
        <v>381</v>
      </c>
      <c r="AU802" s="155" t="s">
        <v>90</v>
      </c>
      <c r="AV802" s="12" t="s">
        <v>87</v>
      </c>
      <c r="AW802" s="12" t="s">
        <v>36</v>
      </c>
      <c r="AX802" s="12" t="s">
        <v>80</v>
      </c>
      <c r="AY802" s="155" t="s">
        <v>373</v>
      </c>
    </row>
    <row r="803" spans="2:51" s="12" customFormat="1" ht="11.25">
      <c r="B803" s="153"/>
      <c r="D803" s="154" t="s">
        <v>381</v>
      </c>
      <c r="E803" s="155" t="s">
        <v>1</v>
      </c>
      <c r="F803" s="156" t="s">
        <v>726</v>
      </c>
      <c r="H803" s="155" t="s">
        <v>1</v>
      </c>
      <c r="I803" s="157"/>
      <c r="L803" s="153"/>
      <c r="M803" s="158"/>
      <c r="T803" s="159"/>
      <c r="AT803" s="155" t="s">
        <v>381</v>
      </c>
      <c r="AU803" s="155" t="s">
        <v>90</v>
      </c>
      <c r="AV803" s="12" t="s">
        <v>87</v>
      </c>
      <c r="AW803" s="12" t="s">
        <v>36</v>
      </c>
      <c r="AX803" s="12" t="s">
        <v>80</v>
      </c>
      <c r="AY803" s="155" t="s">
        <v>373</v>
      </c>
    </row>
    <row r="804" spans="2:51" s="13" customFormat="1" ht="11.25">
      <c r="B804" s="160"/>
      <c r="D804" s="154" t="s">
        <v>381</v>
      </c>
      <c r="E804" s="161" t="s">
        <v>1</v>
      </c>
      <c r="F804" s="162" t="s">
        <v>727</v>
      </c>
      <c r="H804" s="163">
        <v>52.7</v>
      </c>
      <c r="I804" s="164"/>
      <c r="L804" s="160"/>
      <c r="M804" s="165"/>
      <c r="T804" s="166"/>
      <c r="AT804" s="161" t="s">
        <v>381</v>
      </c>
      <c r="AU804" s="161" t="s">
        <v>90</v>
      </c>
      <c r="AV804" s="13" t="s">
        <v>90</v>
      </c>
      <c r="AW804" s="13" t="s">
        <v>36</v>
      </c>
      <c r="AX804" s="13" t="s">
        <v>80</v>
      </c>
      <c r="AY804" s="161" t="s">
        <v>373</v>
      </c>
    </row>
    <row r="805" spans="2:51" s="12" customFormat="1" ht="11.25">
      <c r="B805" s="153"/>
      <c r="D805" s="154" t="s">
        <v>381</v>
      </c>
      <c r="E805" s="155" t="s">
        <v>1</v>
      </c>
      <c r="F805" s="156" t="s">
        <v>728</v>
      </c>
      <c r="H805" s="155" t="s">
        <v>1</v>
      </c>
      <c r="I805" s="157"/>
      <c r="L805" s="153"/>
      <c r="M805" s="158"/>
      <c r="T805" s="159"/>
      <c r="AT805" s="155" t="s">
        <v>381</v>
      </c>
      <c r="AU805" s="155" t="s">
        <v>90</v>
      </c>
      <c r="AV805" s="12" t="s">
        <v>87</v>
      </c>
      <c r="AW805" s="12" t="s">
        <v>36</v>
      </c>
      <c r="AX805" s="12" t="s">
        <v>80</v>
      </c>
      <c r="AY805" s="155" t="s">
        <v>373</v>
      </c>
    </row>
    <row r="806" spans="2:51" s="12" customFormat="1" ht="11.25">
      <c r="B806" s="153"/>
      <c r="D806" s="154" t="s">
        <v>381</v>
      </c>
      <c r="E806" s="155" t="s">
        <v>1</v>
      </c>
      <c r="F806" s="156" t="s">
        <v>729</v>
      </c>
      <c r="H806" s="155" t="s">
        <v>1</v>
      </c>
      <c r="I806" s="157"/>
      <c r="L806" s="153"/>
      <c r="M806" s="158"/>
      <c r="T806" s="159"/>
      <c r="AT806" s="155" t="s">
        <v>381</v>
      </c>
      <c r="AU806" s="155" t="s">
        <v>90</v>
      </c>
      <c r="AV806" s="12" t="s">
        <v>87</v>
      </c>
      <c r="AW806" s="12" t="s">
        <v>36</v>
      </c>
      <c r="AX806" s="12" t="s">
        <v>80</v>
      </c>
      <c r="AY806" s="155" t="s">
        <v>373</v>
      </c>
    </row>
    <row r="807" spans="2:51" s="13" customFormat="1" ht="11.25">
      <c r="B807" s="160"/>
      <c r="D807" s="154" t="s">
        <v>381</v>
      </c>
      <c r="E807" s="161" t="s">
        <v>1</v>
      </c>
      <c r="F807" s="162" t="s">
        <v>730</v>
      </c>
      <c r="H807" s="163">
        <v>40.299999999999997</v>
      </c>
      <c r="I807" s="164"/>
      <c r="L807" s="160"/>
      <c r="M807" s="165"/>
      <c r="T807" s="166"/>
      <c r="AT807" s="161" t="s">
        <v>381</v>
      </c>
      <c r="AU807" s="161" t="s">
        <v>90</v>
      </c>
      <c r="AV807" s="13" t="s">
        <v>90</v>
      </c>
      <c r="AW807" s="13" t="s">
        <v>36</v>
      </c>
      <c r="AX807" s="13" t="s">
        <v>80</v>
      </c>
      <c r="AY807" s="161" t="s">
        <v>373</v>
      </c>
    </row>
    <row r="808" spans="2:51" s="15" customFormat="1" ht="11.25">
      <c r="B808" s="178"/>
      <c r="D808" s="154" t="s">
        <v>381</v>
      </c>
      <c r="E808" s="179" t="s">
        <v>242</v>
      </c>
      <c r="F808" s="180" t="s">
        <v>406</v>
      </c>
      <c r="H808" s="181">
        <v>133.19499999999999</v>
      </c>
      <c r="I808" s="182"/>
      <c r="L808" s="178"/>
      <c r="M808" s="183"/>
      <c r="T808" s="184"/>
      <c r="AT808" s="179" t="s">
        <v>381</v>
      </c>
      <c r="AU808" s="179" t="s">
        <v>90</v>
      </c>
      <c r="AV808" s="15" t="s">
        <v>392</v>
      </c>
      <c r="AW808" s="15" t="s">
        <v>36</v>
      </c>
      <c r="AX808" s="15" t="s">
        <v>80</v>
      </c>
      <c r="AY808" s="179" t="s">
        <v>373</v>
      </c>
    </row>
    <row r="809" spans="2:51" s="12" customFormat="1" ht="11.25">
      <c r="B809" s="153"/>
      <c r="D809" s="154" t="s">
        <v>381</v>
      </c>
      <c r="E809" s="155" t="s">
        <v>1</v>
      </c>
      <c r="F809" s="156" t="s">
        <v>731</v>
      </c>
      <c r="H809" s="155" t="s">
        <v>1</v>
      </c>
      <c r="I809" s="157"/>
      <c r="L809" s="153"/>
      <c r="M809" s="158"/>
      <c r="T809" s="159"/>
      <c r="AT809" s="155" t="s">
        <v>381</v>
      </c>
      <c r="AU809" s="155" t="s">
        <v>90</v>
      </c>
      <c r="AV809" s="12" t="s">
        <v>87</v>
      </c>
      <c r="AW809" s="12" t="s">
        <v>36</v>
      </c>
      <c r="AX809" s="12" t="s">
        <v>80</v>
      </c>
      <c r="AY809" s="155" t="s">
        <v>373</v>
      </c>
    </row>
    <row r="810" spans="2:51" s="12" customFormat="1" ht="11.25">
      <c r="B810" s="153"/>
      <c r="D810" s="154" t="s">
        <v>381</v>
      </c>
      <c r="E810" s="155" t="s">
        <v>1</v>
      </c>
      <c r="F810" s="156" t="s">
        <v>718</v>
      </c>
      <c r="H810" s="155" t="s">
        <v>1</v>
      </c>
      <c r="I810" s="157"/>
      <c r="L810" s="153"/>
      <c r="M810" s="158"/>
      <c r="T810" s="159"/>
      <c r="AT810" s="155" t="s">
        <v>381</v>
      </c>
      <c r="AU810" s="155" t="s">
        <v>90</v>
      </c>
      <c r="AV810" s="12" t="s">
        <v>87</v>
      </c>
      <c r="AW810" s="12" t="s">
        <v>36</v>
      </c>
      <c r="AX810" s="12" t="s">
        <v>80</v>
      </c>
      <c r="AY810" s="155" t="s">
        <v>373</v>
      </c>
    </row>
    <row r="811" spans="2:51" s="12" customFormat="1" ht="11.25">
      <c r="B811" s="153"/>
      <c r="D811" s="154" t="s">
        <v>381</v>
      </c>
      <c r="E811" s="155" t="s">
        <v>1</v>
      </c>
      <c r="F811" s="156" t="s">
        <v>546</v>
      </c>
      <c r="H811" s="155" t="s">
        <v>1</v>
      </c>
      <c r="I811" s="157"/>
      <c r="L811" s="153"/>
      <c r="M811" s="158"/>
      <c r="T811" s="159"/>
      <c r="AT811" s="155" t="s">
        <v>381</v>
      </c>
      <c r="AU811" s="155" t="s">
        <v>90</v>
      </c>
      <c r="AV811" s="12" t="s">
        <v>87</v>
      </c>
      <c r="AW811" s="12" t="s">
        <v>36</v>
      </c>
      <c r="AX811" s="12" t="s">
        <v>80</v>
      </c>
      <c r="AY811" s="155" t="s">
        <v>373</v>
      </c>
    </row>
    <row r="812" spans="2:51" s="12" customFormat="1" ht="11.25">
      <c r="B812" s="153"/>
      <c r="D812" s="154" t="s">
        <v>381</v>
      </c>
      <c r="E812" s="155" t="s">
        <v>1</v>
      </c>
      <c r="F812" s="156" t="s">
        <v>732</v>
      </c>
      <c r="H812" s="155" t="s">
        <v>1</v>
      </c>
      <c r="I812" s="157"/>
      <c r="L812" s="153"/>
      <c r="M812" s="158"/>
      <c r="T812" s="159"/>
      <c r="AT812" s="155" t="s">
        <v>381</v>
      </c>
      <c r="AU812" s="155" t="s">
        <v>90</v>
      </c>
      <c r="AV812" s="12" t="s">
        <v>87</v>
      </c>
      <c r="AW812" s="12" t="s">
        <v>36</v>
      </c>
      <c r="AX812" s="12" t="s">
        <v>80</v>
      </c>
      <c r="AY812" s="155" t="s">
        <v>373</v>
      </c>
    </row>
    <row r="813" spans="2:51" s="13" customFormat="1" ht="11.25">
      <c r="B813" s="160"/>
      <c r="D813" s="154" t="s">
        <v>381</v>
      </c>
      <c r="E813" s="161" t="s">
        <v>1</v>
      </c>
      <c r="F813" s="162" t="s">
        <v>733</v>
      </c>
      <c r="H813" s="163">
        <v>35.899000000000001</v>
      </c>
      <c r="I813" s="164"/>
      <c r="L813" s="160"/>
      <c r="M813" s="165"/>
      <c r="T813" s="166"/>
      <c r="AT813" s="161" t="s">
        <v>381</v>
      </c>
      <c r="AU813" s="161" t="s">
        <v>90</v>
      </c>
      <c r="AV813" s="13" t="s">
        <v>90</v>
      </c>
      <c r="AW813" s="13" t="s">
        <v>36</v>
      </c>
      <c r="AX813" s="13" t="s">
        <v>80</v>
      </c>
      <c r="AY813" s="161" t="s">
        <v>373</v>
      </c>
    </row>
    <row r="814" spans="2:51" s="13" customFormat="1" ht="11.25">
      <c r="B814" s="160"/>
      <c r="D814" s="154" t="s">
        <v>381</v>
      </c>
      <c r="E814" s="161" t="s">
        <v>1</v>
      </c>
      <c r="F814" s="162" t="s">
        <v>734</v>
      </c>
      <c r="H814" s="163">
        <v>-1.8180000000000001</v>
      </c>
      <c r="I814" s="164"/>
      <c r="L814" s="160"/>
      <c r="M814" s="165"/>
      <c r="T814" s="166"/>
      <c r="AT814" s="161" t="s">
        <v>381</v>
      </c>
      <c r="AU814" s="161" t="s">
        <v>90</v>
      </c>
      <c r="AV814" s="13" t="s">
        <v>90</v>
      </c>
      <c r="AW814" s="13" t="s">
        <v>36</v>
      </c>
      <c r="AX814" s="13" t="s">
        <v>80</v>
      </c>
      <c r="AY814" s="161" t="s">
        <v>373</v>
      </c>
    </row>
    <row r="815" spans="2:51" s="12" customFormat="1" ht="11.25">
      <c r="B815" s="153"/>
      <c r="D815" s="154" t="s">
        <v>381</v>
      </c>
      <c r="E815" s="155" t="s">
        <v>1</v>
      </c>
      <c r="F815" s="156" t="s">
        <v>735</v>
      </c>
      <c r="H815" s="155" t="s">
        <v>1</v>
      </c>
      <c r="I815" s="157"/>
      <c r="L815" s="153"/>
      <c r="M815" s="158"/>
      <c r="T815" s="159"/>
      <c r="AT815" s="155" t="s">
        <v>381</v>
      </c>
      <c r="AU815" s="155" t="s">
        <v>90</v>
      </c>
      <c r="AV815" s="12" t="s">
        <v>87</v>
      </c>
      <c r="AW815" s="12" t="s">
        <v>36</v>
      </c>
      <c r="AX815" s="12" t="s">
        <v>80</v>
      </c>
      <c r="AY815" s="155" t="s">
        <v>373</v>
      </c>
    </row>
    <row r="816" spans="2:51" s="13" customFormat="1" ht="11.25">
      <c r="B816" s="160"/>
      <c r="D816" s="154" t="s">
        <v>381</v>
      </c>
      <c r="E816" s="161" t="s">
        <v>1</v>
      </c>
      <c r="F816" s="162" t="s">
        <v>736</v>
      </c>
      <c r="H816" s="163">
        <v>18.727</v>
      </c>
      <c r="I816" s="164"/>
      <c r="L816" s="160"/>
      <c r="M816" s="165"/>
      <c r="T816" s="166"/>
      <c r="AT816" s="161" t="s">
        <v>381</v>
      </c>
      <c r="AU816" s="161" t="s">
        <v>90</v>
      </c>
      <c r="AV816" s="13" t="s">
        <v>90</v>
      </c>
      <c r="AW816" s="13" t="s">
        <v>36</v>
      </c>
      <c r="AX816" s="13" t="s">
        <v>80</v>
      </c>
      <c r="AY816" s="161" t="s">
        <v>373</v>
      </c>
    </row>
    <row r="817" spans="2:51" s="12" customFormat="1" ht="11.25">
      <c r="B817" s="153"/>
      <c r="D817" s="154" t="s">
        <v>381</v>
      </c>
      <c r="E817" s="155" t="s">
        <v>1</v>
      </c>
      <c r="F817" s="156" t="s">
        <v>737</v>
      </c>
      <c r="H817" s="155" t="s">
        <v>1</v>
      </c>
      <c r="I817" s="157"/>
      <c r="L817" s="153"/>
      <c r="M817" s="158"/>
      <c r="T817" s="159"/>
      <c r="AT817" s="155" t="s">
        <v>381</v>
      </c>
      <c r="AU817" s="155" t="s">
        <v>90</v>
      </c>
      <c r="AV817" s="12" t="s">
        <v>87</v>
      </c>
      <c r="AW817" s="12" t="s">
        <v>36</v>
      </c>
      <c r="AX817" s="12" t="s">
        <v>80</v>
      </c>
      <c r="AY817" s="155" t="s">
        <v>373</v>
      </c>
    </row>
    <row r="818" spans="2:51" s="13" customFormat="1" ht="11.25">
      <c r="B818" s="160"/>
      <c r="D818" s="154" t="s">
        <v>381</v>
      </c>
      <c r="E818" s="161" t="s">
        <v>1</v>
      </c>
      <c r="F818" s="162" t="s">
        <v>738</v>
      </c>
      <c r="H818" s="163">
        <v>36.326000000000001</v>
      </c>
      <c r="I818" s="164"/>
      <c r="L818" s="160"/>
      <c r="M818" s="165"/>
      <c r="T818" s="166"/>
      <c r="AT818" s="161" t="s">
        <v>381</v>
      </c>
      <c r="AU818" s="161" t="s">
        <v>90</v>
      </c>
      <c r="AV818" s="13" t="s">
        <v>90</v>
      </c>
      <c r="AW818" s="13" t="s">
        <v>36</v>
      </c>
      <c r="AX818" s="13" t="s">
        <v>80</v>
      </c>
      <c r="AY818" s="161" t="s">
        <v>373</v>
      </c>
    </row>
    <row r="819" spans="2:51" s="13" customFormat="1" ht="11.25">
      <c r="B819" s="160"/>
      <c r="D819" s="154" t="s">
        <v>381</v>
      </c>
      <c r="E819" s="161" t="s">
        <v>1</v>
      </c>
      <c r="F819" s="162" t="s">
        <v>739</v>
      </c>
      <c r="H819" s="163">
        <v>-5.4539999999999997</v>
      </c>
      <c r="I819" s="164"/>
      <c r="L819" s="160"/>
      <c r="M819" s="165"/>
      <c r="T819" s="166"/>
      <c r="AT819" s="161" t="s">
        <v>381</v>
      </c>
      <c r="AU819" s="161" t="s">
        <v>90</v>
      </c>
      <c r="AV819" s="13" t="s">
        <v>90</v>
      </c>
      <c r="AW819" s="13" t="s">
        <v>36</v>
      </c>
      <c r="AX819" s="13" t="s">
        <v>80</v>
      </c>
      <c r="AY819" s="161" t="s">
        <v>373</v>
      </c>
    </row>
    <row r="820" spans="2:51" s="12" customFormat="1" ht="11.25">
      <c r="B820" s="153"/>
      <c r="D820" s="154" t="s">
        <v>381</v>
      </c>
      <c r="E820" s="155" t="s">
        <v>1</v>
      </c>
      <c r="F820" s="156" t="s">
        <v>740</v>
      </c>
      <c r="H820" s="155" t="s">
        <v>1</v>
      </c>
      <c r="I820" s="157"/>
      <c r="L820" s="153"/>
      <c r="M820" s="158"/>
      <c r="T820" s="159"/>
      <c r="AT820" s="155" t="s">
        <v>381</v>
      </c>
      <c r="AU820" s="155" t="s">
        <v>90</v>
      </c>
      <c r="AV820" s="12" t="s">
        <v>87</v>
      </c>
      <c r="AW820" s="12" t="s">
        <v>36</v>
      </c>
      <c r="AX820" s="12" t="s">
        <v>80</v>
      </c>
      <c r="AY820" s="155" t="s">
        <v>373</v>
      </c>
    </row>
    <row r="821" spans="2:51" s="13" customFormat="1" ht="11.25">
      <c r="B821" s="160"/>
      <c r="D821" s="154" t="s">
        <v>381</v>
      </c>
      <c r="E821" s="161" t="s">
        <v>1</v>
      </c>
      <c r="F821" s="162" t="s">
        <v>741</v>
      </c>
      <c r="H821" s="163">
        <v>7.93</v>
      </c>
      <c r="I821" s="164"/>
      <c r="L821" s="160"/>
      <c r="M821" s="165"/>
      <c r="T821" s="166"/>
      <c r="AT821" s="161" t="s">
        <v>381</v>
      </c>
      <c r="AU821" s="161" t="s">
        <v>90</v>
      </c>
      <c r="AV821" s="13" t="s">
        <v>90</v>
      </c>
      <c r="AW821" s="13" t="s">
        <v>36</v>
      </c>
      <c r="AX821" s="13" t="s">
        <v>80</v>
      </c>
      <c r="AY821" s="161" t="s">
        <v>373</v>
      </c>
    </row>
    <row r="822" spans="2:51" s="12" customFormat="1" ht="11.25">
      <c r="B822" s="153"/>
      <c r="D822" s="154" t="s">
        <v>381</v>
      </c>
      <c r="E822" s="155" t="s">
        <v>1</v>
      </c>
      <c r="F822" s="156" t="s">
        <v>742</v>
      </c>
      <c r="H822" s="155" t="s">
        <v>1</v>
      </c>
      <c r="I822" s="157"/>
      <c r="L822" s="153"/>
      <c r="M822" s="158"/>
      <c r="T822" s="159"/>
      <c r="AT822" s="155" t="s">
        <v>381</v>
      </c>
      <c r="AU822" s="155" t="s">
        <v>90</v>
      </c>
      <c r="AV822" s="12" t="s">
        <v>87</v>
      </c>
      <c r="AW822" s="12" t="s">
        <v>36</v>
      </c>
      <c r="AX822" s="12" t="s">
        <v>80</v>
      </c>
      <c r="AY822" s="155" t="s">
        <v>373</v>
      </c>
    </row>
    <row r="823" spans="2:51" s="13" customFormat="1" ht="11.25">
      <c r="B823" s="160"/>
      <c r="D823" s="154" t="s">
        <v>381</v>
      </c>
      <c r="E823" s="161" t="s">
        <v>1</v>
      </c>
      <c r="F823" s="162" t="s">
        <v>743</v>
      </c>
      <c r="H823" s="163">
        <v>10.308999999999999</v>
      </c>
      <c r="I823" s="164"/>
      <c r="L823" s="160"/>
      <c r="M823" s="165"/>
      <c r="T823" s="166"/>
      <c r="AT823" s="161" t="s">
        <v>381</v>
      </c>
      <c r="AU823" s="161" t="s">
        <v>90</v>
      </c>
      <c r="AV823" s="13" t="s">
        <v>90</v>
      </c>
      <c r="AW823" s="13" t="s">
        <v>36</v>
      </c>
      <c r="AX823" s="13" t="s">
        <v>80</v>
      </c>
      <c r="AY823" s="161" t="s">
        <v>373</v>
      </c>
    </row>
    <row r="824" spans="2:51" s="13" customFormat="1" ht="11.25">
      <c r="B824" s="160"/>
      <c r="D824" s="154" t="s">
        <v>381</v>
      </c>
      <c r="E824" s="161" t="s">
        <v>1</v>
      </c>
      <c r="F824" s="162" t="s">
        <v>744</v>
      </c>
      <c r="H824" s="163">
        <v>-2.02</v>
      </c>
      <c r="I824" s="164"/>
      <c r="L824" s="160"/>
      <c r="M824" s="165"/>
      <c r="T824" s="166"/>
      <c r="AT824" s="161" t="s">
        <v>381</v>
      </c>
      <c r="AU824" s="161" t="s">
        <v>90</v>
      </c>
      <c r="AV824" s="13" t="s">
        <v>90</v>
      </c>
      <c r="AW824" s="13" t="s">
        <v>36</v>
      </c>
      <c r="AX824" s="13" t="s">
        <v>80</v>
      </c>
      <c r="AY824" s="161" t="s">
        <v>373</v>
      </c>
    </row>
    <row r="825" spans="2:51" s="12" customFormat="1" ht="11.25">
      <c r="B825" s="153"/>
      <c r="D825" s="154" t="s">
        <v>381</v>
      </c>
      <c r="E825" s="155" t="s">
        <v>1</v>
      </c>
      <c r="F825" s="156" t="s">
        <v>578</v>
      </c>
      <c r="H825" s="155" t="s">
        <v>1</v>
      </c>
      <c r="I825" s="157"/>
      <c r="L825" s="153"/>
      <c r="M825" s="158"/>
      <c r="T825" s="159"/>
      <c r="AT825" s="155" t="s">
        <v>381</v>
      </c>
      <c r="AU825" s="155" t="s">
        <v>90</v>
      </c>
      <c r="AV825" s="12" t="s">
        <v>87</v>
      </c>
      <c r="AW825" s="12" t="s">
        <v>36</v>
      </c>
      <c r="AX825" s="12" t="s">
        <v>80</v>
      </c>
      <c r="AY825" s="155" t="s">
        <v>373</v>
      </c>
    </row>
    <row r="826" spans="2:51" s="12" customFormat="1" ht="11.25">
      <c r="B826" s="153"/>
      <c r="D826" s="154" t="s">
        <v>381</v>
      </c>
      <c r="E826" s="155" t="s">
        <v>1</v>
      </c>
      <c r="F826" s="156" t="s">
        <v>745</v>
      </c>
      <c r="H826" s="155" t="s">
        <v>1</v>
      </c>
      <c r="I826" s="157"/>
      <c r="L826" s="153"/>
      <c r="M826" s="158"/>
      <c r="T826" s="159"/>
      <c r="AT826" s="155" t="s">
        <v>381</v>
      </c>
      <c r="AU826" s="155" t="s">
        <v>90</v>
      </c>
      <c r="AV826" s="12" t="s">
        <v>87</v>
      </c>
      <c r="AW826" s="12" t="s">
        <v>36</v>
      </c>
      <c r="AX826" s="12" t="s">
        <v>80</v>
      </c>
      <c r="AY826" s="155" t="s">
        <v>373</v>
      </c>
    </row>
    <row r="827" spans="2:51" s="13" customFormat="1" ht="11.25">
      <c r="B827" s="160"/>
      <c r="D827" s="154" t="s">
        <v>381</v>
      </c>
      <c r="E827" s="161" t="s">
        <v>1</v>
      </c>
      <c r="F827" s="162" t="s">
        <v>746</v>
      </c>
      <c r="H827" s="163">
        <v>12.276</v>
      </c>
      <c r="I827" s="164"/>
      <c r="L827" s="160"/>
      <c r="M827" s="165"/>
      <c r="T827" s="166"/>
      <c r="AT827" s="161" t="s">
        <v>381</v>
      </c>
      <c r="AU827" s="161" t="s">
        <v>90</v>
      </c>
      <c r="AV827" s="13" t="s">
        <v>90</v>
      </c>
      <c r="AW827" s="13" t="s">
        <v>36</v>
      </c>
      <c r="AX827" s="13" t="s">
        <v>80</v>
      </c>
      <c r="AY827" s="161" t="s">
        <v>373</v>
      </c>
    </row>
    <row r="828" spans="2:51" s="12" customFormat="1" ht="11.25">
      <c r="B828" s="153"/>
      <c r="D828" s="154" t="s">
        <v>381</v>
      </c>
      <c r="E828" s="155" t="s">
        <v>1</v>
      </c>
      <c r="F828" s="156" t="s">
        <v>747</v>
      </c>
      <c r="H828" s="155" t="s">
        <v>1</v>
      </c>
      <c r="I828" s="157"/>
      <c r="L828" s="153"/>
      <c r="M828" s="158"/>
      <c r="T828" s="159"/>
      <c r="AT828" s="155" t="s">
        <v>381</v>
      </c>
      <c r="AU828" s="155" t="s">
        <v>90</v>
      </c>
      <c r="AV828" s="12" t="s">
        <v>87</v>
      </c>
      <c r="AW828" s="12" t="s">
        <v>36</v>
      </c>
      <c r="AX828" s="12" t="s">
        <v>80</v>
      </c>
      <c r="AY828" s="155" t="s">
        <v>373</v>
      </c>
    </row>
    <row r="829" spans="2:51" s="13" customFormat="1" ht="11.25">
      <c r="B829" s="160"/>
      <c r="D829" s="154" t="s">
        <v>381</v>
      </c>
      <c r="E829" s="161" t="s">
        <v>1</v>
      </c>
      <c r="F829" s="162" t="s">
        <v>748</v>
      </c>
      <c r="H829" s="163">
        <v>18.754999999999999</v>
      </c>
      <c r="I829" s="164"/>
      <c r="L829" s="160"/>
      <c r="M829" s="165"/>
      <c r="T829" s="166"/>
      <c r="AT829" s="161" t="s">
        <v>381</v>
      </c>
      <c r="AU829" s="161" t="s">
        <v>90</v>
      </c>
      <c r="AV829" s="13" t="s">
        <v>90</v>
      </c>
      <c r="AW829" s="13" t="s">
        <v>36</v>
      </c>
      <c r="AX829" s="13" t="s">
        <v>80</v>
      </c>
      <c r="AY829" s="161" t="s">
        <v>373</v>
      </c>
    </row>
    <row r="830" spans="2:51" s="12" customFormat="1" ht="11.25">
      <c r="B830" s="153"/>
      <c r="D830" s="154" t="s">
        <v>381</v>
      </c>
      <c r="E830" s="155" t="s">
        <v>1</v>
      </c>
      <c r="F830" s="156" t="s">
        <v>749</v>
      </c>
      <c r="H830" s="155" t="s">
        <v>1</v>
      </c>
      <c r="I830" s="157"/>
      <c r="L830" s="153"/>
      <c r="M830" s="158"/>
      <c r="T830" s="159"/>
      <c r="AT830" s="155" t="s">
        <v>381</v>
      </c>
      <c r="AU830" s="155" t="s">
        <v>90</v>
      </c>
      <c r="AV830" s="12" t="s">
        <v>87</v>
      </c>
      <c r="AW830" s="12" t="s">
        <v>36</v>
      </c>
      <c r="AX830" s="12" t="s">
        <v>80</v>
      </c>
      <c r="AY830" s="155" t="s">
        <v>373</v>
      </c>
    </row>
    <row r="831" spans="2:51" s="13" customFormat="1" ht="11.25">
      <c r="B831" s="160"/>
      <c r="D831" s="154" t="s">
        <v>381</v>
      </c>
      <c r="E831" s="161" t="s">
        <v>1</v>
      </c>
      <c r="F831" s="162" t="s">
        <v>750</v>
      </c>
      <c r="H831" s="163">
        <v>12.244999999999999</v>
      </c>
      <c r="I831" s="164"/>
      <c r="L831" s="160"/>
      <c r="M831" s="165"/>
      <c r="T831" s="166"/>
      <c r="AT831" s="161" t="s">
        <v>381</v>
      </c>
      <c r="AU831" s="161" t="s">
        <v>90</v>
      </c>
      <c r="AV831" s="13" t="s">
        <v>90</v>
      </c>
      <c r="AW831" s="13" t="s">
        <v>36</v>
      </c>
      <c r="AX831" s="13" t="s">
        <v>80</v>
      </c>
      <c r="AY831" s="161" t="s">
        <v>373</v>
      </c>
    </row>
    <row r="832" spans="2:51" s="12" customFormat="1" ht="11.25">
      <c r="B832" s="153"/>
      <c r="D832" s="154" t="s">
        <v>381</v>
      </c>
      <c r="E832" s="155" t="s">
        <v>1</v>
      </c>
      <c r="F832" s="156" t="s">
        <v>751</v>
      </c>
      <c r="H832" s="155" t="s">
        <v>1</v>
      </c>
      <c r="I832" s="157"/>
      <c r="L832" s="153"/>
      <c r="M832" s="158"/>
      <c r="T832" s="159"/>
      <c r="AT832" s="155" t="s">
        <v>381</v>
      </c>
      <c r="AU832" s="155" t="s">
        <v>90</v>
      </c>
      <c r="AV832" s="12" t="s">
        <v>87</v>
      </c>
      <c r="AW832" s="12" t="s">
        <v>36</v>
      </c>
      <c r="AX832" s="12" t="s">
        <v>80</v>
      </c>
      <c r="AY832" s="155" t="s">
        <v>373</v>
      </c>
    </row>
    <row r="833" spans="2:51" s="13" customFormat="1" ht="11.25">
      <c r="B833" s="160"/>
      <c r="D833" s="154" t="s">
        <v>381</v>
      </c>
      <c r="E833" s="161" t="s">
        <v>1</v>
      </c>
      <c r="F833" s="162" t="s">
        <v>752</v>
      </c>
      <c r="H833" s="163">
        <v>19.468</v>
      </c>
      <c r="I833" s="164"/>
      <c r="L833" s="160"/>
      <c r="M833" s="165"/>
      <c r="T833" s="166"/>
      <c r="AT833" s="161" t="s">
        <v>381</v>
      </c>
      <c r="AU833" s="161" t="s">
        <v>90</v>
      </c>
      <c r="AV833" s="13" t="s">
        <v>90</v>
      </c>
      <c r="AW833" s="13" t="s">
        <v>36</v>
      </c>
      <c r="AX833" s="13" t="s">
        <v>80</v>
      </c>
      <c r="AY833" s="161" t="s">
        <v>373</v>
      </c>
    </row>
    <row r="834" spans="2:51" s="12" customFormat="1" ht="11.25">
      <c r="B834" s="153"/>
      <c r="D834" s="154" t="s">
        <v>381</v>
      </c>
      <c r="E834" s="155" t="s">
        <v>1</v>
      </c>
      <c r="F834" s="156" t="s">
        <v>753</v>
      </c>
      <c r="H834" s="155" t="s">
        <v>1</v>
      </c>
      <c r="I834" s="157"/>
      <c r="L834" s="153"/>
      <c r="M834" s="158"/>
      <c r="T834" s="159"/>
      <c r="AT834" s="155" t="s">
        <v>381</v>
      </c>
      <c r="AU834" s="155" t="s">
        <v>90</v>
      </c>
      <c r="AV834" s="12" t="s">
        <v>87</v>
      </c>
      <c r="AW834" s="12" t="s">
        <v>36</v>
      </c>
      <c r="AX834" s="12" t="s">
        <v>80</v>
      </c>
      <c r="AY834" s="155" t="s">
        <v>373</v>
      </c>
    </row>
    <row r="835" spans="2:51" s="13" customFormat="1" ht="11.25">
      <c r="B835" s="160"/>
      <c r="D835" s="154" t="s">
        <v>381</v>
      </c>
      <c r="E835" s="161" t="s">
        <v>1</v>
      </c>
      <c r="F835" s="162" t="s">
        <v>754</v>
      </c>
      <c r="H835" s="163">
        <v>15.314</v>
      </c>
      <c r="I835" s="164"/>
      <c r="L835" s="160"/>
      <c r="M835" s="165"/>
      <c r="T835" s="166"/>
      <c r="AT835" s="161" t="s">
        <v>381</v>
      </c>
      <c r="AU835" s="161" t="s">
        <v>90</v>
      </c>
      <c r="AV835" s="13" t="s">
        <v>90</v>
      </c>
      <c r="AW835" s="13" t="s">
        <v>36</v>
      </c>
      <c r="AX835" s="13" t="s">
        <v>80</v>
      </c>
      <c r="AY835" s="161" t="s">
        <v>373</v>
      </c>
    </row>
    <row r="836" spans="2:51" s="12" customFormat="1" ht="11.25">
      <c r="B836" s="153"/>
      <c r="D836" s="154" t="s">
        <v>381</v>
      </c>
      <c r="E836" s="155" t="s">
        <v>1</v>
      </c>
      <c r="F836" s="156" t="s">
        <v>755</v>
      </c>
      <c r="H836" s="155" t="s">
        <v>1</v>
      </c>
      <c r="I836" s="157"/>
      <c r="L836" s="153"/>
      <c r="M836" s="158"/>
      <c r="T836" s="159"/>
      <c r="AT836" s="155" t="s">
        <v>381</v>
      </c>
      <c r="AU836" s="155" t="s">
        <v>90</v>
      </c>
      <c r="AV836" s="12" t="s">
        <v>87</v>
      </c>
      <c r="AW836" s="12" t="s">
        <v>36</v>
      </c>
      <c r="AX836" s="12" t="s">
        <v>80</v>
      </c>
      <c r="AY836" s="155" t="s">
        <v>373</v>
      </c>
    </row>
    <row r="837" spans="2:51" s="13" customFormat="1" ht="11.25">
      <c r="B837" s="160"/>
      <c r="D837" s="154" t="s">
        <v>381</v>
      </c>
      <c r="E837" s="161" t="s">
        <v>1</v>
      </c>
      <c r="F837" s="162" t="s">
        <v>756</v>
      </c>
      <c r="H837" s="163">
        <v>13.051</v>
      </c>
      <c r="I837" s="164"/>
      <c r="L837" s="160"/>
      <c r="M837" s="165"/>
      <c r="T837" s="166"/>
      <c r="AT837" s="161" t="s">
        <v>381</v>
      </c>
      <c r="AU837" s="161" t="s">
        <v>90</v>
      </c>
      <c r="AV837" s="13" t="s">
        <v>90</v>
      </c>
      <c r="AW837" s="13" t="s">
        <v>36</v>
      </c>
      <c r="AX837" s="13" t="s">
        <v>80</v>
      </c>
      <c r="AY837" s="161" t="s">
        <v>373</v>
      </c>
    </row>
    <row r="838" spans="2:51" s="12" customFormat="1" ht="11.25">
      <c r="B838" s="153"/>
      <c r="D838" s="154" t="s">
        <v>381</v>
      </c>
      <c r="E838" s="155" t="s">
        <v>1</v>
      </c>
      <c r="F838" s="156" t="s">
        <v>757</v>
      </c>
      <c r="H838" s="155" t="s">
        <v>1</v>
      </c>
      <c r="I838" s="157"/>
      <c r="L838" s="153"/>
      <c r="M838" s="158"/>
      <c r="T838" s="159"/>
      <c r="AT838" s="155" t="s">
        <v>381</v>
      </c>
      <c r="AU838" s="155" t="s">
        <v>90</v>
      </c>
      <c r="AV838" s="12" t="s">
        <v>87</v>
      </c>
      <c r="AW838" s="12" t="s">
        <v>36</v>
      </c>
      <c r="AX838" s="12" t="s">
        <v>80</v>
      </c>
      <c r="AY838" s="155" t="s">
        <v>373</v>
      </c>
    </row>
    <row r="839" spans="2:51" s="13" customFormat="1" ht="11.25">
      <c r="B839" s="160"/>
      <c r="D839" s="154" t="s">
        <v>381</v>
      </c>
      <c r="E839" s="161" t="s">
        <v>1</v>
      </c>
      <c r="F839" s="162" t="s">
        <v>758</v>
      </c>
      <c r="H839" s="163">
        <v>12.307</v>
      </c>
      <c r="I839" s="164"/>
      <c r="L839" s="160"/>
      <c r="M839" s="165"/>
      <c r="T839" s="166"/>
      <c r="AT839" s="161" t="s">
        <v>381</v>
      </c>
      <c r="AU839" s="161" t="s">
        <v>90</v>
      </c>
      <c r="AV839" s="13" t="s">
        <v>90</v>
      </c>
      <c r="AW839" s="13" t="s">
        <v>36</v>
      </c>
      <c r="AX839" s="13" t="s">
        <v>80</v>
      </c>
      <c r="AY839" s="161" t="s">
        <v>373</v>
      </c>
    </row>
    <row r="840" spans="2:51" s="12" customFormat="1" ht="11.25">
      <c r="B840" s="153"/>
      <c r="D840" s="154" t="s">
        <v>381</v>
      </c>
      <c r="E840" s="155" t="s">
        <v>1</v>
      </c>
      <c r="F840" s="156" t="s">
        <v>759</v>
      </c>
      <c r="H840" s="155" t="s">
        <v>1</v>
      </c>
      <c r="I840" s="157"/>
      <c r="L840" s="153"/>
      <c r="M840" s="158"/>
      <c r="T840" s="159"/>
      <c r="AT840" s="155" t="s">
        <v>381</v>
      </c>
      <c r="AU840" s="155" t="s">
        <v>90</v>
      </c>
      <c r="AV840" s="12" t="s">
        <v>87</v>
      </c>
      <c r="AW840" s="12" t="s">
        <v>36</v>
      </c>
      <c r="AX840" s="12" t="s">
        <v>80</v>
      </c>
      <c r="AY840" s="155" t="s">
        <v>373</v>
      </c>
    </row>
    <row r="841" spans="2:51" s="13" customFormat="1" ht="11.25">
      <c r="B841" s="160"/>
      <c r="D841" s="154" t="s">
        <v>381</v>
      </c>
      <c r="E841" s="161" t="s">
        <v>1</v>
      </c>
      <c r="F841" s="162" t="s">
        <v>748</v>
      </c>
      <c r="H841" s="163">
        <v>18.754999999999999</v>
      </c>
      <c r="I841" s="164"/>
      <c r="L841" s="160"/>
      <c r="M841" s="165"/>
      <c r="T841" s="166"/>
      <c r="AT841" s="161" t="s">
        <v>381</v>
      </c>
      <c r="AU841" s="161" t="s">
        <v>90</v>
      </c>
      <c r="AV841" s="13" t="s">
        <v>90</v>
      </c>
      <c r="AW841" s="13" t="s">
        <v>36</v>
      </c>
      <c r="AX841" s="13" t="s">
        <v>80</v>
      </c>
      <c r="AY841" s="161" t="s">
        <v>373</v>
      </c>
    </row>
    <row r="842" spans="2:51" s="12" customFormat="1" ht="11.25">
      <c r="B842" s="153"/>
      <c r="D842" s="154" t="s">
        <v>381</v>
      </c>
      <c r="E842" s="155" t="s">
        <v>1</v>
      </c>
      <c r="F842" s="156" t="s">
        <v>760</v>
      </c>
      <c r="H842" s="155" t="s">
        <v>1</v>
      </c>
      <c r="I842" s="157"/>
      <c r="L842" s="153"/>
      <c r="M842" s="158"/>
      <c r="T842" s="159"/>
      <c r="AT842" s="155" t="s">
        <v>381</v>
      </c>
      <c r="AU842" s="155" t="s">
        <v>90</v>
      </c>
      <c r="AV842" s="12" t="s">
        <v>87</v>
      </c>
      <c r="AW842" s="12" t="s">
        <v>36</v>
      </c>
      <c r="AX842" s="12" t="s">
        <v>80</v>
      </c>
      <c r="AY842" s="155" t="s">
        <v>373</v>
      </c>
    </row>
    <row r="843" spans="2:51" s="13" customFormat="1" ht="11.25">
      <c r="B843" s="160"/>
      <c r="D843" s="154" t="s">
        <v>381</v>
      </c>
      <c r="E843" s="161" t="s">
        <v>1</v>
      </c>
      <c r="F843" s="162" t="s">
        <v>748</v>
      </c>
      <c r="H843" s="163">
        <v>18.754999999999999</v>
      </c>
      <c r="I843" s="164"/>
      <c r="L843" s="160"/>
      <c r="M843" s="165"/>
      <c r="T843" s="166"/>
      <c r="AT843" s="161" t="s">
        <v>381</v>
      </c>
      <c r="AU843" s="161" t="s">
        <v>90</v>
      </c>
      <c r="AV843" s="13" t="s">
        <v>90</v>
      </c>
      <c r="AW843" s="13" t="s">
        <v>36</v>
      </c>
      <c r="AX843" s="13" t="s">
        <v>80</v>
      </c>
      <c r="AY843" s="161" t="s">
        <v>373</v>
      </c>
    </row>
    <row r="844" spans="2:51" s="12" customFormat="1" ht="11.25">
      <c r="B844" s="153"/>
      <c r="D844" s="154" t="s">
        <v>381</v>
      </c>
      <c r="E844" s="155" t="s">
        <v>1</v>
      </c>
      <c r="F844" s="156" t="s">
        <v>761</v>
      </c>
      <c r="H844" s="155" t="s">
        <v>1</v>
      </c>
      <c r="I844" s="157"/>
      <c r="L844" s="153"/>
      <c r="M844" s="158"/>
      <c r="T844" s="159"/>
      <c r="AT844" s="155" t="s">
        <v>381</v>
      </c>
      <c r="AU844" s="155" t="s">
        <v>90</v>
      </c>
      <c r="AV844" s="12" t="s">
        <v>87</v>
      </c>
      <c r="AW844" s="12" t="s">
        <v>36</v>
      </c>
      <c r="AX844" s="12" t="s">
        <v>80</v>
      </c>
      <c r="AY844" s="155" t="s">
        <v>373</v>
      </c>
    </row>
    <row r="845" spans="2:51" s="13" customFormat="1" ht="11.25">
      <c r="B845" s="160"/>
      <c r="D845" s="154" t="s">
        <v>381</v>
      </c>
      <c r="E845" s="161" t="s">
        <v>1</v>
      </c>
      <c r="F845" s="162" t="s">
        <v>762</v>
      </c>
      <c r="H845" s="163">
        <v>8.06</v>
      </c>
      <c r="I845" s="164"/>
      <c r="L845" s="160"/>
      <c r="M845" s="165"/>
      <c r="T845" s="166"/>
      <c r="AT845" s="161" t="s">
        <v>381</v>
      </c>
      <c r="AU845" s="161" t="s">
        <v>90</v>
      </c>
      <c r="AV845" s="13" t="s">
        <v>90</v>
      </c>
      <c r="AW845" s="13" t="s">
        <v>36</v>
      </c>
      <c r="AX845" s="13" t="s">
        <v>80</v>
      </c>
      <c r="AY845" s="161" t="s">
        <v>373</v>
      </c>
    </row>
    <row r="846" spans="2:51" s="12" customFormat="1" ht="11.25">
      <c r="B846" s="153"/>
      <c r="D846" s="154" t="s">
        <v>381</v>
      </c>
      <c r="E846" s="155" t="s">
        <v>1</v>
      </c>
      <c r="F846" s="156" t="s">
        <v>728</v>
      </c>
      <c r="H846" s="155" t="s">
        <v>1</v>
      </c>
      <c r="I846" s="157"/>
      <c r="L846" s="153"/>
      <c r="M846" s="158"/>
      <c r="T846" s="159"/>
      <c r="AT846" s="155" t="s">
        <v>381</v>
      </c>
      <c r="AU846" s="155" t="s">
        <v>90</v>
      </c>
      <c r="AV846" s="12" t="s">
        <v>87</v>
      </c>
      <c r="AW846" s="12" t="s">
        <v>36</v>
      </c>
      <c r="AX846" s="12" t="s">
        <v>80</v>
      </c>
      <c r="AY846" s="155" t="s">
        <v>373</v>
      </c>
    </row>
    <row r="847" spans="2:51" s="12" customFormat="1" ht="11.25">
      <c r="B847" s="153"/>
      <c r="D847" s="154" t="s">
        <v>381</v>
      </c>
      <c r="E847" s="155" t="s">
        <v>1</v>
      </c>
      <c r="F847" s="156" t="s">
        <v>763</v>
      </c>
      <c r="H847" s="155" t="s">
        <v>1</v>
      </c>
      <c r="I847" s="157"/>
      <c r="L847" s="153"/>
      <c r="M847" s="158"/>
      <c r="T847" s="159"/>
      <c r="AT847" s="155" t="s">
        <v>381</v>
      </c>
      <c r="AU847" s="155" t="s">
        <v>90</v>
      </c>
      <c r="AV847" s="12" t="s">
        <v>87</v>
      </c>
      <c r="AW847" s="12" t="s">
        <v>36</v>
      </c>
      <c r="AX847" s="12" t="s">
        <v>80</v>
      </c>
      <c r="AY847" s="155" t="s">
        <v>373</v>
      </c>
    </row>
    <row r="848" spans="2:51" s="13" customFormat="1" ht="11.25">
      <c r="B848" s="160"/>
      <c r="D848" s="154" t="s">
        <v>381</v>
      </c>
      <c r="E848" s="161" t="s">
        <v>1</v>
      </c>
      <c r="F848" s="162" t="s">
        <v>764</v>
      </c>
      <c r="H848" s="163">
        <v>19.777999999999999</v>
      </c>
      <c r="I848" s="164"/>
      <c r="L848" s="160"/>
      <c r="M848" s="165"/>
      <c r="T848" s="166"/>
      <c r="AT848" s="161" t="s">
        <v>381</v>
      </c>
      <c r="AU848" s="161" t="s">
        <v>90</v>
      </c>
      <c r="AV848" s="13" t="s">
        <v>90</v>
      </c>
      <c r="AW848" s="13" t="s">
        <v>36</v>
      </c>
      <c r="AX848" s="13" t="s">
        <v>80</v>
      </c>
      <c r="AY848" s="161" t="s">
        <v>373</v>
      </c>
    </row>
    <row r="849" spans="2:51" s="13" customFormat="1" ht="11.25">
      <c r="B849" s="160"/>
      <c r="D849" s="154" t="s">
        <v>381</v>
      </c>
      <c r="E849" s="161" t="s">
        <v>1</v>
      </c>
      <c r="F849" s="162" t="s">
        <v>765</v>
      </c>
      <c r="H849" s="163">
        <v>-1.6160000000000001</v>
      </c>
      <c r="I849" s="164"/>
      <c r="L849" s="160"/>
      <c r="M849" s="165"/>
      <c r="T849" s="166"/>
      <c r="AT849" s="161" t="s">
        <v>381</v>
      </c>
      <c r="AU849" s="161" t="s">
        <v>90</v>
      </c>
      <c r="AV849" s="13" t="s">
        <v>90</v>
      </c>
      <c r="AW849" s="13" t="s">
        <v>36</v>
      </c>
      <c r="AX849" s="13" t="s">
        <v>80</v>
      </c>
      <c r="AY849" s="161" t="s">
        <v>373</v>
      </c>
    </row>
    <row r="850" spans="2:51" s="12" customFormat="1" ht="11.25">
      <c r="B850" s="153"/>
      <c r="D850" s="154" t="s">
        <v>381</v>
      </c>
      <c r="E850" s="155" t="s">
        <v>1</v>
      </c>
      <c r="F850" s="156" t="s">
        <v>766</v>
      </c>
      <c r="H850" s="155" t="s">
        <v>1</v>
      </c>
      <c r="I850" s="157"/>
      <c r="L850" s="153"/>
      <c r="M850" s="158"/>
      <c r="T850" s="159"/>
      <c r="AT850" s="155" t="s">
        <v>381</v>
      </c>
      <c r="AU850" s="155" t="s">
        <v>90</v>
      </c>
      <c r="AV850" s="12" t="s">
        <v>87</v>
      </c>
      <c r="AW850" s="12" t="s">
        <v>36</v>
      </c>
      <c r="AX850" s="12" t="s">
        <v>80</v>
      </c>
      <c r="AY850" s="155" t="s">
        <v>373</v>
      </c>
    </row>
    <row r="851" spans="2:51" s="13" customFormat="1" ht="11.25">
      <c r="B851" s="160"/>
      <c r="D851" s="154" t="s">
        <v>381</v>
      </c>
      <c r="E851" s="161" t="s">
        <v>1</v>
      </c>
      <c r="F851" s="162" t="s">
        <v>767</v>
      </c>
      <c r="H851" s="163">
        <v>19.468</v>
      </c>
      <c r="I851" s="164"/>
      <c r="L851" s="160"/>
      <c r="M851" s="165"/>
      <c r="T851" s="166"/>
      <c r="AT851" s="161" t="s">
        <v>381</v>
      </c>
      <c r="AU851" s="161" t="s">
        <v>90</v>
      </c>
      <c r="AV851" s="13" t="s">
        <v>90</v>
      </c>
      <c r="AW851" s="13" t="s">
        <v>36</v>
      </c>
      <c r="AX851" s="13" t="s">
        <v>80</v>
      </c>
      <c r="AY851" s="161" t="s">
        <v>373</v>
      </c>
    </row>
    <row r="852" spans="2:51" s="12" customFormat="1" ht="11.25">
      <c r="B852" s="153"/>
      <c r="D852" s="154" t="s">
        <v>381</v>
      </c>
      <c r="E852" s="155" t="s">
        <v>1</v>
      </c>
      <c r="F852" s="156" t="s">
        <v>768</v>
      </c>
      <c r="H852" s="155" t="s">
        <v>1</v>
      </c>
      <c r="I852" s="157"/>
      <c r="L852" s="153"/>
      <c r="M852" s="158"/>
      <c r="T852" s="159"/>
      <c r="AT852" s="155" t="s">
        <v>381</v>
      </c>
      <c r="AU852" s="155" t="s">
        <v>90</v>
      </c>
      <c r="AV852" s="12" t="s">
        <v>87</v>
      </c>
      <c r="AW852" s="12" t="s">
        <v>36</v>
      </c>
      <c r="AX852" s="12" t="s">
        <v>80</v>
      </c>
      <c r="AY852" s="155" t="s">
        <v>373</v>
      </c>
    </row>
    <row r="853" spans="2:51" s="13" customFormat="1" ht="11.25">
      <c r="B853" s="160"/>
      <c r="D853" s="154" t="s">
        <v>381</v>
      </c>
      <c r="E853" s="161" t="s">
        <v>1</v>
      </c>
      <c r="F853" s="162" t="s">
        <v>769</v>
      </c>
      <c r="H853" s="163">
        <v>12.307</v>
      </c>
      <c r="I853" s="164"/>
      <c r="L853" s="160"/>
      <c r="M853" s="165"/>
      <c r="T853" s="166"/>
      <c r="AT853" s="161" t="s">
        <v>381</v>
      </c>
      <c r="AU853" s="161" t="s">
        <v>90</v>
      </c>
      <c r="AV853" s="13" t="s">
        <v>90</v>
      </c>
      <c r="AW853" s="13" t="s">
        <v>36</v>
      </c>
      <c r="AX853" s="13" t="s">
        <v>80</v>
      </c>
      <c r="AY853" s="161" t="s">
        <v>373</v>
      </c>
    </row>
    <row r="854" spans="2:51" s="12" customFormat="1" ht="11.25">
      <c r="B854" s="153"/>
      <c r="D854" s="154" t="s">
        <v>381</v>
      </c>
      <c r="E854" s="155" t="s">
        <v>1</v>
      </c>
      <c r="F854" s="156" t="s">
        <v>770</v>
      </c>
      <c r="H854" s="155" t="s">
        <v>1</v>
      </c>
      <c r="I854" s="157"/>
      <c r="L854" s="153"/>
      <c r="M854" s="158"/>
      <c r="T854" s="159"/>
      <c r="AT854" s="155" t="s">
        <v>381</v>
      </c>
      <c r="AU854" s="155" t="s">
        <v>90</v>
      </c>
      <c r="AV854" s="12" t="s">
        <v>87</v>
      </c>
      <c r="AW854" s="12" t="s">
        <v>36</v>
      </c>
      <c r="AX854" s="12" t="s">
        <v>80</v>
      </c>
      <c r="AY854" s="155" t="s">
        <v>373</v>
      </c>
    </row>
    <row r="855" spans="2:51" s="13" customFormat="1" ht="11.25">
      <c r="B855" s="160"/>
      <c r="D855" s="154" t="s">
        <v>381</v>
      </c>
      <c r="E855" s="161" t="s">
        <v>1</v>
      </c>
      <c r="F855" s="162" t="s">
        <v>771</v>
      </c>
      <c r="H855" s="163">
        <v>18.754999999999999</v>
      </c>
      <c r="I855" s="164"/>
      <c r="L855" s="160"/>
      <c r="M855" s="165"/>
      <c r="T855" s="166"/>
      <c r="AT855" s="161" t="s">
        <v>381</v>
      </c>
      <c r="AU855" s="161" t="s">
        <v>90</v>
      </c>
      <c r="AV855" s="13" t="s">
        <v>90</v>
      </c>
      <c r="AW855" s="13" t="s">
        <v>36</v>
      </c>
      <c r="AX855" s="13" t="s">
        <v>80</v>
      </c>
      <c r="AY855" s="161" t="s">
        <v>373</v>
      </c>
    </row>
    <row r="856" spans="2:51" s="12" customFormat="1" ht="11.25">
      <c r="B856" s="153"/>
      <c r="D856" s="154" t="s">
        <v>381</v>
      </c>
      <c r="E856" s="155" t="s">
        <v>1</v>
      </c>
      <c r="F856" s="156" t="s">
        <v>772</v>
      </c>
      <c r="H856" s="155" t="s">
        <v>1</v>
      </c>
      <c r="I856" s="157"/>
      <c r="L856" s="153"/>
      <c r="M856" s="158"/>
      <c r="T856" s="159"/>
      <c r="AT856" s="155" t="s">
        <v>381</v>
      </c>
      <c r="AU856" s="155" t="s">
        <v>90</v>
      </c>
      <c r="AV856" s="12" t="s">
        <v>87</v>
      </c>
      <c r="AW856" s="12" t="s">
        <v>36</v>
      </c>
      <c r="AX856" s="12" t="s">
        <v>80</v>
      </c>
      <c r="AY856" s="155" t="s">
        <v>373</v>
      </c>
    </row>
    <row r="857" spans="2:51" s="13" customFormat="1" ht="11.25">
      <c r="B857" s="160"/>
      <c r="D857" s="154" t="s">
        <v>381</v>
      </c>
      <c r="E857" s="161" t="s">
        <v>1</v>
      </c>
      <c r="F857" s="162" t="s">
        <v>771</v>
      </c>
      <c r="H857" s="163">
        <v>18.754999999999999</v>
      </c>
      <c r="I857" s="164"/>
      <c r="L857" s="160"/>
      <c r="M857" s="165"/>
      <c r="T857" s="166"/>
      <c r="AT857" s="161" t="s">
        <v>381</v>
      </c>
      <c r="AU857" s="161" t="s">
        <v>90</v>
      </c>
      <c r="AV857" s="13" t="s">
        <v>90</v>
      </c>
      <c r="AW857" s="13" t="s">
        <v>36</v>
      </c>
      <c r="AX857" s="13" t="s">
        <v>80</v>
      </c>
      <c r="AY857" s="161" t="s">
        <v>373</v>
      </c>
    </row>
    <row r="858" spans="2:51" s="12" customFormat="1" ht="11.25">
      <c r="B858" s="153"/>
      <c r="D858" s="154" t="s">
        <v>381</v>
      </c>
      <c r="E858" s="155" t="s">
        <v>1</v>
      </c>
      <c r="F858" s="156" t="s">
        <v>773</v>
      </c>
      <c r="H858" s="155" t="s">
        <v>1</v>
      </c>
      <c r="I858" s="157"/>
      <c r="L858" s="153"/>
      <c r="M858" s="158"/>
      <c r="T858" s="159"/>
      <c r="AT858" s="155" t="s">
        <v>381</v>
      </c>
      <c r="AU858" s="155" t="s">
        <v>90</v>
      </c>
      <c r="AV858" s="12" t="s">
        <v>87</v>
      </c>
      <c r="AW858" s="12" t="s">
        <v>36</v>
      </c>
      <c r="AX858" s="12" t="s">
        <v>80</v>
      </c>
      <c r="AY858" s="155" t="s">
        <v>373</v>
      </c>
    </row>
    <row r="859" spans="2:51" s="13" customFormat="1" ht="11.25">
      <c r="B859" s="160"/>
      <c r="D859" s="154" t="s">
        <v>381</v>
      </c>
      <c r="E859" s="161" t="s">
        <v>1</v>
      </c>
      <c r="F859" s="162" t="s">
        <v>774</v>
      </c>
      <c r="H859" s="163">
        <v>8.06</v>
      </c>
      <c r="I859" s="164"/>
      <c r="L859" s="160"/>
      <c r="M859" s="165"/>
      <c r="T859" s="166"/>
      <c r="AT859" s="161" t="s">
        <v>381</v>
      </c>
      <c r="AU859" s="161" t="s">
        <v>90</v>
      </c>
      <c r="AV859" s="13" t="s">
        <v>90</v>
      </c>
      <c r="AW859" s="13" t="s">
        <v>36</v>
      </c>
      <c r="AX859" s="13" t="s">
        <v>80</v>
      </c>
      <c r="AY859" s="161" t="s">
        <v>373</v>
      </c>
    </row>
    <row r="860" spans="2:51" s="12" customFormat="1" ht="11.25">
      <c r="B860" s="153"/>
      <c r="D860" s="154" t="s">
        <v>381</v>
      </c>
      <c r="E860" s="155" t="s">
        <v>1</v>
      </c>
      <c r="F860" s="156" t="s">
        <v>775</v>
      </c>
      <c r="H860" s="155" t="s">
        <v>1</v>
      </c>
      <c r="I860" s="157"/>
      <c r="L860" s="153"/>
      <c r="M860" s="158"/>
      <c r="T860" s="159"/>
      <c r="AT860" s="155" t="s">
        <v>381</v>
      </c>
      <c r="AU860" s="155" t="s">
        <v>90</v>
      </c>
      <c r="AV860" s="12" t="s">
        <v>87</v>
      </c>
      <c r="AW860" s="12" t="s">
        <v>36</v>
      </c>
      <c r="AX860" s="12" t="s">
        <v>80</v>
      </c>
      <c r="AY860" s="155" t="s">
        <v>373</v>
      </c>
    </row>
    <row r="861" spans="2:51" s="13" customFormat="1" ht="11.25">
      <c r="B861" s="160"/>
      <c r="D861" s="154" t="s">
        <v>381</v>
      </c>
      <c r="E861" s="161" t="s">
        <v>1</v>
      </c>
      <c r="F861" s="162" t="s">
        <v>776</v>
      </c>
      <c r="H861" s="163">
        <v>90.28</v>
      </c>
      <c r="I861" s="164"/>
      <c r="L861" s="160"/>
      <c r="M861" s="165"/>
      <c r="T861" s="166"/>
      <c r="AT861" s="161" t="s">
        <v>381</v>
      </c>
      <c r="AU861" s="161" t="s">
        <v>90</v>
      </c>
      <c r="AV861" s="13" t="s">
        <v>90</v>
      </c>
      <c r="AW861" s="13" t="s">
        <v>36</v>
      </c>
      <c r="AX861" s="13" t="s">
        <v>80</v>
      </c>
      <c r="AY861" s="161" t="s">
        <v>373</v>
      </c>
    </row>
    <row r="862" spans="2:51" s="12" customFormat="1" ht="11.25">
      <c r="B862" s="153"/>
      <c r="D862" s="154" t="s">
        <v>381</v>
      </c>
      <c r="E862" s="155" t="s">
        <v>1</v>
      </c>
      <c r="F862" s="156" t="s">
        <v>777</v>
      </c>
      <c r="H862" s="155" t="s">
        <v>1</v>
      </c>
      <c r="I862" s="157"/>
      <c r="L862" s="153"/>
      <c r="M862" s="158"/>
      <c r="T862" s="159"/>
      <c r="AT862" s="155" t="s">
        <v>381</v>
      </c>
      <c r="AU862" s="155" t="s">
        <v>90</v>
      </c>
      <c r="AV862" s="12" t="s">
        <v>87</v>
      </c>
      <c r="AW862" s="12" t="s">
        <v>36</v>
      </c>
      <c r="AX862" s="12" t="s">
        <v>80</v>
      </c>
      <c r="AY862" s="155" t="s">
        <v>373</v>
      </c>
    </row>
    <row r="863" spans="2:51" s="13" customFormat="1" ht="11.25">
      <c r="B863" s="160"/>
      <c r="D863" s="154" t="s">
        <v>381</v>
      </c>
      <c r="E863" s="161" t="s">
        <v>1</v>
      </c>
      <c r="F863" s="162" t="s">
        <v>778</v>
      </c>
      <c r="H863" s="163">
        <v>-6.93</v>
      </c>
      <c r="I863" s="164"/>
      <c r="L863" s="160"/>
      <c r="M863" s="165"/>
      <c r="T863" s="166"/>
      <c r="AT863" s="161" t="s">
        <v>381</v>
      </c>
      <c r="AU863" s="161" t="s">
        <v>90</v>
      </c>
      <c r="AV863" s="13" t="s">
        <v>90</v>
      </c>
      <c r="AW863" s="13" t="s">
        <v>36</v>
      </c>
      <c r="AX863" s="13" t="s">
        <v>80</v>
      </c>
      <c r="AY863" s="161" t="s">
        <v>373</v>
      </c>
    </row>
    <row r="864" spans="2:51" s="12" customFormat="1" ht="11.25">
      <c r="B864" s="153"/>
      <c r="D864" s="154" t="s">
        <v>381</v>
      </c>
      <c r="E864" s="155" t="s">
        <v>1</v>
      </c>
      <c r="F864" s="156" t="s">
        <v>779</v>
      </c>
      <c r="H864" s="155" t="s">
        <v>1</v>
      </c>
      <c r="I864" s="157"/>
      <c r="L864" s="153"/>
      <c r="M864" s="158"/>
      <c r="T864" s="159"/>
      <c r="AT864" s="155" t="s">
        <v>381</v>
      </c>
      <c r="AU864" s="155" t="s">
        <v>90</v>
      </c>
      <c r="AV864" s="12" t="s">
        <v>87</v>
      </c>
      <c r="AW864" s="12" t="s">
        <v>36</v>
      </c>
      <c r="AX864" s="12" t="s">
        <v>80</v>
      </c>
      <c r="AY864" s="155" t="s">
        <v>373</v>
      </c>
    </row>
    <row r="865" spans="2:51" s="12" customFormat="1" ht="11.25">
      <c r="B865" s="153"/>
      <c r="D865" s="154" t="s">
        <v>381</v>
      </c>
      <c r="E865" s="155" t="s">
        <v>1</v>
      </c>
      <c r="F865" s="156" t="s">
        <v>780</v>
      </c>
      <c r="H865" s="155" t="s">
        <v>1</v>
      </c>
      <c r="I865" s="157"/>
      <c r="L865" s="153"/>
      <c r="M865" s="158"/>
      <c r="T865" s="159"/>
      <c r="AT865" s="155" t="s">
        <v>381</v>
      </c>
      <c r="AU865" s="155" t="s">
        <v>90</v>
      </c>
      <c r="AV865" s="12" t="s">
        <v>87</v>
      </c>
      <c r="AW865" s="12" t="s">
        <v>36</v>
      </c>
      <c r="AX865" s="12" t="s">
        <v>80</v>
      </c>
      <c r="AY865" s="155" t="s">
        <v>373</v>
      </c>
    </row>
    <row r="866" spans="2:51" s="15" customFormat="1" ht="11.25">
      <c r="B866" s="178"/>
      <c r="D866" s="154" t="s">
        <v>381</v>
      </c>
      <c r="E866" s="179" t="s">
        <v>278</v>
      </c>
      <c r="F866" s="180" t="s">
        <v>406</v>
      </c>
      <c r="H866" s="181">
        <v>427.74200000000002</v>
      </c>
      <c r="I866" s="182"/>
      <c r="L866" s="178"/>
      <c r="M866" s="183"/>
      <c r="T866" s="184"/>
      <c r="AT866" s="179" t="s">
        <v>381</v>
      </c>
      <c r="AU866" s="179" t="s">
        <v>90</v>
      </c>
      <c r="AV866" s="15" t="s">
        <v>392</v>
      </c>
      <c r="AW866" s="15" t="s">
        <v>36</v>
      </c>
      <c r="AX866" s="15" t="s">
        <v>80</v>
      </c>
      <c r="AY866" s="179" t="s">
        <v>373</v>
      </c>
    </row>
    <row r="867" spans="2:51" s="14" customFormat="1" ht="11.25">
      <c r="B867" s="167"/>
      <c r="D867" s="154" t="s">
        <v>381</v>
      </c>
      <c r="E867" s="168" t="s">
        <v>1</v>
      </c>
      <c r="F867" s="169" t="s">
        <v>386</v>
      </c>
      <c r="H867" s="170">
        <v>560.93700000000001</v>
      </c>
      <c r="I867" s="171"/>
      <c r="L867" s="167"/>
      <c r="M867" s="172"/>
      <c r="T867" s="173"/>
      <c r="AT867" s="168" t="s">
        <v>381</v>
      </c>
      <c r="AU867" s="168" t="s">
        <v>90</v>
      </c>
      <c r="AV867" s="14" t="s">
        <v>379</v>
      </c>
      <c r="AW867" s="14" t="s">
        <v>36</v>
      </c>
      <c r="AX867" s="14" t="s">
        <v>80</v>
      </c>
      <c r="AY867" s="168" t="s">
        <v>373</v>
      </c>
    </row>
    <row r="868" spans="2:51" s="12" customFormat="1" ht="11.25">
      <c r="B868" s="153"/>
      <c r="D868" s="154" t="s">
        <v>381</v>
      </c>
      <c r="E868" s="155" t="s">
        <v>1</v>
      </c>
      <c r="F868" s="156" t="s">
        <v>781</v>
      </c>
      <c r="H868" s="155" t="s">
        <v>1</v>
      </c>
      <c r="I868" s="157"/>
      <c r="L868" s="153"/>
      <c r="M868" s="158"/>
      <c r="T868" s="159"/>
      <c r="AT868" s="155" t="s">
        <v>381</v>
      </c>
      <c r="AU868" s="155" t="s">
        <v>90</v>
      </c>
      <c r="AV868" s="12" t="s">
        <v>87</v>
      </c>
      <c r="AW868" s="12" t="s">
        <v>36</v>
      </c>
      <c r="AX868" s="12" t="s">
        <v>80</v>
      </c>
      <c r="AY868" s="155" t="s">
        <v>373</v>
      </c>
    </row>
    <row r="869" spans="2:51" s="13" customFormat="1" ht="11.25">
      <c r="B869" s="160"/>
      <c r="D869" s="154" t="s">
        <v>381</v>
      </c>
      <c r="E869" s="161" t="s">
        <v>1</v>
      </c>
      <c r="F869" s="162" t="s">
        <v>782</v>
      </c>
      <c r="H869" s="163">
        <v>26.638999999999999</v>
      </c>
      <c r="I869" s="164"/>
      <c r="L869" s="160"/>
      <c r="M869" s="165"/>
      <c r="T869" s="166"/>
      <c r="AT869" s="161" t="s">
        <v>381</v>
      </c>
      <c r="AU869" s="161" t="s">
        <v>90</v>
      </c>
      <c r="AV869" s="13" t="s">
        <v>90</v>
      </c>
      <c r="AW869" s="13" t="s">
        <v>36</v>
      </c>
      <c r="AX869" s="13" t="s">
        <v>80</v>
      </c>
      <c r="AY869" s="161" t="s">
        <v>373</v>
      </c>
    </row>
    <row r="870" spans="2:51" s="12" customFormat="1" ht="11.25">
      <c r="B870" s="153"/>
      <c r="D870" s="154" t="s">
        <v>381</v>
      </c>
      <c r="E870" s="155" t="s">
        <v>1</v>
      </c>
      <c r="F870" s="156" t="s">
        <v>783</v>
      </c>
      <c r="H870" s="155" t="s">
        <v>1</v>
      </c>
      <c r="I870" s="157"/>
      <c r="L870" s="153"/>
      <c r="M870" s="158"/>
      <c r="T870" s="159"/>
      <c r="AT870" s="155" t="s">
        <v>381</v>
      </c>
      <c r="AU870" s="155" t="s">
        <v>90</v>
      </c>
      <c r="AV870" s="12" t="s">
        <v>87</v>
      </c>
      <c r="AW870" s="12" t="s">
        <v>36</v>
      </c>
      <c r="AX870" s="12" t="s">
        <v>80</v>
      </c>
      <c r="AY870" s="155" t="s">
        <v>373</v>
      </c>
    </row>
    <row r="871" spans="2:51" s="12" customFormat="1" ht="11.25">
      <c r="B871" s="153"/>
      <c r="D871" s="154" t="s">
        <v>381</v>
      </c>
      <c r="E871" s="155" t="s">
        <v>1</v>
      </c>
      <c r="F871" s="156" t="s">
        <v>784</v>
      </c>
      <c r="H871" s="155" t="s">
        <v>1</v>
      </c>
      <c r="I871" s="157"/>
      <c r="L871" s="153"/>
      <c r="M871" s="158"/>
      <c r="T871" s="159"/>
      <c r="AT871" s="155" t="s">
        <v>381</v>
      </c>
      <c r="AU871" s="155" t="s">
        <v>90</v>
      </c>
      <c r="AV871" s="12" t="s">
        <v>87</v>
      </c>
      <c r="AW871" s="12" t="s">
        <v>36</v>
      </c>
      <c r="AX871" s="12" t="s">
        <v>80</v>
      </c>
      <c r="AY871" s="155" t="s">
        <v>373</v>
      </c>
    </row>
    <row r="872" spans="2:51" s="12" customFormat="1" ht="11.25">
      <c r="B872" s="153"/>
      <c r="D872" s="154" t="s">
        <v>381</v>
      </c>
      <c r="E872" s="155" t="s">
        <v>1</v>
      </c>
      <c r="F872" s="156" t="s">
        <v>749</v>
      </c>
      <c r="H872" s="155" t="s">
        <v>1</v>
      </c>
      <c r="I872" s="157"/>
      <c r="L872" s="153"/>
      <c r="M872" s="158"/>
      <c r="T872" s="159"/>
      <c r="AT872" s="155" t="s">
        <v>381</v>
      </c>
      <c r="AU872" s="155" t="s">
        <v>90</v>
      </c>
      <c r="AV872" s="12" t="s">
        <v>87</v>
      </c>
      <c r="AW872" s="12" t="s">
        <v>36</v>
      </c>
      <c r="AX872" s="12" t="s">
        <v>80</v>
      </c>
      <c r="AY872" s="155" t="s">
        <v>373</v>
      </c>
    </row>
    <row r="873" spans="2:51" s="13" customFormat="1" ht="11.25">
      <c r="B873" s="160"/>
      <c r="D873" s="154" t="s">
        <v>381</v>
      </c>
      <c r="E873" s="161" t="s">
        <v>1</v>
      </c>
      <c r="F873" s="162" t="s">
        <v>785</v>
      </c>
      <c r="H873" s="163">
        <v>0.93799999999999994</v>
      </c>
      <c r="I873" s="164"/>
      <c r="L873" s="160"/>
      <c r="M873" s="165"/>
      <c r="T873" s="166"/>
      <c r="AT873" s="161" t="s">
        <v>381</v>
      </c>
      <c r="AU873" s="161" t="s">
        <v>90</v>
      </c>
      <c r="AV873" s="13" t="s">
        <v>90</v>
      </c>
      <c r="AW873" s="13" t="s">
        <v>36</v>
      </c>
      <c r="AX873" s="13" t="s">
        <v>80</v>
      </c>
      <c r="AY873" s="161" t="s">
        <v>373</v>
      </c>
    </row>
    <row r="874" spans="2:51" s="12" customFormat="1" ht="11.25">
      <c r="B874" s="153"/>
      <c r="D874" s="154" t="s">
        <v>381</v>
      </c>
      <c r="E874" s="155" t="s">
        <v>1</v>
      </c>
      <c r="F874" s="156" t="s">
        <v>755</v>
      </c>
      <c r="H874" s="155" t="s">
        <v>1</v>
      </c>
      <c r="I874" s="157"/>
      <c r="L874" s="153"/>
      <c r="M874" s="158"/>
      <c r="T874" s="159"/>
      <c r="AT874" s="155" t="s">
        <v>381</v>
      </c>
      <c r="AU874" s="155" t="s">
        <v>90</v>
      </c>
      <c r="AV874" s="12" t="s">
        <v>87</v>
      </c>
      <c r="AW874" s="12" t="s">
        <v>36</v>
      </c>
      <c r="AX874" s="12" t="s">
        <v>80</v>
      </c>
      <c r="AY874" s="155" t="s">
        <v>373</v>
      </c>
    </row>
    <row r="875" spans="2:51" s="13" customFormat="1" ht="11.25">
      <c r="B875" s="160"/>
      <c r="D875" s="154" t="s">
        <v>381</v>
      </c>
      <c r="E875" s="161" t="s">
        <v>1</v>
      </c>
      <c r="F875" s="162" t="s">
        <v>786</v>
      </c>
      <c r="H875" s="163">
        <v>1.958</v>
      </c>
      <c r="I875" s="164"/>
      <c r="L875" s="160"/>
      <c r="M875" s="165"/>
      <c r="T875" s="166"/>
      <c r="AT875" s="161" t="s">
        <v>381</v>
      </c>
      <c r="AU875" s="161" t="s">
        <v>90</v>
      </c>
      <c r="AV875" s="13" t="s">
        <v>90</v>
      </c>
      <c r="AW875" s="13" t="s">
        <v>36</v>
      </c>
      <c r="AX875" s="13" t="s">
        <v>80</v>
      </c>
      <c r="AY875" s="161" t="s">
        <v>373</v>
      </c>
    </row>
    <row r="876" spans="2:51" s="15" customFormat="1" ht="11.25">
      <c r="B876" s="178"/>
      <c r="D876" s="154" t="s">
        <v>381</v>
      </c>
      <c r="E876" s="179" t="s">
        <v>274</v>
      </c>
      <c r="F876" s="180" t="s">
        <v>406</v>
      </c>
      <c r="H876" s="181">
        <v>29.535</v>
      </c>
      <c r="I876" s="182"/>
      <c r="L876" s="178"/>
      <c r="M876" s="183"/>
      <c r="T876" s="184"/>
      <c r="AT876" s="179" t="s">
        <v>381</v>
      </c>
      <c r="AU876" s="179" t="s">
        <v>90</v>
      </c>
      <c r="AV876" s="15" t="s">
        <v>392</v>
      </c>
      <c r="AW876" s="15" t="s">
        <v>36</v>
      </c>
      <c r="AX876" s="15" t="s">
        <v>80</v>
      </c>
      <c r="AY876" s="179" t="s">
        <v>373</v>
      </c>
    </row>
    <row r="877" spans="2:51" s="13" customFormat="1" ht="11.25">
      <c r="B877" s="160"/>
      <c r="D877" s="154" t="s">
        <v>381</v>
      </c>
      <c r="E877" s="161" t="s">
        <v>1</v>
      </c>
      <c r="F877" s="162" t="s">
        <v>787</v>
      </c>
      <c r="H877" s="163">
        <v>85.548000000000002</v>
      </c>
      <c r="I877" s="164"/>
      <c r="L877" s="160"/>
      <c r="M877" s="165"/>
      <c r="T877" s="166"/>
      <c r="AT877" s="161" t="s">
        <v>381</v>
      </c>
      <c r="AU877" s="161" t="s">
        <v>90</v>
      </c>
      <c r="AV877" s="13" t="s">
        <v>90</v>
      </c>
      <c r="AW877" s="13" t="s">
        <v>36</v>
      </c>
      <c r="AX877" s="13" t="s">
        <v>80</v>
      </c>
      <c r="AY877" s="161" t="s">
        <v>373</v>
      </c>
    </row>
    <row r="878" spans="2:51" s="15" customFormat="1" ht="11.25">
      <c r="B878" s="178"/>
      <c r="D878" s="154" t="s">
        <v>381</v>
      </c>
      <c r="E878" s="179" t="s">
        <v>280</v>
      </c>
      <c r="F878" s="180" t="s">
        <v>406</v>
      </c>
      <c r="H878" s="181">
        <v>85.548000000000002</v>
      </c>
      <c r="I878" s="182"/>
      <c r="L878" s="178"/>
      <c r="M878" s="183"/>
      <c r="T878" s="184"/>
      <c r="AT878" s="179" t="s">
        <v>381</v>
      </c>
      <c r="AU878" s="179" t="s">
        <v>90</v>
      </c>
      <c r="AV878" s="15" t="s">
        <v>392</v>
      </c>
      <c r="AW878" s="15" t="s">
        <v>36</v>
      </c>
      <c r="AX878" s="15" t="s">
        <v>80</v>
      </c>
      <c r="AY878" s="179" t="s">
        <v>373</v>
      </c>
    </row>
    <row r="879" spans="2:51" s="14" customFormat="1" ht="11.25">
      <c r="B879" s="167"/>
      <c r="D879" s="154" t="s">
        <v>381</v>
      </c>
      <c r="E879" s="168" t="s">
        <v>1</v>
      </c>
      <c r="F879" s="169" t="s">
        <v>386</v>
      </c>
      <c r="H879" s="170">
        <v>115.083</v>
      </c>
      <c r="I879" s="171"/>
      <c r="L879" s="167"/>
      <c r="M879" s="172"/>
      <c r="T879" s="173"/>
      <c r="AT879" s="168" t="s">
        <v>381</v>
      </c>
      <c r="AU879" s="168" t="s">
        <v>90</v>
      </c>
      <c r="AV879" s="14" t="s">
        <v>379</v>
      </c>
      <c r="AW879" s="14" t="s">
        <v>36</v>
      </c>
      <c r="AX879" s="14" t="s">
        <v>87</v>
      </c>
      <c r="AY879" s="168" t="s">
        <v>373</v>
      </c>
    </row>
    <row r="880" spans="2:51" s="1" customFormat="1" ht="11.25">
      <c r="B880" s="32"/>
      <c r="D880" s="154" t="s">
        <v>403</v>
      </c>
      <c r="F880" s="174" t="s">
        <v>788</v>
      </c>
      <c r="L880" s="32"/>
      <c r="M880" s="175"/>
      <c r="T880" s="56"/>
      <c r="AU880" s="17" t="s">
        <v>90</v>
      </c>
    </row>
    <row r="881" spans="2:47" s="1" customFormat="1" ht="11.25">
      <c r="B881" s="32"/>
      <c r="D881" s="154" t="s">
        <v>403</v>
      </c>
      <c r="F881" s="176" t="s">
        <v>789</v>
      </c>
      <c r="H881" s="177">
        <v>0</v>
      </c>
      <c r="L881" s="32"/>
      <c r="M881" s="175"/>
      <c r="T881" s="56"/>
      <c r="AU881" s="17" t="s">
        <v>90</v>
      </c>
    </row>
    <row r="882" spans="2:47" s="1" customFormat="1" ht="11.25">
      <c r="B882" s="32"/>
      <c r="D882" s="154" t="s">
        <v>403</v>
      </c>
      <c r="F882" s="176" t="s">
        <v>227</v>
      </c>
      <c r="H882" s="177">
        <v>2.8</v>
      </c>
      <c r="L882" s="32"/>
      <c r="M882" s="175"/>
      <c r="T882" s="56"/>
      <c r="AU882" s="17" t="s">
        <v>90</v>
      </c>
    </row>
    <row r="883" spans="2:47" s="1" customFormat="1" ht="11.25">
      <c r="B883" s="32"/>
      <c r="D883" s="154" t="s">
        <v>403</v>
      </c>
      <c r="F883" s="176" t="s">
        <v>406</v>
      </c>
      <c r="H883" s="177">
        <v>2.8</v>
      </c>
      <c r="L883" s="32"/>
      <c r="M883" s="175"/>
      <c r="T883" s="56"/>
      <c r="AU883" s="17" t="s">
        <v>90</v>
      </c>
    </row>
    <row r="884" spans="2:47" s="1" customFormat="1" ht="11.25">
      <c r="B884" s="32"/>
      <c r="D884" s="154" t="s">
        <v>403</v>
      </c>
      <c r="F884" s="174" t="s">
        <v>790</v>
      </c>
      <c r="L884" s="32"/>
      <c r="M884" s="175"/>
      <c r="T884" s="56"/>
      <c r="AU884" s="17" t="s">
        <v>90</v>
      </c>
    </row>
    <row r="885" spans="2:47" s="1" customFormat="1" ht="11.25">
      <c r="B885" s="32"/>
      <c r="D885" s="154" t="s">
        <v>403</v>
      </c>
      <c r="F885" s="176" t="s">
        <v>791</v>
      </c>
      <c r="H885" s="177">
        <v>0</v>
      </c>
      <c r="L885" s="32"/>
      <c r="M885" s="175"/>
      <c r="T885" s="56"/>
      <c r="AU885" s="17" t="s">
        <v>90</v>
      </c>
    </row>
    <row r="886" spans="2:47" s="1" customFormat="1" ht="11.25">
      <c r="B886" s="32"/>
      <c r="D886" s="154" t="s">
        <v>403</v>
      </c>
      <c r="F886" s="176" t="s">
        <v>229</v>
      </c>
      <c r="H886" s="177">
        <v>2.6</v>
      </c>
      <c r="L886" s="32"/>
      <c r="M886" s="175"/>
      <c r="T886" s="56"/>
      <c r="AU886" s="17" t="s">
        <v>90</v>
      </c>
    </row>
    <row r="887" spans="2:47" s="1" customFormat="1" ht="11.25">
      <c r="B887" s="32"/>
      <c r="D887" s="154" t="s">
        <v>403</v>
      </c>
      <c r="F887" s="176" t="s">
        <v>406</v>
      </c>
      <c r="H887" s="177">
        <v>2.6</v>
      </c>
      <c r="L887" s="32"/>
      <c r="M887" s="175"/>
      <c r="T887" s="56"/>
      <c r="AU887" s="17" t="s">
        <v>90</v>
      </c>
    </row>
    <row r="888" spans="2:47" s="1" customFormat="1" ht="11.25">
      <c r="B888" s="32"/>
      <c r="D888" s="154" t="s">
        <v>403</v>
      </c>
      <c r="F888" s="174" t="s">
        <v>792</v>
      </c>
      <c r="L888" s="32"/>
      <c r="M888" s="175"/>
      <c r="T888" s="56"/>
      <c r="AU888" s="17" t="s">
        <v>90</v>
      </c>
    </row>
    <row r="889" spans="2:47" s="1" customFormat="1" ht="11.25">
      <c r="B889" s="32"/>
      <c r="D889" s="154" t="s">
        <v>403</v>
      </c>
      <c r="F889" s="176" t="s">
        <v>793</v>
      </c>
      <c r="H889" s="177">
        <v>0</v>
      </c>
      <c r="L889" s="32"/>
      <c r="M889" s="175"/>
      <c r="T889" s="56"/>
      <c r="AU889" s="17" t="s">
        <v>90</v>
      </c>
    </row>
    <row r="890" spans="2:47" s="1" customFormat="1" ht="11.25">
      <c r="B890" s="32"/>
      <c r="D890" s="154" t="s">
        <v>403</v>
      </c>
      <c r="F890" s="176" t="s">
        <v>229</v>
      </c>
      <c r="H890" s="177">
        <v>2.6</v>
      </c>
      <c r="L890" s="32"/>
      <c r="M890" s="175"/>
      <c r="T890" s="56"/>
      <c r="AU890" s="17" t="s">
        <v>90</v>
      </c>
    </row>
    <row r="891" spans="2:47" s="1" customFormat="1" ht="11.25">
      <c r="B891" s="32"/>
      <c r="D891" s="154" t="s">
        <v>403</v>
      </c>
      <c r="F891" s="176" t="s">
        <v>406</v>
      </c>
      <c r="H891" s="177">
        <v>2.6</v>
      </c>
      <c r="L891" s="32"/>
      <c r="M891" s="175"/>
      <c r="T891" s="56"/>
      <c r="AU891" s="17" t="s">
        <v>90</v>
      </c>
    </row>
    <row r="892" spans="2:47" s="1" customFormat="1" ht="11.25">
      <c r="B892" s="32"/>
      <c r="D892" s="154" t="s">
        <v>403</v>
      </c>
      <c r="F892" s="174" t="s">
        <v>794</v>
      </c>
      <c r="L892" s="32"/>
      <c r="M892" s="175"/>
      <c r="T892" s="56"/>
      <c r="AU892" s="17" t="s">
        <v>90</v>
      </c>
    </row>
    <row r="893" spans="2:47" s="1" customFormat="1" ht="11.25">
      <c r="B893" s="32"/>
      <c r="D893" s="154" t="s">
        <v>403</v>
      </c>
      <c r="F893" s="176" t="s">
        <v>717</v>
      </c>
      <c r="H893" s="177">
        <v>0</v>
      </c>
      <c r="L893" s="32"/>
      <c r="M893" s="175"/>
      <c r="T893" s="56"/>
      <c r="AU893" s="17" t="s">
        <v>90</v>
      </c>
    </row>
    <row r="894" spans="2:47" s="1" customFormat="1" ht="11.25">
      <c r="B894" s="32"/>
      <c r="D894" s="154" t="s">
        <v>403</v>
      </c>
      <c r="F894" s="176" t="s">
        <v>718</v>
      </c>
      <c r="H894" s="177">
        <v>0</v>
      </c>
      <c r="L894" s="32"/>
      <c r="M894" s="175"/>
      <c r="T894" s="56"/>
      <c r="AU894" s="17" t="s">
        <v>90</v>
      </c>
    </row>
    <row r="895" spans="2:47" s="1" customFormat="1" ht="11.25">
      <c r="B895" s="32"/>
      <c r="D895" s="154" t="s">
        <v>403</v>
      </c>
      <c r="F895" s="176" t="s">
        <v>546</v>
      </c>
      <c r="H895" s="177">
        <v>0</v>
      </c>
      <c r="L895" s="32"/>
      <c r="M895" s="175"/>
      <c r="T895" s="56"/>
      <c r="AU895" s="17" t="s">
        <v>90</v>
      </c>
    </row>
    <row r="896" spans="2:47" s="1" customFormat="1" ht="11.25">
      <c r="B896" s="32"/>
      <c r="D896" s="154" t="s">
        <v>403</v>
      </c>
      <c r="F896" s="176" t="s">
        <v>719</v>
      </c>
      <c r="H896" s="177">
        <v>0</v>
      </c>
      <c r="L896" s="32"/>
      <c r="M896" s="175"/>
      <c r="T896" s="56"/>
      <c r="AU896" s="17" t="s">
        <v>90</v>
      </c>
    </row>
    <row r="897" spans="2:47" s="1" customFormat="1" ht="11.25">
      <c r="B897" s="32"/>
      <c r="D897" s="154" t="s">
        <v>403</v>
      </c>
      <c r="F897" s="176" t="s">
        <v>720</v>
      </c>
      <c r="H897" s="177">
        <v>17.294</v>
      </c>
      <c r="L897" s="32"/>
      <c r="M897" s="175"/>
      <c r="T897" s="56"/>
      <c r="AU897" s="17" t="s">
        <v>90</v>
      </c>
    </row>
    <row r="898" spans="2:47" s="1" customFormat="1" ht="11.25">
      <c r="B898" s="32"/>
      <c r="D898" s="154" t="s">
        <v>403</v>
      </c>
      <c r="F898" s="176" t="s">
        <v>721</v>
      </c>
      <c r="H898" s="177">
        <v>-2.75</v>
      </c>
      <c r="L898" s="32"/>
      <c r="M898" s="175"/>
      <c r="T898" s="56"/>
      <c r="AU898" s="17" t="s">
        <v>90</v>
      </c>
    </row>
    <row r="899" spans="2:47" s="1" customFormat="1" ht="11.25">
      <c r="B899" s="32"/>
      <c r="D899" s="154" t="s">
        <v>403</v>
      </c>
      <c r="F899" s="176" t="s">
        <v>722</v>
      </c>
      <c r="H899" s="177">
        <v>0</v>
      </c>
      <c r="L899" s="32"/>
      <c r="M899" s="175"/>
      <c r="T899" s="56"/>
      <c r="AU899" s="17" t="s">
        <v>90</v>
      </c>
    </row>
    <row r="900" spans="2:47" s="1" customFormat="1" ht="11.25">
      <c r="B900" s="32"/>
      <c r="D900" s="154" t="s">
        <v>403</v>
      </c>
      <c r="F900" s="176" t="s">
        <v>723</v>
      </c>
      <c r="H900" s="177">
        <v>11.010999999999999</v>
      </c>
      <c r="L900" s="32"/>
      <c r="M900" s="175"/>
      <c r="T900" s="56"/>
      <c r="AU900" s="17" t="s">
        <v>90</v>
      </c>
    </row>
    <row r="901" spans="2:47" s="1" customFormat="1" ht="11.25">
      <c r="B901" s="32"/>
      <c r="D901" s="154" t="s">
        <v>403</v>
      </c>
      <c r="F901" s="176" t="s">
        <v>724</v>
      </c>
      <c r="H901" s="177">
        <v>0</v>
      </c>
      <c r="L901" s="32"/>
      <c r="M901" s="175"/>
      <c r="T901" s="56"/>
      <c r="AU901" s="17" t="s">
        <v>90</v>
      </c>
    </row>
    <row r="902" spans="2:47" s="1" customFormat="1" ht="11.25">
      <c r="B902" s="32"/>
      <c r="D902" s="154" t="s">
        <v>403</v>
      </c>
      <c r="F902" s="176" t="s">
        <v>725</v>
      </c>
      <c r="H902" s="177">
        <v>14.64</v>
      </c>
      <c r="L902" s="32"/>
      <c r="M902" s="175"/>
      <c r="T902" s="56"/>
      <c r="AU902" s="17" t="s">
        <v>90</v>
      </c>
    </row>
    <row r="903" spans="2:47" s="1" customFormat="1" ht="11.25">
      <c r="B903" s="32"/>
      <c r="D903" s="154" t="s">
        <v>403</v>
      </c>
      <c r="F903" s="176" t="s">
        <v>578</v>
      </c>
      <c r="H903" s="177">
        <v>0</v>
      </c>
      <c r="L903" s="32"/>
      <c r="M903" s="175"/>
      <c r="T903" s="56"/>
      <c r="AU903" s="17" t="s">
        <v>90</v>
      </c>
    </row>
    <row r="904" spans="2:47" s="1" customFormat="1" ht="11.25">
      <c r="B904" s="32"/>
      <c r="D904" s="154" t="s">
        <v>403</v>
      </c>
      <c r="F904" s="176" t="s">
        <v>726</v>
      </c>
      <c r="H904" s="177">
        <v>0</v>
      </c>
      <c r="L904" s="32"/>
      <c r="M904" s="175"/>
      <c r="T904" s="56"/>
      <c r="AU904" s="17" t="s">
        <v>90</v>
      </c>
    </row>
    <row r="905" spans="2:47" s="1" customFormat="1" ht="11.25">
      <c r="B905" s="32"/>
      <c r="D905" s="154" t="s">
        <v>403</v>
      </c>
      <c r="F905" s="176" t="s">
        <v>727</v>
      </c>
      <c r="H905" s="177">
        <v>52.7</v>
      </c>
      <c r="L905" s="32"/>
      <c r="M905" s="175"/>
      <c r="T905" s="56"/>
      <c r="AU905" s="17" t="s">
        <v>90</v>
      </c>
    </row>
    <row r="906" spans="2:47" s="1" customFormat="1" ht="11.25">
      <c r="B906" s="32"/>
      <c r="D906" s="154" t="s">
        <v>403</v>
      </c>
      <c r="F906" s="176" t="s">
        <v>728</v>
      </c>
      <c r="H906" s="177">
        <v>0</v>
      </c>
      <c r="L906" s="32"/>
      <c r="M906" s="175"/>
      <c r="T906" s="56"/>
      <c r="AU906" s="17" t="s">
        <v>90</v>
      </c>
    </row>
    <row r="907" spans="2:47" s="1" customFormat="1" ht="11.25">
      <c r="B907" s="32"/>
      <c r="D907" s="154" t="s">
        <v>403</v>
      </c>
      <c r="F907" s="176" t="s">
        <v>729</v>
      </c>
      <c r="H907" s="177">
        <v>0</v>
      </c>
      <c r="L907" s="32"/>
      <c r="M907" s="175"/>
      <c r="T907" s="56"/>
      <c r="AU907" s="17" t="s">
        <v>90</v>
      </c>
    </row>
    <row r="908" spans="2:47" s="1" customFormat="1" ht="11.25">
      <c r="B908" s="32"/>
      <c r="D908" s="154" t="s">
        <v>403</v>
      </c>
      <c r="F908" s="176" t="s">
        <v>730</v>
      </c>
      <c r="H908" s="177">
        <v>40.299999999999997</v>
      </c>
      <c r="L908" s="32"/>
      <c r="M908" s="175"/>
      <c r="T908" s="56"/>
      <c r="AU908" s="17" t="s">
        <v>90</v>
      </c>
    </row>
    <row r="909" spans="2:47" s="1" customFormat="1" ht="11.25">
      <c r="B909" s="32"/>
      <c r="D909" s="154" t="s">
        <v>403</v>
      </c>
      <c r="F909" s="176" t="s">
        <v>406</v>
      </c>
      <c r="H909" s="177">
        <v>133.19499999999999</v>
      </c>
      <c r="L909" s="32"/>
      <c r="M909" s="175"/>
      <c r="T909" s="56"/>
      <c r="AU909" s="17" t="s">
        <v>90</v>
      </c>
    </row>
    <row r="910" spans="2:47" s="1" customFormat="1" ht="11.25">
      <c r="B910" s="32"/>
      <c r="D910" s="154" t="s">
        <v>403</v>
      </c>
      <c r="F910" s="174" t="s">
        <v>795</v>
      </c>
      <c r="L910" s="32"/>
      <c r="M910" s="175"/>
      <c r="T910" s="56"/>
      <c r="AU910" s="17" t="s">
        <v>90</v>
      </c>
    </row>
    <row r="911" spans="2:47" s="1" customFormat="1" ht="11.25">
      <c r="B911" s="32"/>
      <c r="D911" s="154" t="s">
        <v>403</v>
      </c>
      <c r="F911" s="176" t="s">
        <v>731</v>
      </c>
      <c r="H911" s="177">
        <v>0</v>
      </c>
      <c r="L911" s="32"/>
      <c r="M911" s="175"/>
      <c r="T911" s="56"/>
      <c r="AU911" s="17" t="s">
        <v>90</v>
      </c>
    </row>
    <row r="912" spans="2:47" s="1" customFormat="1" ht="11.25">
      <c r="B912" s="32"/>
      <c r="D912" s="154" t="s">
        <v>403</v>
      </c>
      <c r="F912" s="176" t="s">
        <v>718</v>
      </c>
      <c r="H912" s="177">
        <v>0</v>
      </c>
      <c r="L912" s="32"/>
      <c r="M912" s="175"/>
      <c r="T912" s="56"/>
      <c r="AU912" s="17" t="s">
        <v>90</v>
      </c>
    </row>
    <row r="913" spans="2:47" s="1" customFormat="1" ht="11.25">
      <c r="B913" s="32"/>
      <c r="D913" s="154" t="s">
        <v>403</v>
      </c>
      <c r="F913" s="176" t="s">
        <v>546</v>
      </c>
      <c r="H913" s="177">
        <v>0</v>
      </c>
      <c r="L913" s="32"/>
      <c r="M913" s="175"/>
      <c r="T913" s="56"/>
      <c r="AU913" s="17" t="s">
        <v>90</v>
      </c>
    </row>
    <row r="914" spans="2:47" s="1" customFormat="1" ht="11.25">
      <c r="B914" s="32"/>
      <c r="D914" s="154" t="s">
        <v>403</v>
      </c>
      <c r="F914" s="176" t="s">
        <v>732</v>
      </c>
      <c r="H914" s="177">
        <v>0</v>
      </c>
      <c r="L914" s="32"/>
      <c r="M914" s="175"/>
      <c r="T914" s="56"/>
      <c r="AU914" s="17" t="s">
        <v>90</v>
      </c>
    </row>
    <row r="915" spans="2:47" s="1" customFormat="1" ht="11.25">
      <c r="B915" s="32"/>
      <c r="D915" s="154" t="s">
        <v>403</v>
      </c>
      <c r="F915" s="176" t="s">
        <v>733</v>
      </c>
      <c r="H915" s="177">
        <v>35.899000000000001</v>
      </c>
      <c r="L915" s="32"/>
      <c r="M915" s="175"/>
      <c r="T915" s="56"/>
      <c r="AU915" s="17" t="s">
        <v>90</v>
      </c>
    </row>
    <row r="916" spans="2:47" s="1" customFormat="1" ht="11.25">
      <c r="B916" s="32"/>
      <c r="D916" s="154" t="s">
        <v>403</v>
      </c>
      <c r="F916" s="176" t="s">
        <v>734</v>
      </c>
      <c r="H916" s="177">
        <v>-1.8180000000000001</v>
      </c>
      <c r="L916" s="32"/>
      <c r="M916" s="175"/>
      <c r="T916" s="56"/>
      <c r="AU916" s="17" t="s">
        <v>90</v>
      </c>
    </row>
    <row r="917" spans="2:47" s="1" customFormat="1" ht="11.25">
      <c r="B917" s="32"/>
      <c r="D917" s="154" t="s">
        <v>403</v>
      </c>
      <c r="F917" s="176" t="s">
        <v>735</v>
      </c>
      <c r="H917" s="177">
        <v>0</v>
      </c>
      <c r="L917" s="32"/>
      <c r="M917" s="175"/>
      <c r="T917" s="56"/>
      <c r="AU917" s="17" t="s">
        <v>90</v>
      </c>
    </row>
    <row r="918" spans="2:47" s="1" customFormat="1" ht="11.25">
      <c r="B918" s="32"/>
      <c r="D918" s="154" t="s">
        <v>403</v>
      </c>
      <c r="F918" s="176" t="s">
        <v>736</v>
      </c>
      <c r="H918" s="177">
        <v>18.727</v>
      </c>
      <c r="L918" s="32"/>
      <c r="M918" s="175"/>
      <c r="T918" s="56"/>
      <c r="AU918" s="17" t="s">
        <v>90</v>
      </c>
    </row>
    <row r="919" spans="2:47" s="1" customFormat="1" ht="11.25">
      <c r="B919" s="32"/>
      <c r="D919" s="154" t="s">
        <v>403</v>
      </c>
      <c r="F919" s="176" t="s">
        <v>737</v>
      </c>
      <c r="H919" s="177">
        <v>0</v>
      </c>
      <c r="L919" s="32"/>
      <c r="M919" s="175"/>
      <c r="T919" s="56"/>
      <c r="AU919" s="17" t="s">
        <v>90</v>
      </c>
    </row>
    <row r="920" spans="2:47" s="1" customFormat="1" ht="11.25">
      <c r="B920" s="32"/>
      <c r="D920" s="154" t="s">
        <v>403</v>
      </c>
      <c r="F920" s="176" t="s">
        <v>738</v>
      </c>
      <c r="H920" s="177">
        <v>36.326000000000001</v>
      </c>
      <c r="L920" s="32"/>
      <c r="M920" s="175"/>
      <c r="T920" s="56"/>
      <c r="AU920" s="17" t="s">
        <v>90</v>
      </c>
    </row>
    <row r="921" spans="2:47" s="1" customFormat="1" ht="11.25">
      <c r="B921" s="32"/>
      <c r="D921" s="154" t="s">
        <v>403</v>
      </c>
      <c r="F921" s="176" t="s">
        <v>739</v>
      </c>
      <c r="H921" s="177">
        <v>-5.4539999999999997</v>
      </c>
      <c r="L921" s="32"/>
      <c r="M921" s="175"/>
      <c r="T921" s="56"/>
      <c r="AU921" s="17" t="s">
        <v>90</v>
      </c>
    </row>
    <row r="922" spans="2:47" s="1" customFormat="1" ht="11.25">
      <c r="B922" s="32"/>
      <c r="D922" s="154" t="s">
        <v>403</v>
      </c>
      <c r="F922" s="176" t="s">
        <v>740</v>
      </c>
      <c r="H922" s="177">
        <v>0</v>
      </c>
      <c r="L922" s="32"/>
      <c r="M922" s="175"/>
      <c r="T922" s="56"/>
      <c r="AU922" s="17" t="s">
        <v>90</v>
      </c>
    </row>
    <row r="923" spans="2:47" s="1" customFormat="1" ht="11.25">
      <c r="B923" s="32"/>
      <c r="D923" s="154" t="s">
        <v>403</v>
      </c>
      <c r="F923" s="176" t="s">
        <v>741</v>
      </c>
      <c r="H923" s="177">
        <v>7.93</v>
      </c>
      <c r="L923" s="32"/>
      <c r="M923" s="175"/>
      <c r="T923" s="56"/>
      <c r="AU923" s="17" t="s">
        <v>90</v>
      </c>
    </row>
    <row r="924" spans="2:47" s="1" customFormat="1" ht="11.25">
      <c r="B924" s="32"/>
      <c r="D924" s="154" t="s">
        <v>403</v>
      </c>
      <c r="F924" s="176" t="s">
        <v>742</v>
      </c>
      <c r="H924" s="177">
        <v>0</v>
      </c>
      <c r="L924" s="32"/>
      <c r="M924" s="175"/>
      <c r="T924" s="56"/>
      <c r="AU924" s="17" t="s">
        <v>90</v>
      </c>
    </row>
    <row r="925" spans="2:47" s="1" customFormat="1" ht="11.25">
      <c r="B925" s="32"/>
      <c r="D925" s="154" t="s">
        <v>403</v>
      </c>
      <c r="F925" s="176" t="s">
        <v>743</v>
      </c>
      <c r="H925" s="177">
        <v>10.308999999999999</v>
      </c>
      <c r="L925" s="32"/>
      <c r="M925" s="175"/>
      <c r="T925" s="56"/>
      <c r="AU925" s="17" t="s">
        <v>90</v>
      </c>
    </row>
    <row r="926" spans="2:47" s="1" customFormat="1" ht="11.25">
      <c r="B926" s="32"/>
      <c r="D926" s="154" t="s">
        <v>403</v>
      </c>
      <c r="F926" s="176" t="s">
        <v>744</v>
      </c>
      <c r="H926" s="177">
        <v>-2.02</v>
      </c>
      <c r="L926" s="32"/>
      <c r="M926" s="175"/>
      <c r="T926" s="56"/>
      <c r="AU926" s="17" t="s">
        <v>90</v>
      </c>
    </row>
    <row r="927" spans="2:47" s="1" customFormat="1" ht="11.25">
      <c r="B927" s="32"/>
      <c r="D927" s="154" t="s">
        <v>403</v>
      </c>
      <c r="F927" s="176" t="s">
        <v>578</v>
      </c>
      <c r="H927" s="177">
        <v>0</v>
      </c>
      <c r="L927" s="32"/>
      <c r="M927" s="175"/>
      <c r="T927" s="56"/>
      <c r="AU927" s="17" t="s">
        <v>90</v>
      </c>
    </row>
    <row r="928" spans="2:47" s="1" customFormat="1" ht="11.25">
      <c r="B928" s="32"/>
      <c r="D928" s="154" t="s">
        <v>403</v>
      </c>
      <c r="F928" s="176" t="s">
        <v>745</v>
      </c>
      <c r="H928" s="177">
        <v>0</v>
      </c>
      <c r="L928" s="32"/>
      <c r="M928" s="175"/>
      <c r="T928" s="56"/>
      <c r="AU928" s="17" t="s">
        <v>90</v>
      </c>
    </row>
    <row r="929" spans="2:47" s="1" customFormat="1" ht="11.25">
      <c r="B929" s="32"/>
      <c r="D929" s="154" t="s">
        <v>403</v>
      </c>
      <c r="F929" s="176" t="s">
        <v>746</v>
      </c>
      <c r="H929" s="177">
        <v>12.276</v>
      </c>
      <c r="L929" s="32"/>
      <c r="M929" s="175"/>
      <c r="T929" s="56"/>
      <c r="AU929" s="17" t="s">
        <v>90</v>
      </c>
    </row>
    <row r="930" spans="2:47" s="1" customFormat="1" ht="11.25">
      <c r="B930" s="32"/>
      <c r="D930" s="154" t="s">
        <v>403</v>
      </c>
      <c r="F930" s="176" t="s">
        <v>747</v>
      </c>
      <c r="H930" s="177">
        <v>0</v>
      </c>
      <c r="L930" s="32"/>
      <c r="M930" s="175"/>
      <c r="T930" s="56"/>
      <c r="AU930" s="17" t="s">
        <v>90</v>
      </c>
    </row>
    <row r="931" spans="2:47" s="1" customFormat="1" ht="11.25">
      <c r="B931" s="32"/>
      <c r="D931" s="154" t="s">
        <v>403</v>
      </c>
      <c r="F931" s="176" t="s">
        <v>748</v>
      </c>
      <c r="H931" s="177">
        <v>18.754999999999999</v>
      </c>
      <c r="L931" s="32"/>
      <c r="M931" s="175"/>
      <c r="T931" s="56"/>
      <c r="AU931" s="17" t="s">
        <v>90</v>
      </c>
    </row>
    <row r="932" spans="2:47" s="1" customFormat="1" ht="11.25">
      <c r="B932" s="32"/>
      <c r="D932" s="154" t="s">
        <v>403</v>
      </c>
      <c r="F932" s="176" t="s">
        <v>749</v>
      </c>
      <c r="H932" s="177">
        <v>0</v>
      </c>
      <c r="L932" s="32"/>
      <c r="M932" s="175"/>
      <c r="T932" s="56"/>
      <c r="AU932" s="17" t="s">
        <v>90</v>
      </c>
    </row>
    <row r="933" spans="2:47" s="1" customFormat="1" ht="11.25">
      <c r="B933" s="32"/>
      <c r="D933" s="154" t="s">
        <v>403</v>
      </c>
      <c r="F933" s="176" t="s">
        <v>750</v>
      </c>
      <c r="H933" s="177">
        <v>12.244999999999999</v>
      </c>
      <c r="L933" s="32"/>
      <c r="M933" s="175"/>
      <c r="T933" s="56"/>
      <c r="AU933" s="17" t="s">
        <v>90</v>
      </c>
    </row>
    <row r="934" spans="2:47" s="1" customFormat="1" ht="11.25">
      <c r="B934" s="32"/>
      <c r="D934" s="154" t="s">
        <v>403</v>
      </c>
      <c r="F934" s="176" t="s">
        <v>751</v>
      </c>
      <c r="H934" s="177">
        <v>0</v>
      </c>
      <c r="L934" s="32"/>
      <c r="M934" s="175"/>
      <c r="T934" s="56"/>
      <c r="AU934" s="17" t="s">
        <v>90</v>
      </c>
    </row>
    <row r="935" spans="2:47" s="1" customFormat="1" ht="11.25">
      <c r="B935" s="32"/>
      <c r="D935" s="154" t="s">
        <v>403</v>
      </c>
      <c r="F935" s="176" t="s">
        <v>752</v>
      </c>
      <c r="H935" s="177">
        <v>19.468</v>
      </c>
      <c r="L935" s="32"/>
      <c r="M935" s="175"/>
      <c r="T935" s="56"/>
      <c r="AU935" s="17" t="s">
        <v>90</v>
      </c>
    </row>
    <row r="936" spans="2:47" s="1" customFormat="1" ht="11.25">
      <c r="B936" s="32"/>
      <c r="D936" s="154" t="s">
        <v>403</v>
      </c>
      <c r="F936" s="176" t="s">
        <v>753</v>
      </c>
      <c r="H936" s="177">
        <v>0</v>
      </c>
      <c r="L936" s="32"/>
      <c r="M936" s="175"/>
      <c r="T936" s="56"/>
      <c r="AU936" s="17" t="s">
        <v>90</v>
      </c>
    </row>
    <row r="937" spans="2:47" s="1" customFormat="1" ht="11.25">
      <c r="B937" s="32"/>
      <c r="D937" s="154" t="s">
        <v>403</v>
      </c>
      <c r="F937" s="176" t="s">
        <v>754</v>
      </c>
      <c r="H937" s="177">
        <v>15.314</v>
      </c>
      <c r="L937" s="32"/>
      <c r="M937" s="175"/>
      <c r="T937" s="56"/>
      <c r="AU937" s="17" t="s">
        <v>90</v>
      </c>
    </row>
    <row r="938" spans="2:47" s="1" customFormat="1" ht="11.25">
      <c r="B938" s="32"/>
      <c r="D938" s="154" t="s">
        <v>403</v>
      </c>
      <c r="F938" s="176" t="s">
        <v>755</v>
      </c>
      <c r="H938" s="177">
        <v>0</v>
      </c>
      <c r="L938" s="32"/>
      <c r="M938" s="175"/>
      <c r="T938" s="56"/>
      <c r="AU938" s="17" t="s">
        <v>90</v>
      </c>
    </row>
    <row r="939" spans="2:47" s="1" customFormat="1" ht="11.25">
      <c r="B939" s="32"/>
      <c r="D939" s="154" t="s">
        <v>403</v>
      </c>
      <c r="F939" s="176" t="s">
        <v>756</v>
      </c>
      <c r="H939" s="177">
        <v>13.051</v>
      </c>
      <c r="L939" s="32"/>
      <c r="M939" s="175"/>
      <c r="T939" s="56"/>
      <c r="AU939" s="17" t="s">
        <v>90</v>
      </c>
    </row>
    <row r="940" spans="2:47" s="1" customFormat="1" ht="11.25">
      <c r="B940" s="32"/>
      <c r="D940" s="154" t="s">
        <v>403</v>
      </c>
      <c r="F940" s="176" t="s">
        <v>757</v>
      </c>
      <c r="H940" s="177">
        <v>0</v>
      </c>
      <c r="L940" s="32"/>
      <c r="M940" s="175"/>
      <c r="T940" s="56"/>
      <c r="AU940" s="17" t="s">
        <v>90</v>
      </c>
    </row>
    <row r="941" spans="2:47" s="1" customFormat="1" ht="11.25">
      <c r="B941" s="32"/>
      <c r="D941" s="154" t="s">
        <v>403</v>
      </c>
      <c r="F941" s="176" t="s">
        <v>758</v>
      </c>
      <c r="H941" s="177">
        <v>12.307</v>
      </c>
      <c r="L941" s="32"/>
      <c r="M941" s="175"/>
      <c r="T941" s="56"/>
      <c r="AU941" s="17" t="s">
        <v>90</v>
      </c>
    </row>
    <row r="942" spans="2:47" s="1" customFormat="1" ht="11.25">
      <c r="B942" s="32"/>
      <c r="D942" s="154" t="s">
        <v>403</v>
      </c>
      <c r="F942" s="176" t="s">
        <v>759</v>
      </c>
      <c r="H942" s="177">
        <v>0</v>
      </c>
      <c r="L942" s="32"/>
      <c r="M942" s="175"/>
      <c r="T942" s="56"/>
      <c r="AU942" s="17" t="s">
        <v>90</v>
      </c>
    </row>
    <row r="943" spans="2:47" s="1" customFormat="1" ht="11.25">
      <c r="B943" s="32"/>
      <c r="D943" s="154" t="s">
        <v>403</v>
      </c>
      <c r="F943" s="176" t="s">
        <v>748</v>
      </c>
      <c r="H943" s="177">
        <v>18.754999999999999</v>
      </c>
      <c r="L943" s="32"/>
      <c r="M943" s="175"/>
      <c r="T943" s="56"/>
      <c r="AU943" s="17" t="s">
        <v>90</v>
      </c>
    </row>
    <row r="944" spans="2:47" s="1" customFormat="1" ht="11.25">
      <c r="B944" s="32"/>
      <c r="D944" s="154" t="s">
        <v>403</v>
      </c>
      <c r="F944" s="176" t="s">
        <v>760</v>
      </c>
      <c r="H944" s="177">
        <v>0</v>
      </c>
      <c r="L944" s="32"/>
      <c r="M944" s="175"/>
      <c r="T944" s="56"/>
      <c r="AU944" s="17" t="s">
        <v>90</v>
      </c>
    </row>
    <row r="945" spans="2:47" s="1" customFormat="1" ht="11.25">
      <c r="B945" s="32"/>
      <c r="D945" s="154" t="s">
        <v>403</v>
      </c>
      <c r="F945" s="176" t="s">
        <v>748</v>
      </c>
      <c r="H945" s="177">
        <v>18.754999999999999</v>
      </c>
      <c r="L945" s="32"/>
      <c r="M945" s="175"/>
      <c r="T945" s="56"/>
      <c r="AU945" s="17" t="s">
        <v>90</v>
      </c>
    </row>
    <row r="946" spans="2:47" s="1" customFormat="1" ht="11.25">
      <c r="B946" s="32"/>
      <c r="D946" s="154" t="s">
        <v>403</v>
      </c>
      <c r="F946" s="176" t="s">
        <v>761</v>
      </c>
      <c r="H946" s="177">
        <v>0</v>
      </c>
      <c r="L946" s="32"/>
      <c r="M946" s="175"/>
      <c r="T946" s="56"/>
      <c r="AU946" s="17" t="s">
        <v>90</v>
      </c>
    </row>
    <row r="947" spans="2:47" s="1" customFormat="1" ht="11.25">
      <c r="B947" s="32"/>
      <c r="D947" s="154" t="s">
        <v>403</v>
      </c>
      <c r="F947" s="176" t="s">
        <v>762</v>
      </c>
      <c r="H947" s="177">
        <v>8.06</v>
      </c>
      <c r="L947" s="32"/>
      <c r="M947" s="175"/>
      <c r="T947" s="56"/>
      <c r="AU947" s="17" t="s">
        <v>90</v>
      </c>
    </row>
    <row r="948" spans="2:47" s="1" customFormat="1" ht="11.25">
      <c r="B948" s="32"/>
      <c r="D948" s="154" t="s">
        <v>403</v>
      </c>
      <c r="F948" s="176" t="s">
        <v>728</v>
      </c>
      <c r="H948" s="177">
        <v>0</v>
      </c>
      <c r="L948" s="32"/>
      <c r="M948" s="175"/>
      <c r="T948" s="56"/>
      <c r="AU948" s="17" t="s">
        <v>90</v>
      </c>
    </row>
    <row r="949" spans="2:47" s="1" customFormat="1" ht="11.25">
      <c r="B949" s="32"/>
      <c r="D949" s="154" t="s">
        <v>403</v>
      </c>
      <c r="F949" s="176" t="s">
        <v>763</v>
      </c>
      <c r="H949" s="177">
        <v>0</v>
      </c>
      <c r="L949" s="32"/>
      <c r="M949" s="175"/>
      <c r="T949" s="56"/>
      <c r="AU949" s="17" t="s">
        <v>90</v>
      </c>
    </row>
    <row r="950" spans="2:47" s="1" customFormat="1" ht="11.25">
      <c r="B950" s="32"/>
      <c r="D950" s="154" t="s">
        <v>403</v>
      </c>
      <c r="F950" s="176" t="s">
        <v>764</v>
      </c>
      <c r="H950" s="177">
        <v>19.777999999999999</v>
      </c>
      <c r="L950" s="32"/>
      <c r="M950" s="175"/>
      <c r="T950" s="56"/>
      <c r="AU950" s="17" t="s">
        <v>90</v>
      </c>
    </row>
    <row r="951" spans="2:47" s="1" customFormat="1" ht="11.25">
      <c r="B951" s="32"/>
      <c r="D951" s="154" t="s">
        <v>403</v>
      </c>
      <c r="F951" s="176" t="s">
        <v>765</v>
      </c>
      <c r="H951" s="177">
        <v>-1.6160000000000001</v>
      </c>
      <c r="L951" s="32"/>
      <c r="M951" s="175"/>
      <c r="T951" s="56"/>
      <c r="AU951" s="17" t="s">
        <v>90</v>
      </c>
    </row>
    <row r="952" spans="2:47" s="1" customFormat="1" ht="11.25">
      <c r="B952" s="32"/>
      <c r="D952" s="154" t="s">
        <v>403</v>
      </c>
      <c r="F952" s="176" t="s">
        <v>766</v>
      </c>
      <c r="H952" s="177">
        <v>0</v>
      </c>
      <c r="L952" s="32"/>
      <c r="M952" s="175"/>
      <c r="T952" s="56"/>
      <c r="AU952" s="17" t="s">
        <v>90</v>
      </c>
    </row>
    <row r="953" spans="2:47" s="1" customFormat="1" ht="11.25">
      <c r="B953" s="32"/>
      <c r="D953" s="154" t="s">
        <v>403</v>
      </c>
      <c r="F953" s="176" t="s">
        <v>767</v>
      </c>
      <c r="H953" s="177">
        <v>19.468</v>
      </c>
      <c r="L953" s="32"/>
      <c r="M953" s="175"/>
      <c r="T953" s="56"/>
      <c r="AU953" s="17" t="s">
        <v>90</v>
      </c>
    </row>
    <row r="954" spans="2:47" s="1" customFormat="1" ht="11.25">
      <c r="B954" s="32"/>
      <c r="D954" s="154" t="s">
        <v>403</v>
      </c>
      <c r="F954" s="176" t="s">
        <v>768</v>
      </c>
      <c r="H954" s="177">
        <v>0</v>
      </c>
      <c r="L954" s="32"/>
      <c r="M954" s="175"/>
      <c r="T954" s="56"/>
      <c r="AU954" s="17" t="s">
        <v>90</v>
      </c>
    </row>
    <row r="955" spans="2:47" s="1" customFormat="1" ht="11.25">
      <c r="B955" s="32"/>
      <c r="D955" s="154" t="s">
        <v>403</v>
      </c>
      <c r="F955" s="176" t="s">
        <v>769</v>
      </c>
      <c r="H955" s="177">
        <v>12.307</v>
      </c>
      <c r="L955" s="32"/>
      <c r="M955" s="175"/>
      <c r="T955" s="56"/>
      <c r="AU955" s="17" t="s">
        <v>90</v>
      </c>
    </row>
    <row r="956" spans="2:47" s="1" customFormat="1" ht="11.25">
      <c r="B956" s="32"/>
      <c r="D956" s="154" t="s">
        <v>403</v>
      </c>
      <c r="F956" s="176" t="s">
        <v>770</v>
      </c>
      <c r="H956" s="177">
        <v>0</v>
      </c>
      <c r="L956" s="32"/>
      <c r="M956" s="175"/>
      <c r="T956" s="56"/>
      <c r="AU956" s="17" t="s">
        <v>90</v>
      </c>
    </row>
    <row r="957" spans="2:47" s="1" customFormat="1" ht="11.25">
      <c r="B957" s="32"/>
      <c r="D957" s="154" t="s">
        <v>403</v>
      </c>
      <c r="F957" s="176" t="s">
        <v>771</v>
      </c>
      <c r="H957" s="177">
        <v>18.754999999999999</v>
      </c>
      <c r="L957" s="32"/>
      <c r="M957" s="175"/>
      <c r="T957" s="56"/>
      <c r="AU957" s="17" t="s">
        <v>90</v>
      </c>
    </row>
    <row r="958" spans="2:47" s="1" customFormat="1" ht="11.25">
      <c r="B958" s="32"/>
      <c r="D958" s="154" t="s">
        <v>403</v>
      </c>
      <c r="F958" s="176" t="s">
        <v>772</v>
      </c>
      <c r="H958" s="177">
        <v>0</v>
      </c>
      <c r="L958" s="32"/>
      <c r="M958" s="175"/>
      <c r="T958" s="56"/>
      <c r="AU958" s="17" t="s">
        <v>90</v>
      </c>
    </row>
    <row r="959" spans="2:47" s="1" customFormat="1" ht="11.25">
      <c r="B959" s="32"/>
      <c r="D959" s="154" t="s">
        <v>403</v>
      </c>
      <c r="F959" s="176" t="s">
        <v>771</v>
      </c>
      <c r="H959" s="177">
        <v>18.754999999999999</v>
      </c>
      <c r="L959" s="32"/>
      <c r="M959" s="175"/>
      <c r="T959" s="56"/>
      <c r="AU959" s="17" t="s">
        <v>90</v>
      </c>
    </row>
    <row r="960" spans="2:47" s="1" customFormat="1" ht="11.25">
      <c r="B960" s="32"/>
      <c r="D960" s="154" t="s">
        <v>403</v>
      </c>
      <c r="F960" s="176" t="s">
        <v>773</v>
      </c>
      <c r="H960" s="177">
        <v>0</v>
      </c>
      <c r="L960" s="32"/>
      <c r="M960" s="175"/>
      <c r="T960" s="56"/>
      <c r="AU960" s="17" t="s">
        <v>90</v>
      </c>
    </row>
    <row r="961" spans="2:65" s="1" customFormat="1" ht="11.25">
      <c r="B961" s="32"/>
      <c r="D961" s="154" t="s">
        <v>403</v>
      </c>
      <c r="F961" s="176" t="s">
        <v>774</v>
      </c>
      <c r="H961" s="177">
        <v>8.06</v>
      </c>
      <c r="L961" s="32"/>
      <c r="M961" s="175"/>
      <c r="T961" s="56"/>
      <c r="AU961" s="17" t="s">
        <v>90</v>
      </c>
    </row>
    <row r="962" spans="2:65" s="1" customFormat="1" ht="11.25">
      <c r="B962" s="32"/>
      <c r="D962" s="154" t="s">
        <v>403</v>
      </c>
      <c r="F962" s="176" t="s">
        <v>775</v>
      </c>
      <c r="H962" s="177">
        <v>0</v>
      </c>
      <c r="L962" s="32"/>
      <c r="M962" s="175"/>
      <c r="T962" s="56"/>
      <c r="AU962" s="17" t="s">
        <v>90</v>
      </c>
    </row>
    <row r="963" spans="2:65" s="1" customFormat="1" ht="11.25">
      <c r="B963" s="32"/>
      <c r="D963" s="154" t="s">
        <v>403</v>
      </c>
      <c r="F963" s="176" t="s">
        <v>776</v>
      </c>
      <c r="H963" s="177">
        <v>90.28</v>
      </c>
      <c r="L963" s="32"/>
      <c r="M963" s="175"/>
      <c r="T963" s="56"/>
      <c r="AU963" s="17" t="s">
        <v>90</v>
      </c>
    </row>
    <row r="964" spans="2:65" s="1" customFormat="1" ht="11.25">
      <c r="B964" s="32"/>
      <c r="D964" s="154" t="s">
        <v>403</v>
      </c>
      <c r="F964" s="176" t="s">
        <v>777</v>
      </c>
      <c r="H964" s="177">
        <v>0</v>
      </c>
      <c r="L964" s="32"/>
      <c r="M964" s="175"/>
      <c r="T964" s="56"/>
      <c r="AU964" s="17" t="s">
        <v>90</v>
      </c>
    </row>
    <row r="965" spans="2:65" s="1" customFormat="1" ht="11.25">
      <c r="B965" s="32"/>
      <c r="D965" s="154" t="s">
        <v>403</v>
      </c>
      <c r="F965" s="176" t="s">
        <v>778</v>
      </c>
      <c r="H965" s="177">
        <v>-6.93</v>
      </c>
      <c r="L965" s="32"/>
      <c r="M965" s="175"/>
      <c r="T965" s="56"/>
      <c r="AU965" s="17" t="s">
        <v>90</v>
      </c>
    </row>
    <row r="966" spans="2:65" s="1" customFormat="1" ht="11.25">
      <c r="B966" s="32"/>
      <c r="D966" s="154" t="s">
        <v>403</v>
      </c>
      <c r="F966" s="176" t="s">
        <v>779</v>
      </c>
      <c r="H966" s="177">
        <v>0</v>
      </c>
      <c r="L966" s="32"/>
      <c r="M966" s="175"/>
      <c r="T966" s="56"/>
      <c r="AU966" s="17" t="s">
        <v>90</v>
      </c>
    </row>
    <row r="967" spans="2:65" s="1" customFormat="1" ht="11.25">
      <c r="B967" s="32"/>
      <c r="D967" s="154" t="s">
        <v>403</v>
      </c>
      <c r="F967" s="176" t="s">
        <v>780</v>
      </c>
      <c r="H967" s="177">
        <v>0</v>
      </c>
      <c r="L967" s="32"/>
      <c r="M967" s="175"/>
      <c r="T967" s="56"/>
      <c r="AU967" s="17" t="s">
        <v>90</v>
      </c>
    </row>
    <row r="968" spans="2:65" s="1" customFormat="1" ht="11.25">
      <c r="B968" s="32"/>
      <c r="D968" s="154" t="s">
        <v>403</v>
      </c>
      <c r="F968" s="176" t="s">
        <v>406</v>
      </c>
      <c r="H968" s="177">
        <v>427.74200000000002</v>
      </c>
      <c r="L968" s="32"/>
      <c r="M968" s="175"/>
      <c r="T968" s="56"/>
      <c r="AU968" s="17" t="s">
        <v>90</v>
      </c>
    </row>
    <row r="969" spans="2:65" s="1" customFormat="1" ht="21.75" customHeight="1">
      <c r="B969" s="32"/>
      <c r="C969" s="139" t="s">
        <v>796</v>
      </c>
      <c r="D969" s="139" t="s">
        <v>375</v>
      </c>
      <c r="E969" s="140" t="s">
        <v>797</v>
      </c>
      <c r="F969" s="141" t="s">
        <v>798</v>
      </c>
      <c r="G969" s="142" t="s">
        <v>395</v>
      </c>
      <c r="H969" s="143">
        <v>36.497999999999998</v>
      </c>
      <c r="I969" s="144"/>
      <c r="J969" s="145">
        <f>ROUND(I969*H969,2)</f>
        <v>0</v>
      </c>
      <c r="K969" s="146"/>
      <c r="L969" s="32"/>
      <c r="M969" s="147" t="s">
        <v>1</v>
      </c>
      <c r="N969" s="148" t="s">
        <v>45</v>
      </c>
      <c r="P969" s="149">
        <f>O969*H969</f>
        <v>0</v>
      </c>
      <c r="Q969" s="149">
        <v>2.5018699999999998</v>
      </c>
      <c r="R969" s="149">
        <f>Q969*H969</f>
        <v>91.313251259999987</v>
      </c>
      <c r="S969" s="149">
        <v>0</v>
      </c>
      <c r="T969" s="150">
        <f>S969*H969</f>
        <v>0</v>
      </c>
      <c r="AR969" s="151" t="s">
        <v>379</v>
      </c>
      <c r="AT969" s="151" t="s">
        <v>375</v>
      </c>
      <c r="AU969" s="151" t="s">
        <v>90</v>
      </c>
      <c r="AY969" s="17" t="s">
        <v>373</v>
      </c>
      <c r="BE969" s="152">
        <f>IF(N969="základní",J969,0)</f>
        <v>0</v>
      </c>
      <c r="BF969" s="152">
        <f>IF(N969="snížená",J969,0)</f>
        <v>0</v>
      </c>
      <c r="BG969" s="152">
        <f>IF(N969="zákl. přenesená",J969,0)</f>
        <v>0</v>
      </c>
      <c r="BH969" s="152">
        <f>IF(N969="sníž. přenesená",J969,0)</f>
        <v>0</v>
      </c>
      <c r="BI969" s="152">
        <f>IF(N969="nulová",J969,0)</f>
        <v>0</v>
      </c>
      <c r="BJ969" s="17" t="s">
        <v>87</v>
      </c>
      <c r="BK969" s="152">
        <f>ROUND(I969*H969,2)</f>
        <v>0</v>
      </c>
      <c r="BL969" s="17" t="s">
        <v>379</v>
      </c>
      <c r="BM969" s="151" t="s">
        <v>799</v>
      </c>
    </row>
    <row r="970" spans="2:65" s="12" customFormat="1" ht="11.25">
      <c r="B970" s="153"/>
      <c r="D970" s="154" t="s">
        <v>381</v>
      </c>
      <c r="E970" s="155" t="s">
        <v>1</v>
      </c>
      <c r="F970" s="156" t="s">
        <v>717</v>
      </c>
      <c r="H970" s="155" t="s">
        <v>1</v>
      </c>
      <c r="I970" s="157"/>
      <c r="L970" s="153"/>
      <c r="M970" s="158"/>
      <c r="T970" s="159"/>
      <c r="AT970" s="155" t="s">
        <v>381</v>
      </c>
      <c r="AU970" s="155" t="s">
        <v>90</v>
      </c>
      <c r="AV970" s="12" t="s">
        <v>87</v>
      </c>
      <c r="AW970" s="12" t="s">
        <v>36</v>
      </c>
      <c r="AX970" s="12" t="s">
        <v>80</v>
      </c>
      <c r="AY970" s="155" t="s">
        <v>373</v>
      </c>
    </row>
    <row r="971" spans="2:65" s="12" customFormat="1" ht="11.25">
      <c r="B971" s="153"/>
      <c r="D971" s="154" t="s">
        <v>381</v>
      </c>
      <c r="E971" s="155" t="s">
        <v>1</v>
      </c>
      <c r="F971" s="156" t="s">
        <v>718</v>
      </c>
      <c r="H971" s="155" t="s">
        <v>1</v>
      </c>
      <c r="I971" s="157"/>
      <c r="L971" s="153"/>
      <c r="M971" s="158"/>
      <c r="T971" s="159"/>
      <c r="AT971" s="155" t="s">
        <v>381</v>
      </c>
      <c r="AU971" s="155" t="s">
        <v>90</v>
      </c>
      <c r="AV971" s="12" t="s">
        <v>87</v>
      </c>
      <c r="AW971" s="12" t="s">
        <v>36</v>
      </c>
      <c r="AX971" s="12" t="s">
        <v>80</v>
      </c>
      <c r="AY971" s="155" t="s">
        <v>373</v>
      </c>
    </row>
    <row r="972" spans="2:65" s="12" customFormat="1" ht="11.25">
      <c r="B972" s="153"/>
      <c r="D972" s="154" t="s">
        <v>381</v>
      </c>
      <c r="E972" s="155" t="s">
        <v>1</v>
      </c>
      <c r="F972" s="156" t="s">
        <v>546</v>
      </c>
      <c r="H972" s="155" t="s">
        <v>1</v>
      </c>
      <c r="I972" s="157"/>
      <c r="L972" s="153"/>
      <c r="M972" s="158"/>
      <c r="T972" s="159"/>
      <c r="AT972" s="155" t="s">
        <v>381</v>
      </c>
      <c r="AU972" s="155" t="s">
        <v>90</v>
      </c>
      <c r="AV972" s="12" t="s">
        <v>87</v>
      </c>
      <c r="AW972" s="12" t="s">
        <v>36</v>
      </c>
      <c r="AX972" s="12" t="s">
        <v>80</v>
      </c>
      <c r="AY972" s="155" t="s">
        <v>373</v>
      </c>
    </row>
    <row r="973" spans="2:65" s="12" customFormat="1" ht="11.25">
      <c r="B973" s="153"/>
      <c r="D973" s="154" t="s">
        <v>381</v>
      </c>
      <c r="E973" s="155" t="s">
        <v>1</v>
      </c>
      <c r="F973" s="156" t="s">
        <v>719</v>
      </c>
      <c r="H973" s="155" t="s">
        <v>1</v>
      </c>
      <c r="I973" s="157"/>
      <c r="L973" s="153"/>
      <c r="M973" s="158"/>
      <c r="T973" s="159"/>
      <c r="AT973" s="155" t="s">
        <v>381</v>
      </c>
      <c r="AU973" s="155" t="s">
        <v>90</v>
      </c>
      <c r="AV973" s="12" t="s">
        <v>87</v>
      </c>
      <c r="AW973" s="12" t="s">
        <v>36</v>
      </c>
      <c r="AX973" s="12" t="s">
        <v>80</v>
      </c>
      <c r="AY973" s="155" t="s">
        <v>373</v>
      </c>
    </row>
    <row r="974" spans="2:65" s="13" customFormat="1" ht="11.25">
      <c r="B974" s="160"/>
      <c r="D974" s="154" t="s">
        <v>381</v>
      </c>
      <c r="E974" s="161" t="s">
        <v>1</v>
      </c>
      <c r="F974" s="162" t="s">
        <v>800</v>
      </c>
      <c r="H974" s="163">
        <v>78.933999999999997</v>
      </c>
      <c r="I974" s="164"/>
      <c r="L974" s="160"/>
      <c r="M974" s="165"/>
      <c r="T974" s="166"/>
      <c r="AT974" s="161" t="s">
        <v>381</v>
      </c>
      <c r="AU974" s="161" t="s">
        <v>90</v>
      </c>
      <c r="AV974" s="13" t="s">
        <v>90</v>
      </c>
      <c r="AW974" s="13" t="s">
        <v>36</v>
      </c>
      <c r="AX974" s="13" t="s">
        <v>80</v>
      </c>
      <c r="AY974" s="161" t="s">
        <v>373</v>
      </c>
    </row>
    <row r="975" spans="2:65" s="13" customFormat="1" ht="11.25">
      <c r="B975" s="160"/>
      <c r="D975" s="154" t="s">
        <v>381</v>
      </c>
      <c r="E975" s="161" t="s">
        <v>1</v>
      </c>
      <c r="F975" s="162" t="s">
        <v>801</v>
      </c>
      <c r="H975" s="163">
        <v>-2.31</v>
      </c>
      <c r="I975" s="164"/>
      <c r="L975" s="160"/>
      <c r="M975" s="165"/>
      <c r="T975" s="166"/>
      <c r="AT975" s="161" t="s">
        <v>381</v>
      </c>
      <c r="AU975" s="161" t="s">
        <v>90</v>
      </c>
      <c r="AV975" s="13" t="s">
        <v>90</v>
      </c>
      <c r="AW975" s="13" t="s">
        <v>36</v>
      </c>
      <c r="AX975" s="13" t="s">
        <v>80</v>
      </c>
      <c r="AY975" s="161" t="s">
        <v>373</v>
      </c>
    </row>
    <row r="976" spans="2:65" s="12" customFormat="1" ht="11.25">
      <c r="B976" s="153"/>
      <c r="D976" s="154" t="s">
        <v>381</v>
      </c>
      <c r="E976" s="155" t="s">
        <v>1</v>
      </c>
      <c r="F976" s="156" t="s">
        <v>802</v>
      </c>
      <c r="H976" s="155" t="s">
        <v>1</v>
      </c>
      <c r="I976" s="157"/>
      <c r="L976" s="153"/>
      <c r="M976" s="158"/>
      <c r="T976" s="159"/>
      <c r="AT976" s="155" t="s">
        <v>381</v>
      </c>
      <c r="AU976" s="155" t="s">
        <v>90</v>
      </c>
      <c r="AV976" s="12" t="s">
        <v>87</v>
      </c>
      <c r="AW976" s="12" t="s">
        <v>36</v>
      </c>
      <c r="AX976" s="12" t="s">
        <v>80</v>
      </c>
      <c r="AY976" s="155" t="s">
        <v>373</v>
      </c>
    </row>
    <row r="977" spans="2:51" s="13" customFormat="1" ht="11.25">
      <c r="B977" s="160"/>
      <c r="D977" s="154" t="s">
        <v>381</v>
      </c>
      <c r="E977" s="161" t="s">
        <v>1</v>
      </c>
      <c r="F977" s="162" t="s">
        <v>803</v>
      </c>
      <c r="H977" s="163">
        <v>52.613</v>
      </c>
      <c r="I977" s="164"/>
      <c r="L977" s="160"/>
      <c r="M977" s="165"/>
      <c r="T977" s="166"/>
      <c r="AT977" s="161" t="s">
        <v>381</v>
      </c>
      <c r="AU977" s="161" t="s">
        <v>90</v>
      </c>
      <c r="AV977" s="13" t="s">
        <v>90</v>
      </c>
      <c r="AW977" s="13" t="s">
        <v>36</v>
      </c>
      <c r="AX977" s="13" t="s">
        <v>80</v>
      </c>
      <c r="AY977" s="161" t="s">
        <v>373</v>
      </c>
    </row>
    <row r="978" spans="2:51" s="12" customFormat="1" ht="11.25">
      <c r="B978" s="153"/>
      <c r="D978" s="154" t="s">
        <v>381</v>
      </c>
      <c r="E978" s="155" t="s">
        <v>1</v>
      </c>
      <c r="F978" s="156" t="s">
        <v>804</v>
      </c>
      <c r="H978" s="155" t="s">
        <v>1</v>
      </c>
      <c r="I978" s="157"/>
      <c r="L978" s="153"/>
      <c r="M978" s="158"/>
      <c r="T978" s="159"/>
      <c r="AT978" s="155" t="s">
        <v>381</v>
      </c>
      <c r="AU978" s="155" t="s">
        <v>90</v>
      </c>
      <c r="AV978" s="12" t="s">
        <v>87</v>
      </c>
      <c r="AW978" s="12" t="s">
        <v>36</v>
      </c>
      <c r="AX978" s="12" t="s">
        <v>80</v>
      </c>
      <c r="AY978" s="155" t="s">
        <v>373</v>
      </c>
    </row>
    <row r="979" spans="2:51" s="13" customFormat="1" ht="11.25">
      <c r="B979" s="160"/>
      <c r="D979" s="154" t="s">
        <v>381</v>
      </c>
      <c r="E979" s="161" t="s">
        <v>1</v>
      </c>
      <c r="F979" s="162" t="s">
        <v>805</v>
      </c>
      <c r="H979" s="163">
        <v>44.469000000000001</v>
      </c>
      <c r="I979" s="164"/>
      <c r="L979" s="160"/>
      <c r="M979" s="165"/>
      <c r="T979" s="166"/>
      <c r="AT979" s="161" t="s">
        <v>381</v>
      </c>
      <c r="AU979" s="161" t="s">
        <v>90</v>
      </c>
      <c r="AV979" s="13" t="s">
        <v>90</v>
      </c>
      <c r="AW979" s="13" t="s">
        <v>36</v>
      </c>
      <c r="AX979" s="13" t="s">
        <v>80</v>
      </c>
      <c r="AY979" s="161" t="s">
        <v>373</v>
      </c>
    </row>
    <row r="980" spans="2:51" s="15" customFormat="1" ht="11.25">
      <c r="B980" s="178"/>
      <c r="D980" s="154" t="s">
        <v>381</v>
      </c>
      <c r="E980" s="179" t="s">
        <v>311</v>
      </c>
      <c r="F980" s="180" t="s">
        <v>406</v>
      </c>
      <c r="H980" s="181">
        <v>173.70599999999999</v>
      </c>
      <c r="I980" s="182"/>
      <c r="L980" s="178"/>
      <c r="M980" s="183"/>
      <c r="T980" s="184"/>
      <c r="AT980" s="179" t="s">
        <v>381</v>
      </c>
      <c r="AU980" s="179" t="s">
        <v>90</v>
      </c>
      <c r="AV980" s="15" t="s">
        <v>392</v>
      </c>
      <c r="AW980" s="15" t="s">
        <v>36</v>
      </c>
      <c r="AX980" s="15" t="s">
        <v>80</v>
      </c>
      <c r="AY980" s="179" t="s">
        <v>373</v>
      </c>
    </row>
    <row r="981" spans="2:51" s="12" customFormat="1" ht="11.25">
      <c r="B981" s="153"/>
      <c r="D981" s="154" t="s">
        <v>381</v>
      </c>
      <c r="E981" s="155" t="s">
        <v>1</v>
      </c>
      <c r="F981" s="156" t="s">
        <v>775</v>
      </c>
      <c r="H981" s="155" t="s">
        <v>1</v>
      </c>
      <c r="I981" s="157"/>
      <c r="L981" s="153"/>
      <c r="M981" s="158"/>
      <c r="T981" s="159"/>
      <c r="AT981" s="155" t="s">
        <v>381</v>
      </c>
      <c r="AU981" s="155" t="s">
        <v>90</v>
      </c>
      <c r="AV981" s="12" t="s">
        <v>87</v>
      </c>
      <c r="AW981" s="12" t="s">
        <v>36</v>
      </c>
      <c r="AX981" s="12" t="s">
        <v>80</v>
      </c>
      <c r="AY981" s="155" t="s">
        <v>373</v>
      </c>
    </row>
    <row r="982" spans="2:51" s="12" customFormat="1" ht="11.25">
      <c r="B982" s="153"/>
      <c r="D982" s="154" t="s">
        <v>381</v>
      </c>
      <c r="E982" s="155" t="s">
        <v>1</v>
      </c>
      <c r="F982" s="156" t="s">
        <v>718</v>
      </c>
      <c r="H982" s="155" t="s">
        <v>1</v>
      </c>
      <c r="I982" s="157"/>
      <c r="L982" s="153"/>
      <c r="M982" s="158"/>
      <c r="T982" s="159"/>
      <c r="AT982" s="155" t="s">
        <v>381</v>
      </c>
      <c r="AU982" s="155" t="s">
        <v>90</v>
      </c>
      <c r="AV982" s="12" t="s">
        <v>87</v>
      </c>
      <c r="AW982" s="12" t="s">
        <v>36</v>
      </c>
      <c r="AX982" s="12" t="s">
        <v>80</v>
      </c>
      <c r="AY982" s="155" t="s">
        <v>373</v>
      </c>
    </row>
    <row r="983" spans="2:51" s="12" customFormat="1" ht="11.25">
      <c r="B983" s="153"/>
      <c r="D983" s="154" t="s">
        <v>381</v>
      </c>
      <c r="E983" s="155" t="s">
        <v>1</v>
      </c>
      <c r="F983" s="156" t="s">
        <v>546</v>
      </c>
      <c r="H983" s="155" t="s">
        <v>1</v>
      </c>
      <c r="I983" s="157"/>
      <c r="L983" s="153"/>
      <c r="M983" s="158"/>
      <c r="T983" s="159"/>
      <c r="AT983" s="155" t="s">
        <v>381</v>
      </c>
      <c r="AU983" s="155" t="s">
        <v>90</v>
      </c>
      <c r="AV983" s="12" t="s">
        <v>87</v>
      </c>
      <c r="AW983" s="12" t="s">
        <v>36</v>
      </c>
      <c r="AX983" s="12" t="s">
        <v>80</v>
      </c>
      <c r="AY983" s="155" t="s">
        <v>373</v>
      </c>
    </row>
    <row r="984" spans="2:51" s="13" customFormat="1" ht="11.25">
      <c r="B984" s="160"/>
      <c r="D984" s="154" t="s">
        <v>381</v>
      </c>
      <c r="E984" s="161" t="s">
        <v>1</v>
      </c>
      <c r="F984" s="162" t="s">
        <v>806</v>
      </c>
      <c r="H984" s="163">
        <v>8.7840000000000007</v>
      </c>
      <c r="I984" s="164"/>
      <c r="L984" s="160"/>
      <c r="M984" s="165"/>
      <c r="T984" s="166"/>
      <c r="AT984" s="161" t="s">
        <v>381</v>
      </c>
      <c r="AU984" s="161" t="s">
        <v>90</v>
      </c>
      <c r="AV984" s="13" t="s">
        <v>90</v>
      </c>
      <c r="AW984" s="13" t="s">
        <v>36</v>
      </c>
      <c r="AX984" s="13" t="s">
        <v>80</v>
      </c>
      <c r="AY984" s="161" t="s">
        <v>373</v>
      </c>
    </row>
    <row r="985" spans="2:51" s="15" customFormat="1" ht="11.25">
      <c r="B985" s="178"/>
      <c r="D985" s="154" t="s">
        <v>381</v>
      </c>
      <c r="E985" s="179" t="s">
        <v>282</v>
      </c>
      <c r="F985" s="180" t="s">
        <v>406</v>
      </c>
      <c r="H985" s="181">
        <v>8.7840000000000007</v>
      </c>
      <c r="I985" s="182"/>
      <c r="L985" s="178"/>
      <c r="M985" s="183"/>
      <c r="T985" s="184"/>
      <c r="AT985" s="179" t="s">
        <v>381</v>
      </c>
      <c r="AU985" s="179" t="s">
        <v>90</v>
      </c>
      <c r="AV985" s="15" t="s">
        <v>392</v>
      </c>
      <c r="AW985" s="15" t="s">
        <v>36</v>
      </c>
      <c r="AX985" s="15" t="s">
        <v>80</v>
      </c>
      <c r="AY985" s="179" t="s">
        <v>373</v>
      </c>
    </row>
    <row r="986" spans="2:51" s="14" customFormat="1" ht="11.25">
      <c r="B986" s="167"/>
      <c r="D986" s="154" t="s">
        <v>381</v>
      </c>
      <c r="E986" s="168" t="s">
        <v>1</v>
      </c>
      <c r="F986" s="169" t="s">
        <v>386</v>
      </c>
      <c r="H986" s="170">
        <v>182.49</v>
      </c>
      <c r="I986" s="171"/>
      <c r="L986" s="167"/>
      <c r="M986" s="172"/>
      <c r="T986" s="173"/>
      <c r="AT986" s="168" t="s">
        <v>381</v>
      </c>
      <c r="AU986" s="168" t="s">
        <v>90</v>
      </c>
      <c r="AV986" s="14" t="s">
        <v>379</v>
      </c>
      <c r="AW986" s="14" t="s">
        <v>36</v>
      </c>
      <c r="AX986" s="14" t="s">
        <v>80</v>
      </c>
      <c r="AY986" s="168" t="s">
        <v>373</v>
      </c>
    </row>
    <row r="987" spans="2:51" s="12" customFormat="1" ht="11.25">
      <c r="B987" s="153"/>
      <c r="D987" s="154" t="s">
        <v>381</v>
      </c>
      <c r="E987" s="155" t="s">
        <v>1</v>
      </c>
      <c r="F987" s="156" t="s">
        <v>781</v>
      </c>
      <c r="H987" s="155" t="s">
        <v>1</v>
      </c>
      <c r="I987" s="157"/>
      <c r="L987" s="153"/>
      <c r="M987" s="158"/>
      <c r="T987" s="159"/>
      <c r="AT987" s="155" t="s">
        <v>381</v>
      </c>
      <c r="AU987" s="155" t="s">
        <v>90</v>
      </c>
      <c r="AV987" s="12" t="s">
        <v>87</v>
      </c>
      <c r="AW987" s="12" t="s">
        <v>36</v>
      </c>
      <c r="AX987" s="12" t="s">
        <v>80</v>
      </c>
      <c r="AY987" s="155" t="s">
        <v>373</v>
      </c>
    </row>
    <row r="988" spans="2:51" s="13" customFormat="1" ht="11.25">
      <c r="B988" s="160"/>
      <c r="D988" s="154" t="s">
        <v>381</v>
      </c>
      <c r="E988" s="161" t="s">
        <v>1</v>
      </c>
      <c r="F988" s="162" t="s">
        <v>807</v>
      </c>
      <c r="H988" s="163">
        <v>34.741</v>
      </c>
      <c r="I988" s="164"/>
      <c r="L988" s="160"/>
      <c r="M988" s="165"/>
      <c r="T988" s="166"/>
      <c r="AT988" s="161" t="s">
        <v>381</v>
      </c>
      <c r="AU988" s="161" t="s">
        <v>90</v>
      </c>
      <c r="AV988" s="13" t="s">
        <v>90</v>
      </c>
      <c r="AW988" s="13" t="s">
        <v>36</v>
      </c>
      <c r="AX988" s="13" t="s">
        <v>80</v>
      </c>
      <c r="AY988" s="161" t="s">
        <v>373</v>
      </c>
    </row>
    <row r="989" spans="2:51" s="15" customFormat="1" ht="11.25">
      <c r="B989" s="178"/>
      <c r="D989" s="154" t="s">
        <v>381</v>
      </c>
      <c r="E989" s="179" t="s">
        <v>276</v>
      </c>
      <c r="F989" s="180" t="s">
        <v>406</v>
      </c>
      <c r="H989" s="181">
        <v>34.741</v>
      </c>
      <c r="I989" s="182"/>
      <c r="L989" s="178"/>
      <c r="M989" s="183"/>
      <c r="T989" s="184"/>
      <c r="AT989" s="179" t="s">
        <v>381</v>
      </c>
      <c r="AU989" s="179" t="s">
        <v>90</v>
      </c>
      <c r="AV989" s="15" t="s">
        <v>392</v>
      </c>
      <c r="AW989" s="15" t="s">
        <v>36</v>
      </c>
      <c r="AX989" s="15" t="s">
        <v>80</v>
      </c>
      <c r="AY989" s="179" t="s">
        <v>373</v>
      </c>
    </row>
    <row r="990" spans="2:51" s="13" customFormat="1" ht="11.25">
      <c r="B990" s="160"/>
      <c r="D990" s="154" t="s">
        <v>381</v>
      </c>
      <c r="E990" s="161" t="s">
        <v>1</v>
      </c>
      <c r="F990" s="162" t="s">
        <v>808</v>
      </c>
      <c r="H990" s="163">
        <v>1.7569999999999999</v>
      </c>
      <c r="I990" s="164"/>
      <c r="L990" s="160"/>
      <c r="M990" s="165"/>
      <c r="T990" s="166"/>
      <c r="AT990" s="161" t="s">
        <v>381</v>
      </c>
      <c r="AU990" s="161" t="s">
        <v>90</v>
      </c>
      <c r="AV990" s="13" t="s">
        <v>90</v>
      </c>
      <c r="AW990" s="13" t="s">
        <v>36</v>
      </c>
      <c r="AX990" s="13" t="s">
        <v>80</v>
      </c>
      <c r="AY990" s="161" t="s">
        <v>373</v>
      </c>
    </row>
    <row r="991" spans="2:51" s="15" customFormat="1" ht="11.25">
      <c r="B991" s="178"/>
      <c r="D991" s="154" t="s">
        <v>381</v>
      </c>
      <c r="E991" s="179" t="s">
        <v>313</v>
      </c>
      <c r="F991" s="180" t="s">
        <v>406</v>
      </c>
      <c r="H991" s="181">
        <v>1.7569999999999999</v>
      </c>
      <c r="I991" s="182"/>
      <c r="L991" s="178"/>
      <c r="M991" s="183"/>
      <c r="T991" s="184"/>
      <c r="AT991" s="179" t="s">
        <v>381</v>
      </c>
      <c r="AU991" s="179" t="s">
        <v>90</v>
      </c>
      <c r="AV991" s="15" t="s">
        <v>392</v>
      </c>
      <c r="AW991" s="15" t="s">
        <v>36</v>
      </c>
      <c r="AX991" s="15" t="s">
        <v>80</v>
      </c>
      <c r="AY991" s="179" t="s">
        <v>373</v>
      </c>
    </row>
    <row r="992" spans="2:51" s="14" customFormat="1" ht="11.25">
      <c r="B992" s="167"/>
      <c r="D992" s="154" t="s">
        <v>381</v>
      </c>
      <c r="E992" s="168" t="s">
        <v>1</v>
      </c>
      <c r="F992" s="169" t="s">
        <v>386</v>
      </c>
      <c r="H992" s="170">
        <v>36.497999999999998</v>
      </c>
      <c r="I992" s="171"/>
      <c r="L992" s="167"/>
      <c r="M992" s="172"/>
      <c r="T992" s="173"/>
      <c r="AT992" s="168" t="s">
        <v>381</v>
      </c>
      <c r="AU992" s="168" t="s">
        <v>90</v>
      </c>
      <c r="AV992" s="14" t="s">
        <v>379</v>
      </c>
      <c r="AW992" s="14" t="s">
        <v>36</v>
      </c>
      <c r="AX992" s="14" t="s">
        <v>87</v>
      </c>
      <c r="AY992" s="168" t="s">
        <v>373</v>
      </c>
    </row>
    <row r="993" spans="2:47" s="1" customFormat="1" ht="11.25">
      <c r="B993" s="32"/>
      <c r="D993" s="154" t="s">
        <v>403</v>
      </c>
      <c r="F993" s="174" t="s">
        <v>788</v>
      </c>
      <c r="L993" s="32"/>
      <c r="M993" s="175"/>
      <c r="T993" s="56"/>
      <c r="AU993" s="17" t="s">
        <v>90</v>
      </c>
    </row>
    <row r="994" spans="2:47" s="1" customFormat="1" ht="11.25">
      <c r="B994" s="32"/>
      <c r="D994" s="154" t="s">
        <v>403</v>
      </c>
      <c r="F994" s="176" t="s">
        <v>789</v>
      </c>
      <c r="H994" s="177">
        <v>0</v>
      </c>
      <c r="L994" s="32"/>
      <c r="M994" s="175"/>
      <c r="T994" s="56"/>
      <c r="AU994" s="17" t="s">
        <v>90</v>
      </c>
    </row>
    <row r="995" spans="2:47" s="1" customFormat="1" ht="11.25">
      <c r="B995" s="32"/>
      <c r="D995" s="154" t="s">
        <v>403</v>
      </c>
      <c r="F995" s="176" t="s">
        <v>227</v>
      </c>
      <c r="H995" s="177">
        <v>2.8</v>
      </c>
      <c r="L995" s="32"/>
      <c r="M995" s="175"/>
      <c r="T995" s="56"/>
      <c r="AU995" s="17" t="s">
        <v>90</v>
      </c>
    </row>
    <row r="996" spans="2:47" s="1" customFormat="1" ht="11.25">
      <c r="B996" s="32"/>
      <c r="D996" s="154" t="s">
        <v>403</v>
      </c>
      <c r="F996" s="176" t="s">
        <v>406</v>
      </c>
      <c r="H996" s="177">
        <v>2.8</v>
      </c>
      <c r="L996" s="32"/>
      <c r="M996" s="175"/>
      <c r="T996" s="56"/>
      <c r="AU996" s="17" t="s">
        <v>90</v>
      </c>
    </row>
    <row r="997" spans="2:47" s="1" customFormat="1" ht="11.25">
      <c r="B997" s="32"/>
      <c r="D997" s="154" t="s">
        <v>403</v>
      </c>
      <c r="F997" s="174" t="s">
        <v>809</v>
      </c>
      <c r="L997" s="32"/>
      <c r="M997" s="175"/>
      <c r="T997" s="56"/>
      <c r="AU997" s="17" t="s">
        <v>90</v>
      </c>
    </row>
    <row r="998" spans="2:47" s="1" customFormat="1" ht="11.25">
      <c r="B998" s="32"/>
      <c r="D998" s="154" t="s">
        <v>403</v>
      </c>
      <c r="F998" s="176" t="s">
        <v>717</v>
      </c>
      <c r="H998" s="177">
        <v>0</v>
      </c>
      <c r="L998" s="32"/>
      <c r="M998" s="175"/>
      <c r="T998" s="56"/>
      <c r="AU998" s="17" t="s">
        <v>90</v>
      </c>
    </row>
    <row r="999" spans="2:47" s="1" customFormat="1" ht="11.25">
      <c r="B999" s="32"/>
      <c r="D999" s="154" t="s">
        <v>403</v>
      </c>
      <c r="F999" s="176" t="s">
        <v>718</v>
      </c>
      <c r="H999" s="177">
        <v>0</v>
      </c>
      <c r="L999" s="32"/>
      <c r="M999" s="175"/>
      <c r="T999" s="56"/>
      <c r="AU999" s="17" t="s">
        <v>90</v>
      </c>
    </row>
    <row r="1000" spans="2:47" s="1" customFormat="1" ht="11.25">
      <c r="B1000" s="32"/>
      <c r="D1000" s="154" t="s">
        <v>403</v>
      </c>
      <c r="F1000" s="176" t="s">
        <v>546</v>
      </c>
      <c r="H1000" s="177">
        <v>0</v>
      </c>
      <c r="L1000" s="32"/>
      <c r="M1000" s="175"/>
      <c r="T1000" s="56"/>
      <c r="AU1000" s="17" t="s">
        <v>90</v>
      </c>
    </row>
    <row r="1001" spans="2:47" s="1" customFormat="1" ht="11.25">
      <c r="B1001" s="32"/>
      <c r="D1001" s="154" t="s">
        <v>403</v>
      </c>
      <c r="F1001" s="176" t="s">
        <v>719</v>
      </c>
      <c r="H1001" s="177">
        <v>0</v>
      </c>
      <c r="L1001" s="32"/>
      <c r="M1001" s="175"/>
      <c r="T1001" s="56"/>
      <c r="AU1001" s="17" t="s">
        <v>90</v>
      </c>
    </row>
    <row r="1002" spans="2:47" s="1" customFormat="1" ht="11.25">
      <c r="B1002" s="32"/>
      <c r="D1002" s="154" t="s">
        <v>403</v>
      </c>
      <c r="F1002" s="176" t="s">
        <v>800</v>
      </c>
      <c r="H1002" s="177">
        <v>78.933999999999997</v>
      </c>
      <c r="L1002" s="32"/>
      <c r="M1002" s="175"/>
      <c r="T1002" s="56"/>
      <c r="AU1002" s="17" t="s">
        <v>90</v>
      </c>
    </row>
    <row r="1003" spans="2:47" s="1" customFormat="1" ht="11.25">
      <c r="B1003" s="32"/>
      <c r="D1003" s="154" t="s">
        <v>403</v>
      </c>
      <c r="F1003" s="176" t="s">
        <v>801</v>
      </c>
      <c r="H1003" s="177">
        <v>-2.31</v>
      </c>
      <c r="L1003" s="32"/>
      <c r="M1003" s="175"/>
      <c r="T1003" s="56"/>
      <c r="AU1003" s="17" t="s">
        <v>90</v>
      </c>
    </row>
    <row r="1004" spans="2:47" s="1" customFormat="1" ht="11.25">
      <c r="B1004" s="32"/>
      <c r="D1004" s="154" t="s">
        <v>403</v>
      </c>
      <c r="F1004" s="176" t="s">
        <v>802</v>
      </c>
      <c r="H1004" s="177">
        <v>0</v>
      </c>
      <c r="L1004" s="32"/>
      <c r="M1004" s="175"/>
      <c r="T1004" s="56"/>
      <c r="AU1004" s="17" t="s">
        <v>90</v>
      </c>
    </row>
    <row r="1005" spans="2:47" s="1" customFormat="1" ht="11.25">
      <c r="B1005" s="32"/>
      <c r="D1005" s="154" t="s">
        <v>403</v>
      </c>
      <c r="F1005" s="176" t="s">
        <v>803</v>
      </c>
      <c r="H1005" s="177">
        <v>52.613</v>
      </c>
      <c r="L1005" s="32"/>
      <c r="M1005" s="175"/>
      <c r="T1005" s="56"/>
      <c r="AU1005" s="17" t="s">
        <v>90</v>
      </c>
    </row>
    <row r="1006" spans="2:47" s="1" customFormat="1" ht="11.25">
      <c r="B1006" s="32"/>
      <c r="D1006" s="154" t="s">
        <v>403</v>
      </c>
      <c r="F1006" s="176" t="s">
        <v>804</v>
      </c>
      <c r="H1006" s="177">
        <v>0</v>
      </c>
      <c r="L1006" s="32"/>
      <c r="M1006" s="175"/>
      <c r="T1006" s="56"/>
      <c r="AU1006" s="17" t="s">
        <v>90</v>
      </c>
    </row>
    <row r="1007" spans="2:47" s="1" customFormat="1" ht="11.25">
      <c r="B1007" s="32"/>
      <c r="D1007" s="154" t="s">
        <v>403</v>
      </c>
      <c r="F1007" s="176" t="s">
        <v>805</v>
      </c>
      <c r="H1007" s="177">
        <v>44.469000000000001</v>
      </c>
      <c r="L1007" s="32"/>
      <c r="M1007" s="175"/>
      <c r="T1007" s="56"/>
      <c r="AU1007" s="17" t="s">
        <v>90</v>
      </c>
    </row>
    <row r="1008" spans="2:47" s="1" customFormat="1" ht="11.25">
      <c r="B1008" s="32"/>
      <c r="D1008" s="154" t="s">
        <v>403</v>
      </c>
      <c r="F1008" s="176" t="s">
        <v>406</v>
      </c>
      <c r="H1008" s="177">
        <v>173.70599999999999</v>
      </c>
      <c r="L1008" s="32"/>
      <c r="M1008" s="175"/>
      <c r="T1008" s="56"/>
      <c r="AU1008" s="17" t="s">
        <v>90</v>
      </c>
    </row>
    <row r="1009" spans="2:65" s="1" customFormat="1" ht="11.25">
      <c r="B1009" s="32"/>
      <c r="D1009" s="154" t="s">
        <v>403</v>
      </c>
      <c r="F1009" s="174" t="s">
        <v>810</v>
      </c>
      <c r="L1009" s="32"/>
      <c r="M1009" s="175"/>
      <c r="T1009" s="56"/>
      <c r="AU1009" s="17" t="s">
        <v>90</v>
      </c>
    </row>
    <row r="1010" spans="2:65" s="1" customFormat="1" ht="11.25">
      <c r="B1010" s="32"/>
      <c r="D1010" s="154" t="s">
        <v>403</v>
      </c>
      <c r="F1010" s="176" t="s">
        <v>775</v>
      </c>
      <c r="H1010" s="177">
        <v>0</v>
      </c>
      <c r="L1010" s="32"/>
      <c r="M1010" s="175"/>
      <c r="T1010" s="56"/>
      <c r="AU1010" s="17" t="s">
        <v>90</v>
      </c>
    </row>
    <row r="1011" spans="2:65" s="1" customFormat="1" ht="11.25">
      <c r="B1011" s="32"/>
      <c r="D1011" s="154" t="s">
        <v>403</v>
      </c>
      <c r="F1011" s="176" t="s">
        <v>718</v>
      </c>
      <c r="H1011" s="177">
        <v>0</v>
      </c>
      <c r="L1011" s="32"/>
      <c r="M1011" s="175"/>
      <c r="T1011" s="56"/>
      <c r="AU1011" s="17" t="s">
        <v>90</v>
      </c>
    </row>
    <row r="1012" spans="2:65" s="1" customFormat="1" ht="11.25">
      <c r="B1012" s="32"/>
      <c r="D1012" s="154" t="s">
        <v>403</v>
      </c>
      <c r="F1012" s="176" t="s">
        <v>546</v>
      </c>
      <c r="H1012" s="177">
        <v>0</v>
      </c>
      <c r="L1012" s="32"/>
      <c r="M1012" s="175"/>
      <c r="T1012" s="56"/>
      <c r="AU1012" s="17" t="s">
        <v>90</v>
      </c>
    </row>
    <row r="1013" spans="2:65" s="1" customFormat="1" ht="11.25">
      <c r="B1013" s="32"/>
      <c r="D1013" s="154" t="s">
        <v>403</v>
      </c>
      <c r="F1013" s="176" t="s">
        <v>806</v>
      </c>
      <c r="H1013" s="177">
        <v>8.7840000000000007</v>
      </c>
      <c r="L1013" s="32"/>
      <c r="M1013" s="175"/>
      <c r="T1013" s="56"/>
      <c r="AU1013" s="17" t="s">
        <v>90</v>
      </c>
    </row>
    <row r="1014" spans="2:65" s="1" customFormat="1" ht="11.25">
      <c r="B1014" s="32"/>
      <c r="D1014" s="154" t="s">
        <v>403</v>
      </c>
      <c r="F1014" s="176" t="s">
        <v>406</v>
      </c>
      <c r="H1014" s="177">
        <v>8.7840000000000007</v>
      </c>
      <c r="L1014" s="32"/>
      <c r="M1014" s="175"/>
      <c r="T1014" s="56"/>
      <c r="AU1014" s="17" t="s">
        <v>90</v>
      </c>
    </row>
    <row r="1015" spans="2:65" s="1" customFormat="1" ht="16.5" customHeight="1">
      <c r="B1015" s="32"/>
      <c r="C1015" s="139" t="s">
        <v>811</v>
      </c>
      <c r="D1015" s="139" t="s">
        <v>375</v>
      </c>
      <c r="E1015" s="140" t="s">
        <v>812</v>
      </c>
      <c r="F1015" s="141" t="s">
        <v>640</v>
      </c>
      <c r="G1015" s="142" t="s">
        <v>395</v>
      </c>
      <c r="H1015" s="143">
        <v>36.497999999999998</v>
      </c>
      <c r="I1015" s="144"/>
      <c r="J1015" s="145">
        <f>ROUND(I1015*H1015,2)</f>
        <v>0</v>
      </c>
      <c r="K1015" s="146"/>
      <c r="L1015" s="32"/>
      <c r="M1015" s="147" t="s">
        <v>1</v>
      </c>
      <c r="N1015" s="148" t="s">
        <v>45</v>
      </c>
      <c r="P1015" s="149">
        <f>O1015*H1015</f>
        <v>0</v>
      </c>
      <c r="Q1015" s="149">
        <v>0</v>
      </c>
      <c r="R1015" s="149">
        <f>Q1015*H1015</f>
        <v>0</v>
      </c>
      <c r="S1015" s="149">
        <v>0</v>
      </c>
      <c r="T1015" s="150">
        <f>S1015*H1015</f>
        <v>0</v>
      </c>
      <c r="AR1015" s="151" t="s">
        <v>379</v>
      </c>
      <c r="AT1015" s="151" t="s">
        <v>375</v>
      </c>
      <c r="AU1015" s="151" t="s">
        <v>90</v>
      </c>
      <c r="AY1015" s="17" t="s">
        <v>373</v>
      </c>
      <c r="BE1015" s="152">
        <f>IF(N1015="základní",J1015,0)</f>
        <v>0</v>
      </c>
      <c r="BF1015" s="152">
        <f>IF(N1015="snížená",J1015,0)</f>
        <v>0</v>
      </c>
      <c r="BG1015" s="152">
        <f>IF(N1015="zákl. přenesená",J1015,0)</f>
        <v>0</v>
      </c>
      <c r="BH1015" s="152">
        <f>IF(N1015="sníž. přenesená",J1015,0)</f>
        <v>0</v>
      </c>
      <c r="BI1015" s="152">
        <f>IF(N1015="nulová",J1015,0)</f>
        <v>0</v>
      </c>
      <c r="BJ1015" s="17" t="s">
        <v>87</v>
      </c>
      <c r="BK1015" s="152">
        <f>ROUND(I1015*H1015,2)</f>
        <v>0</v>
      </c>
      <c r="BL1015" s="17" t="s">
        <v>379</v>
      </c>
      <c r="BM1015" s="151" t="s">
        <v>813</v>
      </c>
    </row>
    <row r="1016" spans="2:65" s="12" customFormat="1" ht="11.25">
      <c r="B1016" s="153"/>
      <c r="D1016" s="154" t="s">
        <v>381</v>
      </c>
      <c r="E1016" s="155" t="s">
        <v>1</v>
      </c>
      <c r="F1016" s="156" t="s">
        <v>642</v>
      </c>
      <c r="H1016" s="155" t="s">
        <v>1</v>
      </c>
      <c r="I1016" s="157"/>
      <c r="L1016" s="153"/>
      <c r="M1016" s="158"/>
      <c r="T1016" s="159"/>
      <c r="AT1016" s="155" t="s">
        <v>381</v>
      </c>
      <c r="AU1016" s="155" t="s">
        <v>90</v>
      </c>
      <c r="AV1016" s="12" t="s">
        <v>87</v>
      </c>
      <c r="AW1016" s="12" t="s">
        <v>36</v>
      </c>
      <c r="AX1016" s="12" t="s">
        <v>80</v>
      </c>
      <c r="AY1016" s="155" t="s">
        <v>373</v>
      </c>
    </row>
    <row r="1017" spans="2:65" s="13" customFormat="1" ht="11.25">
      <c r="B1017" s="160"/>
      <c r="D1017" s="154" t="s">
        <v>381</v>
      </c>
      <c r="E1017" s="161" t="s">
        <v>1</v>
      </c>
      <c r="F1017" s="162" t="s">
        <v>276</v>
      </c>
      <c r="H1017" s="163">
        <v>34.741</v>
      </c>
      <c r="I1017" s="164"/>
      <c r="L1017" s="160"/>
      <c r="M1017" s="165"/>
      <c r="T1017" s="166"/>
      <c r="AT1017" s="161" t="s">
        <v>381</v>
      </c>
      <c r="AU1017" s="161" t="s">
        <v>90</v>
      </c>
      <c r="AV1017" s="13" t="s">
        <v>90</v>
      </c>
      <c r="AW1017" s="13" t="s">
        <v>36</v>
      </c>
      <c r="AX1017" s="13" t="s">
        <v>80</v>
      </c>
      <c r="AY1017" s="161" t="s">
        <v>373</v>
      </c>
    </row>
    <row r="1018" spans="2:65" s="13" customFormat="1" ht="11.25">
      <c r="B1018" s="160"/>
      <c r="D1018" s="154" t="s">
        <v>381</v>
      </c>
      <c r="E1018" s="161" t="s">
        <v>1</v>
      </c>
      <c r="F1018" s="162" t="s">
        <v>313</v>
      </c>
      <c r="H1018" s="163">
        <v>1.7569999999999999</v>
      </c>
      <c r="I1018" s="164"/>
      <c r="L1018" s="160"/>
      <c r="M1018" s="165"/>
      <c r="T1018" s="166"/>
      <c r="AT1018" s="161" t="s">
        <v>381</v>
      </c>
      <c r="AU1018" s="161" t="s">
        <v>90</v>
      </c>
      <c r="AV1018" s="13" t="s">
        <v>90</v>
      </c>
      <c r="AW1018" s="13" t="s">
        <v>36</v>
      </c>
      <c r="AX1018" s="13" t="s">
        <v>80</v>
      </c>
      <c r="AY1018" s="161" t="s">
        <v>373</v>
      </c>
    </row>
    <row r="1019" spans="2:65" s="14" customFormat="1" ht="11.25">
      <c r="B1019" s="167"/>
      <c r="D1019" s="154" t="s">
        <v>381</v>
      </c>
      <c r="E1019" s="168" t="s">
        <v>1</v>
      </c>
      <c r="F1019" s="169" t="s">
        <v>386</v>
      </c>
      <c r="H1019" s="170">
        <v>36.497999999999998</v>
      </c>
      <c r="I1019" s="171"/>
      <c r="L1019" s="167"/>
      <c r="M1019" s="172"/>
      <c r="T1019" s="173"/>
      <c r="AT1019" s="168" t="s">
        <v>381</v>
      </c>
      <c r="AU1019" s="168" t="s">
        <v>90</v>
      </c>
      <c r="AV1019" s="14" t="s">
        <v>379</v>
      </c>
      <c r="AW1019" s="14" t="s">
        <v>36</v>
      </c>
      <c r="AX1019" s="14" t="s">
        <v>87</v>
      </c>
      <c r="AY1019" s="168" t="s">
        <v>373</v>
      </c>
    </row>
    <row r="1020" spans="2:65" s="1" customFormat="1" ht="11.25">
      <c r="B1020" s="32"/>
      <c r="D1020" s="154" t="s">
        <v>403</v>
      </c>
      <c r="F1020" s="174" t="s">
        <v>814</v>
      </c>
      <c r="L1020" s="32"/>
      <c r="M1020" s="175"/>
      <c r="T1020" s="56"/>
      <c r="AU1020" s="17" t="s">
        <v>90</v>
      </c>
    </row>
    <row r="1021" spans="2:65" s="1" customFormat="1" ht="11.25">
      <c r="B1021" s="32"/>
      <c r="D1021" s="154" t="s">
        <v>403</v>
      </c>
      <c r="F1021" s="176" t="s">
        <v>781</v>
      </c>
      <c r="H1021" s="177">
        <v>0</v>
      </c>
      <c r="L1021" s="32"/>
      <c r="M1021" s="175"/>
      <c r="T1021" s="56"/>
      <c r="AU1021" s="17" t="s">
        <v>90</v>
      </c>
    </row>
    <row r="1022" spans="2:65" s="1" customFormat="1" ht="11.25">
      <c r="B1022" s="32"/>
      <c r="D1022" s="154" t="s">
        <v>403</v>
      </c>
      <c r="F1022" s="176" t="s">
        <v>807</v>
      </c>
      <c r="H1022" s="177">
        <v>34.741</v>
      </c>
      <c r="L1022" s="32"/>
      <c r="M1022" s="175"/>
      <c r="T1022" s="56"/>
      <c r="AU1022" s="17" t="s">
        <v>90</v>
      </c>
    </row>
    <row r="1023" spans="2:65" s="1" customFormat="1" ht="11.25">
      <c r="B1023" s="32"/>
      <c r="D1023" s="154" t="s">
        <v>403</v>
      </c>
      <c r="F1023" s="176" t="s">
        <v>406</v>
      </c>
      <c r="H1023" s="177">
        <v>34.741</v>
      </c>
      <c r="L1023" s="32"/>
      <c r="M1023" s="175"/>
      <c r="T1023" s="56"/>
      <c r="AU1023" s="17" t="s">
        <v>90</v>
      </c>
    </row>
    <row r="1024" spans="2:65" s="1" customFormat="1" ht="11.25">
      <c r="B1024" s="32"/>
      <c r="D1024" s="154" t="s">
        <v>403</v>
      </c>
      <c r="F1024" s="174" t="s">
        <v>815</v>
      </c>
      <c r="L1024" s="32"/>
      <c r="M1024" s="175"/>
      <c r="T1024" s="56"/>
      <c r="AU1024" s="17" t="s">
        <v>90</v>
      </c>
    </row>
    <row r="1025" spans="2:65" s="1" customFormat="1" ht="11.25">
      <c r="B1025" s="32"/>
      <c r="D1025" s="154" t="s">
        <v>403</v>
      </c>
      <c r="F1025" s="176" t="s">
        <v>808</v>
      </c>
      <c r="H1025" s="177">
        <v>1.7569999999999999</v>
      </c>
      <c r="L1025" s="32"/>
      <c r="M1025" s="175"/>
      <c r="T1025" s="56"/>
      <c r="AU1025" s="17" t="s">
        <v>90</v>
      </c>
    </row>
    <row r="1026" spans="2:65" s="1" customFormat="1" ht="11.25">
      <c r="B1026" s="32"/>
      <c r="D1026" s="154" t="s">
        <v>403</v>
      </c>
      <c r="F1026" s="176" t="s">
        <v>406</v>
      </c>
      <c r="H1026" s="177">
        <v>1.7569999999999999</v>
      </c>
      <c r="L1026" s="32"/>
      <c r="M1026" s="175"/>
      <c r="T1026" s="56"/>
      <c r="AU1026" s="17" t="s">
        <v>90</v>
      </c>
    </row>
    <row r="1027" spans="2:65" s="1" customFormat="1" ht="16.5" customHeight="1">
      <c r="B1027" s="32"/>
      <c r="C1027" s="139" t="s">
        <v>816</v>
      </c>
      <c r="D1027" s="139" t="s">
        <v>375</v>
      </c>
      <c r="E1027" s="140" t="s">
        <v>817</v>
      </c>
      <c r="F1027" s="141" t="s">
        <v>818</v>
      </c>
      <c r="G1027" s="142" t="s">
        <v>172</v>
      </c>
      <c r="H1027" s="143">
        <v>1458.2360000000001</v>
      </c>
      <c r="I1027" s="144"/>
      <c r="J1027" s="145">
        <f>ROUND(I1027*H1027,2)</f>
        <v>0</v>
      </c>
      <c r="K1027" s="146"/>
      <c r="L1027" s="32"/>
      <c r="M1027" s="147" t="s">
        <v>1</v>
      </c>
      <c r="N1027" s="148" t="s">
        <v>45</v>
      </c>
      <c r="P1027" s="149">
        <f>O1027*H1027</f>
        <v>0</v>
      </c>
      <c r="Q1027" s="149">
        <v>2.7499999999999998E-3</v>
      </c>
      <c r="R1027" s="149">
        <f>Q1027*H1027</f>
        <v>4.0101490000000002</v>
      </c>
      <c r="S1027" s="149">
        <v>0</v>
      </c>
      <c r="T1027" s="150">
        <f>S1027*H1027</f>
        <v>0</v>
      </c>
      <c r="AR1027" s="151" t="s">
        <v>379</v>
      </c>
      <c r="AT1027" s="151" t="s">
        <v>375</v>
      </c>
      <c r="AU1027" s="151" t="s">
        <v>90</v>
      </c>
      <c r="AY1027" s="17" t="s">
        <v>373</v>
      </c>
      <c r="BE1027" s="152">
        <f>IF(N1027="základní",J1027,0)</f>
        <v>0</v>
      </c>
      <c r="BF1027" s="152">
        <f>IF(N1027="snížená",J1027,0)</f>
        <v>0</v>
      </c>
      <c r="BG1027" s="152">
        <f>IF(N1027="zákl. přenesená",J1027,0)</f>
        <v>0</v>
      </c>
      <c r="BH1027" s="152">
        <f>IF(N1027="sníž. přenesená",J1027,0)</f>
        <v>0</v>
      </c>
      <c r="BI1027" s="152">
        <f>IF(N1027="nulová",J1027,0)</f>
        <v>0</v>
      </c>
      <c r="BJ1027" s="17" t="s">
        <v>87</v>
      </c>
      <c r="BK1027" s="152">
        <f>ROUND(I1027*H1027,2)</f>
        <v>0</v>
      </c>
      <c r="BL1027" s="17" t="s">
        <v>379</v>
      </c>
      <c r="BM1027" s="151" t="s">
        <v>819</v>
      </c>
    </row>
    <row r="1028" spans="2:65" s="13" customFormat="1" ht="11.25">
      <c r="B1028" s="160"/>
      <c r="D1028" s="154" t="s">
        <v>381</v>
      </c>
      <c r="E1028" s="161" t="s">
        <v>1</v>
      </c>
      <c r="F1028" s="162" t="s">
        <v>820</v>
      </c>
      <c r="H1028" s="163">
        <v>266.39</v>
      </c>
      <c r="I1028" s="164"/>
      <c r="L1028" s="160"/>
      <c r="M1028" s="165"/>
      <c r="T1028" s="166"/>
      <c r="AT1028" s="161" t="s">
        <v>381</v>
      </c>
      <c r="AU1028" s="161" t="s">
        <v>90</v>
      </c>
      <c r="AV1028" s="13" t="s">
        <v>90</v>
      </c>
      <c r="AW1028" s="13" t="s">
        <v>36</v>
      </c>
      <c r="AX1028" s="13" t="s">
        <v>80</v>
      </c>
      <c r="AY1028" s="161" t="s">
        <v>373</v>
      </c>
    </row>
    <row r="1029" spans="2:65" s="13" customFormat="1" ht="11.25">
      <c r="B1029" s="160"/>
      <c r="D1029" s="154" t="s">
        <v>381</v>
      </c>
      <c r="E1029" s="161" t="s">
        <v>1</v>
      </c>
      <c r="F1029" s="162" t="s">
        <v>821</v>
      </c>
      <c r="H1029" s="163">
        <v>855.48400000000004</v>
      </c>
      <c r="I1029" s="164"/>
      <c r="L1029" s="160"/>
      <c r="M1029" s="165"/>
      <c r="T1029" s="166"/>
      <c r="AT1029" s="161" t="s">
        <v>381</v>
      </c>
      <c r="AU1029" s="161" t="s">
        <v>90</v>
      </c>
      <c r="AV1029" s="13" t="s">
        <v>90</v>
      </c>
      <c r="AW1029" s="13" t="s">
        <v>36</v>
      </c>
      <c r="AX1029" s="13" t="s">
        <v>80</v>
      </c>
      <c r="AY1029" s="161" t="s">
        <v>373</v>
      </c>
    </row>
    <row r="1030" spans="2:65" s="13" customFormat="1" ht="11.25">
      <c r="B1030" s="160"/>
      <c r="D1030" s="154" t="s">
        <v>381</v>
      </c>
      <c r="E1030" s="161" t="s">
        <v>1</v>
      </c>
      <c r="F1030" s="162" t="s">
        <v>822</v>
      </c>
      <c r="H1030" s="163">
        <v>347.41199999999998</v>
      </c>
      <c r="I1030" s="164"/>
      <c r="L1030" s="160"/>
      <c r="M1030" s="165"/>
      <c r="T1030" s="166"/>
      <c r="AT1030" s="161" t="s">
        <v>381</v>
      </c>
      <c r="AU1030" s="161" t="s">
        <v>90</v>
      </c>
      <c r="AV1030" s="13" t="s">
        <v>90</v>
      </c>
      <c r="AW1030" s="13" t="s">
        <v>36</v>
      </c>
      <c r="AX1030" s="13" t="s">
        <v>80</v>
      </c>
      <c r="AY1030" s="161" t="s">
        <v>373</v>
      </c>
    </row>
    <row r="1031" spans="2:65" s="13" customFormat="1" ht="11.25">
      <c r="B1031" s="160"/>
      <c r="D1031" s="154" t="s">
        <v>381</v>
      </c>
      <c r="E1031" s="161" t="s">
        <v>1</v>
      </c>
      <c r="F1031" s="162" t="s">
        <v>823</v>
      </c>
      <c r="H1031" s="163">
        <v>17.568000000000001</v>
      </c>
      <c r="I1031" s="164"/>
      <c r="L1031" s="160"/>
      <c r="M1031" s="165"/>
      <c r="T1031" s="166"/>
      <c r="AT1031" s="161" t="s">
        <v>381</v>
      </c>
      <c r="AU1031" s="161" t="s">
        <v>90</v>
      </c>
      <c r="AV1031" s="13" t="s">
        <v>90</v>
      </c>
      <c r="AW1031" s="13" t="s">
        <v>36</v>
      </c>
      <c r="AX1031" s="13" t="s">
        <v>80</v>
      </c>
      <c r="AY1031" s="161" t="s">
        <v>373</v>
      </c>
    </row>
    <row r="1032" spans="2:65" s="12" customFormat="1" ht="11.25">
      <c r="B1032" s="153"/>
      <c r="D1032" s="154" t="s">
        <v>381</v>
      </c>
      <c r="E1032" s="155" t="s">
        <v>1</v>
      </c>
      <c r="F1032" s="156" t="s">
        <v>824</v>
      </c>
      <c r="H1032" s="155" t="s">
        <v>1</v>
      </c>
      <c r="I1032" s="157"/>
      <c r="L1032" s="153"/>
      <c r="M1032" s="158"/>
      <c r="T1032" s="159"/>
      <c r="AT1032" s="155" t="s">
        <v>381</v>
      </c>
      <c r="AU1032" s="155" t="s">
        <v>90</v>
      </c>
      <c r="AV1032" s="12" t="s">
        <v>87</v>
      </c>
      <c r="AW1032" s="12" t="s">
        <v>36</v>
      </c>
      <c r="AX1032" s="12" t="s">
        <v>80</v>
      </c>
      <c r="AY1032" s="155" t="s">
        <v>373</v>
      </c>
    </row>
    <row r="1033" spans="2:65" s="12" customFormat="1" ht="11.25">
      <c r="B1033" s="153"/>
      <c r="D1033" s="154" t="s">
        <v>381</v>
      </c>
      <c r="E1033" s="155" t="s">
        <v>1</v>
      </c>
      <c r="F1033" s="156" t="s">
        <v>719</v>
      </c>
      <c r="H1033" s="155" t="s">
        <v>1</v>
      </c>
      <c r="I1033" s="157"/>
      <c r="L1033" s="153"/>
      <c r="M1033" s="158"/>
      <c r="T1033" s="159"/>
      <c r="AT1033" s="155" t="s">
        <v>381</v>
      </c>
      <c r="AU1033" s="155" t="s">
        <v>90</v>
      </c>
      <c r="AV1033" s="12" t="s">
        <v>87</v>
      </c>
      <c r="AW1033" s="12" t="s">
        <v>36</v>
      </c>
      <c r="AX1033" s="12" t="s">
        <v>80</v>
      </c>
      <c r="AY1033" s="155" t="s">
        <v>373</v>
      </c>
    </row>
    <row r="1034" spans="2:65" s="13" customFormat="1" ht="11.25">
      <c r="B1034" s="160"/>
      <c r="D1034" s="154" t="s">
        <v>381</v>
      </c>
      <c r="E1034" s="161" t="s">
        <v>1</v>
      </c>
      <c r="F1034" s="162" t="s">
        <v>825</v>
      </c>
      <c r="H1034" s="163">
        <v>0.94</v>
      </c>
      <c r="I1034" s="164"/>
      <c r="L1034" s="160"/>
      <c r="M1034" s="165"/>
      <c r="T1034" s="166"/>
      <c r="AT1034" s="161" t="s">
        <v>381</v>
      </c>
      <c r="AU1034" s="161" t="s">
        <v>90</v>
      </c>
      <c r="AV1034" s="13" t="s">
        <v>90</v>
      </c>
      <c r="AW1034" s="13" t="s">
        <v>36</v>
      </c>
      <c r="AX1034" s="13" t="s">
        <v>80</v>
      </c>
      <c r="AY1034" s="161" t="s">
        <v>373</v>
      </c>
    </row>
    <row r="1035" spans="2:65" s="12" customFormat="1" ht="11.25">
      <c r="B1035" s="153"/>
      <c r="D1035" s="154" t="s">
        <v>381</v>
      </c>
      <c r="E1035" s="155" t="s">
        <v>1</v>
      </c>
      <c r="F1035" s="156" t="s">
        <v>732</v>
      </c>
      <c r="H1035" s="155" t="s">
        <v>1</v>
      </c>
      <c r="I1035" s="157"/>
      <c r="L1035" s="153"/>
      <c r="M1035" s="158"/>
      <c r="T1035" s="159"/>
      <c r="AT1035" s="155" t="s">
        <v>381</v>
      </c>
      <c r="AU1035" s="155" t="s">
        <v>90</v>
      </c>
      <c r="AV1035" s="12" t="s">
        <v>87</v>
      </c>
      <c r="AW1035" s="12" t="s">
        <v>36</v>
      </c>
      <c r="AX1035" s="12" t="s">
        <v>80</v>
      </c>
      <c r="AY1035" s="155" t="s">
        <v>373</v>
      </c>
    </row>
    <row r="1036" spans="2:65" s="13" customFormat="1" ht="11.25">
      <c r="B1036" s="160"/>
      <c r="D1036" s="154" t="s">
        <v>381</v>
      </c>
      <c r="E1036" s="161" t="s">
        <v>1</v>
      </c>
      <c r="F1036" s="162" t="s">
        <v>826</v>
      </c>
      <c r="H1036" s="163">
        <v>0.76400000000000001</v>
      </c>
      <c r="I1036" s="164"/>
      <c r="L1036" s="160"/>
      <c r="M1036" s="165"/>
      <c r="T1036" s="166"/>
      <c r="AT1036" s="161" t="s">
        <v>381</v>
      </c>
      <c r="AU1036" s="161" t="s">
        <v>90</v>
      </c>
      <c r="AV1036" s="13" t="s">
        <v>90</v>
      </c>
      <c r="AW1036" s="13" t="s">
        <v>36</v>
      </c>
      <c r="AX1036" s="13" t="s">
        <v>80</v>
      </c>
      <c r="AY1036" s="161" t="s">
        <v>373</v>
      </c>
    </row>
    <row r="1037" spans="2:65" s="12" customFormat="1" ht="11.25">
      <c r="B1037" s="153"/>
      <c r="D1037" s="154" t="s">
        <v>381</v>
      </c>
      <c r="E1037" s="155" t="s">
        <v>1</v>
      </c>
      <c r="F1037" s="156" t="s">
        <v>737</v>
      </c>
      <c r="H1037" s="155" t="s">
        <v>1</v>
      </c>
      <c r="I1037" s="157"/>
      <c r="L1037" s="153"/>
      <c r="M1037" s="158"/>
      <c r="T1037" s="159"/>
      <c r="AT1037" s="155" t="s">
        <v>381</v>
      </c>
      <c r="AU1037" s="155" t="s">
        <v>90</v>
      </c>
      <c r="AV1037" s="12" t="s">
        <v>87</v>
      </c>
      <c r="AW1037" s="12" t="s">
        <v>36</v>
      </c>
      <c r="AX1037" s="12" t="s">
        <v>80</v>
      </c>
      <c r="AY1037" s="155" t="s">
        <v>373</v>
      </c>
    </row>
    <row r="1038" spans="2:65" s="13" customFormat="1" ht="11.25">
      <c r="B1038" s="160"/>
      <c r="D1038" s="154" t="s">
        <v>381</v>
      </c>
      <c r="E1038" s="161" t="s">
        <v>1</v>
      </c>
      <c r="F1038" s="162" t="s">
        <v>827</v>
      </c>
      <c r="H1038" s="163">
        <v>2.2919999999999998</v>
      </c>
      <c r="I1038" s="164"/>
      <c r="L1038" s="160"/>
      <c r="M1038" s="165"/>
      <c r="T1038" s="166"/>
      <c r="AT1038" s="161" t="s">
        <v>381</v>
      </c>
      <c r="AU1038" s="161" t="s">
        <v>90</v>
      </c>
      <c r="AV1038" s="13" t="s">
        <v>90</v>
      </c>
      <c r="AW1038" s="13" t="s">
        <v>36</v>
      </c>
      <c r="AX1038" s="13" t="s">
        <v>80</v>
      </c>
      <c r="AY1038" s="161" t="s">
        <v>373</v>
      </c>
    </row>
    <row r="1039" spans="2:65" s="12" customFormat="1" ht="11.25">
      <c r="B1039" s="153"/>
      <c r="D1039" s="154" t="s">
        <v>381</v>
      </c>
      <c r="E1039" s="155" t="s">
        <v>1</v>
      </c>
      <c r="F1039" s="156" t="s">
        <v>742</v>
      </c>
      <c r="H1039" s="155" t="s">
        <v>1</v>
      </c>
      <c r="I1039" s="157"/>
      <c r="L1039" s="153"/>
      <c r="M1039" s="158"/>
      <c r="T1039" s="159"/>
      <c r="AT1039" s="155" t="s">
        <v>381</v>
      </c>
      <c r="AU1039" s="155" t="s">
        <v>90</v>
      </c>
      <c r="AV1039" s="12" t="s">
        <v>87</v>
      </c>
      <c r="AW1039" s="12" t="s">
        <v>36</v>
      </c>
      <c r="AX1039" s="12" t="s">
        <v>80</v>
      </c>
      <c r="AY1039" s="155" t="s">
        <v>373</v>
      </c>
    </row>
    <row r="1040" spans="2:65" s="13" customFormat="1" ht="11.25">
      <c r="B1040" s="160"/>
      <c r="D1040" s="154" t="s">
        <v>381</v>
      </c>
      <c r="E1040" s="161" t="s">
        <v>1</v>
      </c>
      <c r="F1040" s="162" t="s">
        <v>828</v>
      </c>
      <c r="H1040" s="163">
        <v>0.80400000000000005</v>
      </c>
      <c r="I1040" s="164"/>
      <c r="L1040" s="160"/>
      <c r="M1040" s="165"/>
      <c r="T1040" s="166"/>
      <c r="AT1040" s="161" t="s">
        <v>381</v>
      </c>
      <c r="AU1040" s="161" t="s">
        <v>90</v>
      </c>
      <c r="AV1040" s="13" t="s">
        <v>90</v>
      </c>
      <c r="AW1040" s="13" t="s">
        <v>36</v>
      </c>
      <c r="AX1040" s="13" t="s">
        <v>80</v>
      </c>
      <c r="AY1040" s="161" t="s">
        <v>373</v>
      </c>
    </row>
    <row r="1041" spans="2:51" s="12" customFormat="1" ht="11.25">
      <c r="B1041" s="153"/>
      <c r="D1041" s="154" t="s">
        <v>381</v>
      </c>
      <c r="E1041" s="155" t="s">
        <v>1</v>
      </c>
      <c r="F1041" s="156" t="s">
        <v>763</v>
      </c>
      <c r="H1041" s="155" t="s">
        <v>1</v>
      </c>
      <c r="I1041" s="157"/>
      <c r="L1041" s="153"/>
      <c r="M1041" s="158"/>
      <c r="T1041" s="159"/>
      <c r="AT1041" s="155" t="s">
        <v>381</v>
      </c>
      <c r="AU1041" s="155" t="s">
        <v>90</v>
      </c>
      <c r="AV1041" s="12" t="s">
        <v>87</v>
      </c>
      <c r="AW1041" s="12" t="s">
        <v>36</v>
      </c>
      <c r="AX1041" s="12" t="s">
        <v>80</v>
      </c>
      <c r="AY1041" s="155" t="s">
        <v>373</v>
      </c>
    </row>
    <row r="1042" spans="2:51" s="13" customFormat="1" ht="11.25">
      <c r="B1042" s="160"/>
      <c r="D1042" s="154" t="s">
        <v>381</v>
      </c>
      <c r="E1042" s="161" t="s">
        <v>1</v>
      </c>
      <c r="F1042" s="162" t="s">
        <v>829</v>
      </c>
      <c r="H1042" s="163">
        <v>0.72399999999999998</v>
      </c>
      <c r="I1042" s="164"/>
      <c r="L1042" s="160"/>
      <c r="M1042" s="165"/>
      <c r="T1042" s="166"/>
      <c r="AT1042" s="161" t="s">
        <v>381</v>
      </c>
      <c r="AU1042" s="161" t="s">
        <v>90</v>
      </c>
      <c r="AV1042" s="13" t="s">
        <v>90</v>
      </c>
      <c r="AW1042" s="13" t="s">
        <v>36</v>
      </c>
      <c r="AX1042" s="13" t="s">
        <v>80</v>
      </c>
      <c r="AY1042" s="161" t="s">
        <v>373</v>
      </c>
    </row>
    <row r="1043" spans="2:51" s="12" customFormat="1" ht="11.25">
      <c r="B1043" s="153"/>
      <c r="D1043" s="154" t="s">
        <v>381</v>
      </c>
      <c r="E1043" s="155" t="s">
        <v>1</v>
      </c>
      <c r="F1043" s="156" t="s">
        <v>775</v>
      </c>
      <c r="H1043" s="155" t="s">
        <v>1</v>
      </c>
      <c r="I1043" s="157"/>
      <c r="L1043" s="153"/>
      <c r="M1043" s="158"/>
      <c r="T1043" s="159"/>
      <c r="AT1043" s="155" t="s">
        <v>381</v>
      </c>
      <c r="AU1043" s="155" t="s">
        <v>90</v>
      </c>
      <c r="AV1043" s="12" t="s">
        <v>87</v>
      </c>
      <c r="AW1043" s="12" t="s">
        <v>36</v>
      </c>
      <c r="AX1043" s="12" t="s">
        <v>80</v>
      </c>
      <c r="AY1043" s="155" t="s">
        <v>373</v>
      </c>
    </row>
    <row r="1044" spans="2:51" s="13" customFormat="1" ht="11.25">
      <c r="B1044" s="160"/>
      <c r="D1044" s="154" t="s">
        <v>381</v>
      </c>
      <c r="E1044" s="161" t="s">
        <v>1</v>
      </c>
      <c r="F1044" s="162" t="s">
        <v>830</v>
      </c>
      <c r="H1044" s="163">
        <v>2.58</v>
      </c>
      <c r="I1044" s="164"/>
      <c r="L1044" s="160"/>
      <c r="M1044" s="165"/>
      <c r="T1044" s="166"/>
      <c r="AT1044" s="161" t="s">
        <v>381</v>
      </c>
      <c r="AU1044" s="161" t="s">
        <v>90</v>
      </c>
      <c r="AV1044" s="13" t="s">
        <v>90</v>
      </c>
      <c r="AW1044" s="13" t="s">
        <v>36</v>
      </c>
      <c r="AX1044" s="13" t="s">
        <v>80</v>
      </c>
      <c r="AY1044" s="161" t="s">
        <v>373</v>
      </c>
    </row>
    <row r="1045" spans="2:51" s="12" customFormat="1" ht="11.25">
      <c r="B1045" s="153"/>
      <c r="D1045" s="154" t="s">
        <v>381</v>
      </c>
      <c r="E1045" s="155" t="s">
        <v>1</v>
      </c>
      <c r="F1045" s="156" t="s">
        <v>831</v>
      </c>
      <c r="H1045" s="155" t="s">
        <v>1</v>
      </c>
      <c r="I1045" s="157"/>
      <c r="L1045" s="153"/>
      <c r="M1045" s="158"/>
      <c r="T1045" s="159"/>
      <c r="AT1045" s="155" t="s">
        <v>381</v>
      </c>
      <c r="AU1045" s="155" t="s">
        <v>90</v>
      </c>
      <c r="AV1045" s="12" t="s">
        <v>87</v>
      </c>
      <c r="AW1045" s="12" t="s">
        <v>36</v>
      </c>
      <c r="AX1045" s="12" t="s">
        <v>80</v>
      </c>
      <c r="AY1045" s="155" t="s">
        <v>373</v>
      </c>
    </row>
    <row r="1046" spans="2:51" s="13" customFormat="1" ht="11.25">
      <c r="B1046" s="160"/>
      <c r="D1046" s="154" t="s">
        <v>381</v>
      </c>
      <c r="E1046" s="161" t="s">
        <v>1</v>
      </c>
      <c r="F1046" s="162" t="s">
        <v>832</v>
      </c>
      <c r="H1046" s="163">
        <v>-36.722000000000001</v>
      </c>
      <c r="I1046" s="164"/>
      <c r="L1046" s="160"/>
      <c r="M1046" s="165"/>
      <c r="T1046" s="166"/>
      <c r="AT1046" s="161" t="s">
        <v>381</v>
      </c>
      <c r="AU1046" s="161" t="s">
        <v>90</v>
      </c>
      <c r="AV1046" s="13" t="s">
        <v>90</v>
      </c>
      <c r="AW1046" s="13" t="s">
        <v>36</v>
      </c>
      <c r="AX1046" s="13" t="s">
        <v>80</v>
      </c>
      <c r="AY1046" s="161" t="s">
        <v>373</v>
      </c>
    </row>
    <row r="1047" spans="2:51" s="15" customFormat="1" ht="11.25">
      <c r="B1047" s="178"/>
      <c r="D1047" s="154" t="s">
        <v>381</v>
      </c>
      <c r="E1047" s="179" t="s">
        <v>286</v>
      </c>
      <c r="F1047" s="180" t="s">
        <v>406</v>
      </c>
      <c r="H1047" s="181">
        <v>1458.2360000000001</v>
      </c>
      <c r="I1047" s="182"/>
      <c r="L1047" s="178"/>
      <c r="M1047" s="183"/>
      <c r="T1047" s="184"/>
      <c r="AT1047" s="179" t="s">
        <v>381</v>
      </c>
      <c r="AU1047" s="179" t="s">
        <v>90</v>
      </c>
      <c r="AV1047" s="15" t="s">
        <v>392</v>
      </c>
      <c r="AW1047" s="15" t="s">
        <v>36</v>
      </c>
      <c r="AX1047" s="15" t="s">
        <v>80</v>
      </c>
      <c r="AY1047" s="179" t="s">
        <v>373</v>
      </c>
    </row>
    <row r="1048" spans="2:51" s="14" customFormat="1" ht="11.25">
      <c r="B1048" s="167"/>
      <c r="D1048" s="154" t="s">
        <v>381</v>
      </c>
      <c r="E1048" s="168" t="s">
        <v>1</v>
      </c>
      <c r="F1048" s="169" t="s">
        <v>386</v>
      </c>
      <c r="H1048" s="170">
        <v>1458.2360000000001</v>
      </c>
      <c r="I1048" s="171"/>
      <c r="L1048" s="167"/>
      <c r="M1048" s="172"/>
      <c r="T1048" s="173"/>
      <c r="AT1048" s="168" t="s">
        <v>381</v>
      </c>
      <c r="AU1048" s="168" t="s">
        <v>90</v>
      </c>
      <c r="AV1048" s="14" t="s">
        <v>379</v>
      </c>
      <c r="AW1048" s="14" t="s">
        <v>36</v>
      </c>
      <c r="AX1048" s="14" t="s">
        <v>87</v>
      </c>
      <c r="AY1048" s="168" t="s">
        <v>373</v>
      </c>
    </row>
    <row r="1049" spans="2:51" s="1" customFormat="1" ht="11.25">
      <c r="B1049" s="32"/>
      <c r="D1049" s="154" t="s">
        <v>403</v>
      </c>
      <c r="F1049" s="174" t="s">
        <v>794</v>
      </c>
      <c r="L1049" s="32"/>
      <c r="M1049" s="175"/>
      <c r="T1049" s="56"/>
      <c r="AU1049" s="17" t="s">
        <v>90</v>
      </c>
    </row>
    <row r="1050" spans="2:51" s="1" customFormat="1" ht="11.25">
      <c r="B1050" s="32"/>
      <c r="D1050" s="154" t="s">
        <v>403</v>
      </c>
      <c r="F1050" s="176" t="s">
        <v>717</v>
      </c>
      <c r="H1050" s="177">
        <v>0</v>
      </c>
      <c r="L1050" s="32"/>
      <c r="M1050" s="175"/>
      <c r="T1050" s="56"/>
      <c r="AU1050" s="17" t="s">
        <v>90</v>
      </c>
    </row>
    <row r="1051" spans="2:51" s="1" customFormat="1" ht="11.25">
      <c r="B1051" s="32"/>
      <c r="D1051" s="154" t="s">
        <v>403</v>
      </c>
      <c r="F1051" s="176" t="s">
        <v>718</v>
      </c>
      <c r="H1051" s="177">
        <v>0</v>
      </c>
      <c r="L1051" s="32"/>
      <c r="M1051" s="175"/>
      <c r="T1051" s="56"/>
      <c r="AU1051" s="17" t="s">
        <v>90</v>
      </c>
    </row>
    <row r="1052" spans="2:51" s="1" customFormat="1" ht="11.25">
      <c r="B1052" s="32"/>
      <c r="D1052" s="154" t="s">
        <v>403</v>
      </c>
      <c r="F1052" s="176" t="s">
        <v>546</v>
      </c>
      <c r="H1052" s="177">
        <v>0</v>
      </c>
      <c r="L1052" s="32"/>
      <c r="M1052" s="175"/>
      <c r="T1052" s="56"/>
      <c r="AU1052" s="17" t="s">
        <v>90</v>
      </c>
    </row>
    <row r="1053" spans="2:51" s="1" customFormat="1" ht="11.25">
      <c r="B1053" s="32"/>
      <c r="D1053" s="154" t="s">
        <v>403</v>
      </c>
      <c r="F1053" s="176" t="s">
        <v>719</v>
      </c>
      <c r="H1053" s="177">
        <v>0</v>
      </c>
      <c r="L1053" s="32"/>
      <c r="M1053" s="175"/>
      <c r="T1053" s="56"/>
      <c r="AU1053" s="17" t="s">
        <v>90</v>
      </c>
    </row>
    <row r="1054" spans="2:51" s="1" customFormat="1" ht="11.25">
      <c r="B1054" s="32"/>
      <c r="D1054" s="154" t="s">
        <v>403</v>
      </c>
      <c r="F1054" s="176" t="s">
        <v>720</v>
      </c>
      <c r="H1054" s="177">
        <v>17.294</v>
      </c>
      <c r="L1054" s="32"/>
      <c r="M1054" s="175"/>
      <c r="T1054" s="56"/>
      <c r="AU1054" s="17" t="s">
        <v>90</v>
      </c>
    </row>
    <row r="1055" spans="2:51" s="1" customFormat="1" ht="11.25">
      <c r="B1055" s="32"/>
      <c r="D1055" s="154" t="s">
        <v>403</v>
      </c>
      <c r="F1055" s="176" t="s">
        <v>721</v>
      </c>
      <c r="H1055" s="177">
        <v>-2.75</v>
      </c>
      <c r="L1055" s="32"/>
      <c r="M1055" s="175"/>
      <c r="T1055" s="56"/>
      <c r="AU1055" s="17" t="s">
        <v>90</v>
      </c>
    </row>
    <row r="1056" spans="2:51" s="1" customFormat="1" ht="11.25">
      <c r="B1056" s="32"/>
      <c r="D1056" s="154" t="s">
        <v>403</v>
      </c>
      <c r="F1056" s="176" t="s">
        <v>722</v>
      </c>
      <c r="H1056" s="177">
        <v>0</v>
      </c>
      <c r="L1056" s="32"/>
      <c r="M1056" s="175"/>
      <c r="T1056" s="56"/>
      <c r="AU1056" s="17" t="s">
        <v>90</v>
      </c>
    </row>
    <row r="1057" spans="2:47" s="1" customFormat="1" ht="11.25">
      <c r="B1057" s="32"/>
      <c r="D1057" s="154" t="s">
        <v>403</v>
      </c>
      <c r="F1057" s="176" t="s">
        <v>723</v>
      </c>
      <c r="H1057" s="177">
        <v>11.010999999999999</v>
      </c>
      <c r="L1057" s="32"/>
      <c r="M1057" s="175"/>
      <c r="T1057" s="56"/>
      <c r="AU1057" s="17" t="s">
        <v>90</v>
      </c>
    </row>
    <row r="1058" spans="2:47" s="1" customFormat="1" ht="11.25">
      <c r="B1058" s="32"/>
      <c r="D1058" s="154" t="s">
        <v>403</v>
      </c>
      <c r="F1058" s="176" t="s">
        <v>724</v>
      </c>
      <c r="H1058" s="177">
        <v>0</v>
      </c>
      <c r="L1058" s="32"/>
      <c r="M1058" s="175"/>
      <c r="T1058" s="56"/>
      <c r="AU1058" s="17" t="s">
        <v>90</v>
      </c>
    </row>
    <row r="1059" spans="2:47" s="1" customFormat="1" ht="11.25">
      <c r="B1059" s="32"/>
      <c r="D1059" s="154" t="s">
        <v>403</v>
      </c>
      <c r="F1059" s="176" t="s">
        <v>725</v>
      </c>
      <c r="H1059" s="177">
        <v>14.64</v>
      </c>
      <c r="L1059" s="32"/>
      <c r="M1059" s="175"/>
      <c r="T1059" s="56"/>
      <c r="AU1059" s="17" t="s">
        <v>90</v>
      </c>
    </row>
    <row r="1060" spans="2:47" s="1" customFormat="1" ht="11.25">
      <c r="B1060" s="32"/>
      <c r="D1060" s="154" t="s">
        <v>403</v>
      </c>
      <c r="F1060" s="176" t="s">
        <v>578</v>
      </c>
      <c r="H1060" s="177">
        <v>0</v>
      </c>
      <c r="L1060" s="32"/>
      <c r="M1060" s="175"/>
      <c r="T1060" s="56"/>
      <c r="AU1060" s="17" t="s">
        <v>90</v>
      </c>
    </row>
    <row r="1061" spans="2:47" s="1" customFormat="1" ht="11.25">
      <c r="B1061" s="32"/>
      <c r="D1061" s="154" t="s">
        <v>403</v>
      </c>
      <c r="F1061" s="176" t="s">
        <v>726</v>
      </c>
      <c r="H1061" s="177">
        <v>0</v>
      </c>
      <c r="L1061" s="32"/>
      <c r="M1061" s="175"/>
      <c r="T1061" s="56"/>
      <c r="AU1061" s="17" t="s">
        <v>90</v>
      </c>
    </row>
    <row r="1062" spans="2:47" s="1" customFormat="1" ht="11.25">
      <c r="B1062" s="32"/>
      <c r="D1062" s="154" t="s">
        <v>403</v>
      </c>
      <c r="F1062" s="176" t="s">
        <v>727</v>
      </c>
      <c r="H1062" s="177">
        <v>52.7</v>
      </c>
      <c r="L1062" s="32"/>
      <c r="M1062" s="175"/>
      <c r="T1062" s="56"/>
      <c r="AU1062" s="17" t="s">
        <v>90</v>
      </c>
    </row>
    <row r="1063" spans="2:47" s="1" customFormat="1" ht="11.25">
      <c r="B1063" s="32"/>
      <c r="D1063" s="154" t="s">
        <v>403</v>
      </c>
      <c r="F1063" s="176" t="s">
        <v>728</v>
      </c>
      <c r="H1063" s="177">
        <v>0</v>
      </c>
      <c r="L1063" s="32"/>
      <c r="M1063" s="175"/>
      <c r="T1063" s="56"/>
      <c r="AU1063" s="17" t="s">
        <v>90</v>
      </c>
    </row>
    <row r="1064" spans="2:47" s="1" customFormat="1" ht="11.25">
      <c r="B1064" s="32"/>
      <c r="D1064" s="154" t="s">
        <v>403</v>
      </c>
      <c r="F1064" s="176" t="s">
        <v>729</v>
      </c>
      <c r="H1064" s="177">
        <v>0</v>
      </c>
      <c r="L1064" s="32"/>
      <c r="M1064" s="175"/>
      <c r="T1064" s="56"/>
      <c r="AU1064" s="17" t="s">
        <v>90</v>
      </c>
    </row>
    <row r="1065" spans="2:47" s="1" customFormat="1" ht="11.25">
      <c r="B1065" s="32"/>
      <c r="D1065" s="154" t="s">
        <v>403</v>
      </c>
      <c r="F1065" s="176" t="s">
        <v>730</v>
      </c>
      <c r="H1065" s="177">
        <v>40.299999999999997</v>
      </c>
      <c r="L1065" s="32"/>
      <c r="M1065" s="175"/>
      <c r="T1065" s="56"/>
      <c r="AU1065" s="17" t="s">
        <v>90</v>
      </c>
    </row>
    <row r="1066" spans="2:47" s="1" customFormat="1" ht="11.25">
      <c r="B1066" s="32"/>
      <c r="D1066" s="154" t="s">
        <v>403</v>
      </c>
      <c r="F1066" s="176" t="s">
        <v>406</v>
      </c>
      <c r="H1066" s="177">
        <v>133.19499999999999</v>
      </c>
      <c r="L1066" s="32"/>
      <c r="M1066" s="175"/>
      <c r="T1066" s="56"/>
      <c r="AU1066" s="17" t="s">
        <v>90</v>
      </c>
    </row>
    <row r="1067" spans="2:47" s="1" customFormat="1" ht="11.25">
      <c r="B1067" s="32"/>
      <c r="D1067" s="154" t="s">
        <v>403</v>
      </c>
      <c r="F1067" s="174" t="s">
        <v>795</v>
      </c>
      <c r="L1067" s="32"/>
      <c r="M1067" s="175"/>
      <c r="T1067" s="56"/>
      <c r="AU1067" s="17" t="s">
        <v>90</v>
      </c>
    </row>
    <row r="1068" spans="2:47" s="1" customFormat="1" ht="11.25">
      <c r="B1068" s="32"/>
      <c r="D1068" s="154" t="s">
        <v>403</v>
      </c>
      <c r="F1068" s="176" t="s">
        <v>731</v>
      </c>
      <c r="H1068" s="177">
        <v>0</v>
      </c>
      <c r="L1068" s="32"/>
      <c r="M1068" s="175"/>
      <c r="T1068" s="56"/>
      <c r="AU1068" s="17" t="s">
        <v>90</v>
      </c>
    </row>
    <row r="1069" spans="2:47" s="1" customFormat="1" ht="11.25">
      <c r="B1069" s="32"/>
      <c r="D1069" s="154" t="s">
        <v>403</v>
      </c>
      <c r="F1069" s="176" t="s">
        <v>718</v>
      </c>
      <c r="H1069" s="177">
        <v>0</v>
      </c>
      <c r="L1069" s="32"/>
      <c r="M1069" s="175"/>
      <c r="T1069" s="56"/>
      <c r="AU1069" s="17" t="s">
        <v>90</v>
      </c>
    </row>
    <row r="1070" spans="2:47" s="1" customFormat="1" ht="11.25">
      <c r="B1070" s="32"/>
      <c r="D1070" s="154" t="s">
        <v>403</v>
      </c>
      <c r="F1070" s="176" t="s">
        <v>546</v>
      </c>
      <c r="H1070" s="177">
        <v>0</v>
      </c>
      <c r="L1070" s="32"/>
      <c r="M1070" s="175"/>
      <c r="T1070" s="56"/>
      <c r="AU1070" s="17" t="s">
        <v>90</v>
      </c>
    </row>
    <row r="1071" spans="2:47" s="1" customFormat="1" ht="11.25">
      <c r="B1071" s="32"/>
      <c r="D1071" s="154" t="s">
        <v>403</v>
      </c>
      <c r="F1071" s="176" t="s">
        <v>732</v>
      </c>
      <c r="H1071" s="177">
        <v>0</v>
      </c>
      <c r="L1071" s="32"/>
      <c r="M1071" s="175"/>
      <c r="T1071" s="56"/>
      <c r="AU1071" s="17" t="s">
        <v>90</v>
      </c>
    </row>
    <row r="1072" spans="2:47" s="1" customFormat="1" ht="11.25">
      <c r="B1072" s="32"/>
      <c r="D1072" s="154" t="s">
        <v>403</v>
      </c>
      <c r="F1072" s="176" t="s">
        <v>733</v>
      </c>
      <c r="H1072" s="177">
        <v>35.899000000000001</v>
      </c>
      <c r="L1072" s="32"/>
      <c r="M1072" s="175"/>
      <c r="T1072" s="56"/>
      <c r="AU1072" s="17" t="s">
        <v>90</v>
      </c>
    </row>
    <row r="1073" spans="2:47" s="1" customFormat="1" ht="11.25">
      <c r="B1073" s="32"/>
      <c r="D1073" s="154" t="s">
        <v>403</v>
      </c>
      <c r="F1073" s="176" t="s">
        <v>734</v>
      </c>
      <c r="H1073" s="177">
        <v>-1.8180000000000001</v>
      </c>
      <c r="L1073" s="32"/>
      <c r="M1073" s="175"/>
      <c r="T1073" s="56"/>
      <c r="AU1073" s="17" t="s">
        <v>90</v>
      </c>
    </row>
    <row r="1074" spans="2:47" s="1" customFormat="1" ht="11.25">
      <c r="B1074" s="32"/>
      <c r="D1074" s="154" t="s">
        <v>403</v>
      </c>
      <c r="F1074" s="176" t="s">
        <v>735</v>
      </c>
      <c r="H1074" s="177">
        <v>0</v>
      </c>
      <c r="L1074" s="32"/>
      <c r="M1074" s="175"/>
      <c r="T1074" s="56"/>
      <c r="AU1074" s="17" t="s">
        <v>90</v>
      </c>
    </row>
    <row r="1075" spans="2:47" s="1" customFormat="1" ht="11.25">
      <c r="B1075" s="32"/>
      <c r="D1075" s="154" t="s">
        <v>403</v>
      </c>
      <c r="F1075" s="176" t="s">
        <v>736</v>
      </c>
      <c r="H1075" s="177">
        <v>18.727</v>
      </c>
      <c r="L1075" s="32"/>
      <c r="M1075" s="175"/>
      <c r="T1075" s="56"/>
      <c r="AU1075" s="17" t="s">
        <v>90</v>
      </c>
    </row>
    <row r="1076" spans="2:47" s="1" customFormat="1" ht="11.25">
      <c r="B1076" s="32"/>
      <c r="D1076" s="154" t="s">
        <v>403</v>
      </c>
      <c r="F1076" s="176" t="s">
        <v>737</v>
      </c>
      <c r="H1076" s="177">
        <v>0</v>
      </c>
      <c r="L1076" s="32"/>
      <c r="M1076" s="175"/>
      <c r="T1076" s="56"/>
      <c r="AU1076" s="17" t="s">
        <v>90</v>
      </c>
    </row>
    <row r="1077" spans="2:47" s="1" customFormat="1" ht="11.25">
      <c r="B1077" s="32"/>
      <c r="D1077" s="154" t="s">
        <v>403</v>
      </c>
      <c r="F1077" s="176" t="s">
        <v>738</v>
      </c>
      <c r="H1077" s="177">
        <v>36.326000000000001</v>
      </c>
      <c r="L1077" s="32"/>
      <c r="M1077" s="175"/>
      <c r="T1077" s="56"/>
      <c r="AU1077" s="17" t="s">
        <v>90</v>
      </c>
    </row>
    <row r="1078" spans="2:47" s="1" customFormat="1" ht="11.25">
      <c r="B1078" s="32"/>
      <c r="D1078" s="154" t="s">
        <v>403</v>
      </c>
      <c r="F1078" s="176" t="s">
        <v>739</v>
      </c>
      <c r="H1078" s="177">
        <v>-5.4539999999999997</v>
      </c>
      <c r="L1078" s="32"/>
      <c r="M1078" s="175"/>
      <c r="T1078" s="56"/>
      <c r="AU1078" s="17" t="s">
        <v>90</v>
      </c>
    </row>
    <row r="1079" spans="2:47" s="1" customFormat="1" ht="11.25">
      <c r="B1079" s="32"/>
      <c r="D1079" s="154" t="s">
        <v>403</v>
      </c>
      <c r="F1079" s="176" t="s">
        <v>740</v>
      </c>
      <c r="H1079" s="177">
        <v>0</v>
      </c>
      <c r="L1079" s="32"/>
      <c r="M1079" s="175"/>
      <c r="T1079" s="56"/>
      <c r="AU1079" s="17" t="s">
        <v>90</v>
      </c>
    </row>
    <row r="1080" spans="2:47" s="1" customFormat="1" ht="11.25">
      <c r="B1080" s="32"/>
      <c r="D1080" s="154" t="s">
        <v>403</v>
      </c>
      <c r="F1080" s="176" t="s">
        <v>741</v>
      </c>
      <c r="H1080" s="177">
        <v>7.93</v>
      </c>
      <c r="L1080" s="32"/>
      <c r="M1080" s="175"/>
      <c r="T1080" s="56"/>
      <c r="AU1080" s="17" t="s">
        <v>90</v>
      </c>
    </row>
    <row r="1081" spans="2:47" s="1" customFormat="1" ht="11.25">
      <c r="B1081" s="32"/>
      <c r="D1081" s="154" t="s">
        <v>403</v>
      </c>
      <c r="F1081" s="176" t="s">
        <v>742</v>
      </c>
      <c r="H1081" s="177">
        <v>0</v>
      </c>
      <c r="L1081" s="32"/>
      <c r="M1081" s="175"/>
      <c r="T1081" s="56"/>
      <c r="AU1081" s="17" t="s">
        <v>90</v>
      </c>
    </row>
    <row r="1082" spans="2:47" s="1" customFormat="1" ht="11.25">
      <c r="B1082" s="32"/>
      <c r="D1082" s="154" t="s">
        <v>403</v>
      </c>
      <c r="F1082" s="176" t="s">
        <v>743</v>
      </c>
      <c r="H1082" s="177">
        <v>10.308999999999999</v>
      </c>
      <c r="L1082" s="32"/>
      <c r="M1082" s="175"/>
      <c r="T1082" s="56"/>
      <c r="AU1082" s="17" t="s">
        <v>90</v>
      </c>
    </row>
    <row r="1083" spans="2:47" s="1" customFormat="1" ht="11.25">
      <c r="B1083" s="32"/>
      <c r="D1083" s="154" t="s">
        <v>403</v>
      </c>
      <c r="F1083" s="176" t="s">
        <v>744</v>
      </c>
      <c r="H1083" s="177">
        <v>-2.02</v>
      </c>
      <c r="L1083" s="32"/>
      <c r="M1083" s="175"/>
      <c r="T1083" s="56"/>
      <c r="AU1083" s="17" t="s">
        <v>90</v>
      </c>
    </row>
    <row r="1084" spans="2:47" s="1" customFormat="1" ht="11.25">
      <c r="B1084" s="32"/>
      <c r="D1084" s="154" t="s">
        <v>403</v>
      </c>
      <c r="F1084" s="176" t="s">
        <v>578</v>
      </c>
      <c r="H1084" s="177">
        <v>0</v>
      </c>
      <c r="L1084" s="32"/>
      <c r="M1084" s="175"/>
      <c r="T1084" s="56"/>
      <c r="AU1084" s="17" t="s">
        <v>90</v>
      </c>
    </row>
    <row r="1085" spans="2:47" s="1" customFormat="1" ht="11.25">
      <c r="B1085" s="32"/>
      <c r="D1085" s="154" t="s">
        <v>403</v>
      </c>
      <c r="F1085" s="176" t="s">
        <v>745</v>
      </c>
      <c r="H1085" s="177">
        <v>0</v>
      </c>
      <c r="L1085" s="32"/>
      <c r="M1085" s="175"/>
      <c r="T1085" s="56"/>
      <c r="AU1085" s="17" t="s">
        <v>90</v>
      </c>
    </row>
    <row r="1086" spans="2:47" s="1" customFormat="1" ht="11.25">
      <c r="B1086" s="32"/>
      <c r="D1086" s="154" t="s">
        <v>403</v>
      </c>
      <c r="F1086" s="176" t="s">
        <v>746</v>
      </c>
      <c r="H1086" s="177">
        <v>12.276</v>
      </c>
      <c r="L1086" s="32"/>
      <c r="M1086" s="175"/>
      <c r="T1086" s="56"/>
      <c r="AU1086" s="17" t="s">
        <v>90</v>
      </c>
    </row>
    <row r="1087" spans="2:47" s="1" customFormat="1" ht="11.25">
      <c r="B1087" s="32"/>
      <c r="D1087" s="154" t="s">
        <v>403</v>
      </c>
      <c r="F1087" s="176" t="s">
        <v>747</v>
      </c>
      <c r="H1087" s="177">
        <v>0</v>
      </c>
      <c r="L1087" s="32"/>
      <c r="M1087" s="175"/>
      <c r="T1087" s="56"/>
      <c r="AU1087" s="17" t="s">
        <v>90</v>
      </c>
    </row>
    <row r="1088" spans="2:47" s="1" customFormat="1" ht="11.25">
      <c r="B1088" s="32"/>
      <c r="D1088" s="154" t="s">
        <v>403</v>
      </c>
      <c r="F1088" s="176" t="s">
        <v>748</v>
      </c>
      <c r="H1088" s="177">
        <v>18.754999999999999</v>
      </c>
      <c r="L1088" s="32"/>
      <c r="M1088" s="175"/>
      <c r="T1088" s="56"/>
      <c r="AU1088" s="17" t="s">
        <v>90</v>
      </c>
    </row>
    <row r="1089" spans="2:47" s="1" customFormat="1" ht="11.25">
      <c r="B1089" s="32"/>
      <c r="D1089" s="154" t="s">
        <v>403</v>
      </c>
      <c r="F1089" s="176" t="s">
        <v>749</v>
      </c>
      <c r="H1089" s="177">
        <v>0</v>
      </c>
      <c r="L1089" s="32"/>
      <c r="M1089" s="175"/>
      <c r="T1089" s="56"/>
      <c r="AU1089" s="17" t="s">
        <v>90</v>
      </c>
    </row>
    <row r="1090" spans="2:47" s="1" customFormat="1" ht="11.25">
      <c r="B1090" s="32"/>
      <c r="D1090" s="154" t="s">
        <v>403</v>
      </c>
      <c r="F1090" s="176" t="s">
        <v>750</v>
      </c>
      <c r="H1090" s="177">
        <v>12.244999999999999</v>
      </c>
      <c r="L1090" s="32"/>
      <c r="M1090" s="175"/>
      <c r="T1090" s="56"/>
      <c r="AU1090" s="17" t="s">
        <v>90</v>
      </c>
    </row>
    <row r="1091" spans="2:47" s="1" customFormat="1" ht="11.25">
      <c r="B1091" s="32"/>
      <c r="D1091" s="154" t="s">
        <v>403</v>
      </c>
      <c r="F1091" s="176" t="s">
        <v>751</v>
      </c>
      <c r="H1091" s="177">
        <v>0</v>
      </c>
      <c r="L1091" s="32"/>
      <c r="M1091" s="175"/>
      <c r="T1091" s="56"/>
      <c r="AU1091" s="17" t="s">
        <v>90</v>
      </c>
    </row>
    <row r="1092" spans="2:47" s="1" customFormat="1" ht="11.25">
      <c r="B1092" s="32"/>
      <c r="D1092" s="154" t="s">
        <v>403</v>
      </c>
      <c r="F1092" s="176" t="s">
        <v>752</v>
      </c>
      <c r="H1092" s="177">
        <v>19.468</v>
      </c>
      <c r="L1092" s="32"/>
      <c r="M1092" s="175"/>
      <c r="T1092" s="56"/>
      <c r="AU1092" s="17" t="s">
        <v>90</v>
      </c>
    </row>
    <row r="1093" spans="2:47" s="1" customFormat="1" ht="11.25">
      <c r="B1093" s="32"/>
      <c r="D1093" s="154" t="s">
        <v>403</v>
      </c>
      <c r="F1093" s="176" t="s">
        <v>753</v>
      </c>
      <c r="H1093" s="177">
        <v>0</v>
      </c>
      <c r="L1093" s="32"/>
      <c r="M1093" s="175"/>
      <c r="T1093" s="56"/>
      <c r="AU1093" s="17" t="s">
        <v>90</v>
      </c>
    </row>
    <row r="1094" spans="2:47" s="1" customFormat="1" ht="11.25">
      <c r="B1094" s="32"/>
      <c r="D1094" s="154" t="s">
        <v>403</v>
      </c>
      <c r="F1094" s="176" t="s">
        <v>754</v>
      </c>
      <c r="H1094" s="177">
        <v>15.314</v>
      </c>
      <c r="L1094" s="32"/>
      <c r="M1094" s="175"/>
      <c r="T1094" s="56"/>
      <c r="AU1094" s="17" t="s">
        <v>90</v>
      </c>
    </row>
    <row r="1095" spans="2:47" s="1" customFormat="1" ht="11.25">
      <c r="B1095" s="32"/>
      <c r="D1095" s="154" t="s">
        <v>403</v>
      </c>
      <c r="F1095" s="176" t="s">
        <v>755</v>
      </c>
      <c r="H1095" s="177">
        <v>0</v>
      </c>
      <c r="L1095" s="32"/>
      <c r="M1095" s="175"/>
      <c r="T1095" s="56"/>
      <c r="AU1095" s="17" t="s">
        <v>90</v>
      </c>
    </row>
    <row r="1096" spans="2:47" s="1" customFormat="1" ht="11.25">
      <c r="B1096" s="32"/>
      <c r="D1096" s="154" t="s">
        <v>403</v>
      </c>
      <c r="F1096" s="176" t="s">
        <v>756</v>
      </c>
      <c r="H1096" s="177">
        <v>13.051</v>
      </c>
      <c r="L1096" s="32"/>
      <c r="M1096" s="175"/>
      <c r="T1096" s="56"/>
      <c r="AU1096" s="17" t="s">
        <v>90</v>
      </c>
    </row>
    <row r="1097" spans="2:47" s="1" customFormat="1" ht="11.25">
      <c r="B1097" s="32"/>
      <c r="D1097" s="154" t="s">
        <v>403</v>
      </c>
      <c r="F1097" s="176" t="s">
        <v>757</v>
      </c>
      <c r="H1097" s="177">
        <v>0</v>
      </c>
      <c r="L1097" s="32"/>
      <c r="M1097" s="175"/>
      <c r="T1097" s="56"/>
      <c r="AU1097" s="17" t="s">
        <v>90</v>
      </c>
    </row>
    <row r="1098" spans="2:47" s="1" customFormat="1" ht="11.25">
      <c r="B1098" s="32"/>
      <c r="D1098" s="154" t="s">
        <v>403</v>
      </c>
      <c r="F1098" s="176" t="s">
        <v>758</v>
      </c>
      <c r="H1098" s="177">
        <v>12.307</v>
      </c>
      <c r="L1098" s="32"/>
      <c r="M1098" s="175"/>
      <c r="T1098" s="56"/>
      <c r="AU1098" s="17" t="s">
        <v>90</v>
      </c>
    </row>
    <row r="1099" spans="2:47" s="1" customFormat="1" ht="11.25">
      <c r="B1099" s="32"/>
      <c r="D1099" s="154" t="s">
        <v>403</v>
      </c>
      <c r="F1099" s="176" t="s">
        <v>759</v>
      </c>
      <c r="H1099" s="177">
        <v>0</v>
      </c>
      <c r="L1099" s="32"/>
      <c r="M1099" s="175"/>
      <c r="T1099" s="56"/>
      <c r="AU1099" s="17" t="s">
        <v>90</v>
      </c>
    </row>
    <row r="1100" spans="2:47" s="1" customFormat="1" ht="11.25">
      <c r="B1100" s="32"/>
      <c r="D1100" s="154" t="s">
        <v>403</v>
      </c>
      <c r="F1100" s="176" t="s">
        <v>748</v>
      </c>
      <c r="H1100" s="177">
        <v>18.754999999999999</v>
      </c>
      <c r="L1100" s="32"/>
      <c r="M1100" s="175"/>
      <c r="T1100" s="56"/>
      <c r="AU1100" s="17" t="s">
        <v>90</v>
      </c>
    </row>
    <row r="1101" spans="2:47" s="1" customFormat="1" ht="11.25">
      <c r="B1101" s="32"/>
      <c r="D1101" s="154" t="s">
        <v>403</v>
      </c>
      <c r="F1101" s="176" t="s">
        <v>760</v>
      </c>
      <c r="H1101" s="177">
        <v>0</v>
      </c>
      <c r="L1101" s="32"/>
      <c r="M1101" s="175"/>
      <c r="T1101" s="56"/>
      <c r="AU1101" s="17" t="s">
        <v>90</v>
      </c>
    </row>
    <row r="1102" spans="2:47" s="1" customFormat="1" ht="11.25">
      <c r="B1102" s="32"/>
      <c r="D1102" s="154" t="s">
        <v>403</v>
      </c>
      <c r="F1102" s="176" t="s">
        <v>748</v>
      </c>
      <c r="H1102" s="177">
        <v>18.754999999999999</v>
      </c>
      <c r="L1102" s="32"/>
      <c r="M1102" s="175"/>
      <c r="T1102" s="56"/>
      <c r="AU1102" s="17" t="s">
        <v>90</v>
      </c>
    </row>
    <row r="1103" spans="2:47" s="1" customFormat="1" ht="11.25">
      <c r="B1103" s="32"/>
      <c r="D1103" s="154" t="s">
        <v>403</v>
      </c>
      <c r="F1103" s="176" t="s">
        <v>761</v>
      </c>
      <c r="H1103" s="177">
        <v>0</v>
      </c>
      <c r="L1103" s="32"/>
      <c r="M1103" s="175"/>
      <c r="T1103" s="56"/>
      <c r="AU1103" s="17" t="s">
        <v>90</v>
      </c>
    </row>
    <row r="1104" spans="2:47" s="1" customFormat="1" ht="11.25">
      <c r="B1104" s="32"/>
      <c r="D1104" s="154" t="s">
        <v>403</v>
      </c>
      <c r="F1104" s="176" t="s">
        <v>762</v>
      </c>
      <c r="H1104" s="177">
        <v>8.06</v>
      </c>
      <c r="L1104" s="32"/>
      <c r="M1104" s="175"/>
      <c r="T1104" s="56"/>
      <c r="AU1104" s="17" t="s">
        <v>90</v>
      </c>
    </row>
    <row r="1105" spans="2:47" s="1" customFormat="1" ht="11.25">
      <c r="B1105" s="32"/>
      <c r="D1105" s="154" t="s">
        <v>403</v>
      </c>
      <c r="F1105" s="176" t="s">
        <v>728</v>
      </c>
      <c r="H1105" s="177">
        <v>0</v>
      </c>
      <c r="L1105" s="32"/>
      <c r="M1105" s="175"/>
      <c r="T1105" s="56"/>
      <c r="AU1105" s="17" t="s">
        <v>90</v>
      </c>
    </row>
    <row r="1106" spans="2:47" s="1" customFormat="1" ht="11.25">
      <c r="B1106" s="32"/>
      <c r="D1106" s="154" t="s">
        <v>403</v>
      </c>
      <c r="F1106" s="176" t="s">
        <v>763</v>
      </c>
      <c r="H1106" s="177">
        <v>0</v>
      </c>
      <c r="L1106" s="32"/>
      <c r="M1106" s="175"/>
      <c r="T1106" s="56"/>
      <c r="AU1106" s="17" t="s">
        <v>90</v>
      </c>
    </row>
    <row r="1107" spans="2:47" s="1" customFormat="1" ht="11.25">
      <c r="B1107" s="32"/>
      <c r="D1107" s="154" t="s">
        <v>403</v>
      </c>
      <c r="F1107" s="176" t="s">
        <v>764</v>
      </c>
      <c r="H1107" s="177">
        <v>19.777999999999999</v>
      </c>
      <c r="L1107" s="32"/>
      <c r="M1107" s="175"/>
      <c r="T1107" s="56"/>
      <c r="AU1107" s="17" t="s">
        <v>90</v>
      </c>
    </row>
    <row r="1108" spans="2:47" s="1" customFormat="1" ht="11.25">
      <c r="B1108" s="32"/>
      <c r="D1108" s="154" t="s">
        <v>403</v>
      </c>
      <c r="F1108" s="176" t="s">
        <v>765</v>
      </c>
      <c r="H1108" s="177">
        <v>-1.6160000000000001</v>
      </c>
      <c r="L1108" s="32"/>
      <c r="M1108" s="175"/>
      <c r="T1108" s="56"/>
      <c r="AU1108" s="17" t="s">
        <v>90</v>
      </c>
    </row>
    <row r="1109" spans="2:47" s="1" customFormat="1" ht="11.25">
      <c r="B1109" s="32"/>
      <c r="D1109" s="154" t="s">
        <v>403</v>
      </c>
      <c r="F1109" s="176" t="s">
        <v>766</v>
      </c>
      <c r="H1109" s="177">
        <v>0</v>
      </c>
      <c r="L1109" s="32"/>
      <c r="M1109" s="175"/>
      <c r="T1109" s="56"/>
      <c r="AU1109" s="17" t="s">
        <v>90</v>
      </c>
    </row>
    <row r="1110" spans="2:47" s="1" customFormat="1" ht="11.25">
      <c r="B1110" s="32"/>
      <c r="D1110" s="154" t="s">
        <v>403</v>
      </c>
      <c r="F1110" s="176" t="s">
        <v>767</v>
      </c>
      <c r="H1110" s="177">
        <v>19.468</v>
      </c>
      <c r="L1110" s="32"/>
      <c r="M1110" s="175"/>
      <c r="T1110" s="56"/>
      <c r="AU1110" s="17" t="s">
        <v>90</v>
      </c>
    </row>
    <row r="1111" spans="2:47" s="1" customFormat="1" ht="11.25">
      <c r="B1111" s="32"/>
      <c r="D1111" s="154" t="s">
        <v>403</v>
      </c>
      <c r="F1111" s="176" t="s">
        <v>768</v>
      </c>
      <c r="H1111" s="177">
        <v>0</v>
      </c>
      <c r="L1111" s="32"/>
      <c r="M1111" s="175"/>
      <c r="T1111" s="56"/>
      <c r="AU1111" s="17" t="s">
        <v>90</v>
      </c>
    </row>
    <row r="1112" spans="2:47" s="1" customFormat="1" ht="11.25">
      <c r="B1112" s="32"/>
      <c r="D1112" s="154" t="s">
        <v>403</v>
      </c>
      <c r="F1112" s="176" t="s">
        <v>769</v>
      </c>
      <c r="H1112" s="177">
        <v>12.307</v>
      </c>
      <c r="L1112" s="32"/>
      <c r="M1112" s="175"/>
      <c r="T1112" s="56"/>
      <c r="AU1112" s="17" t="s">
        <v>90</v>
      </c>
    </row>
    <row r="1113" spans="2:47" s="1" customFormat="1" ht="11.25">
      <c r="B1113" s="32"/>
      <c r="D1113" s="154" t="s">
        <v>403</v>
      </c>
      <c r="F1113" s="176" t="s">
        <v>770</v>
      </c>
      <c r="H1113" s="177">
        <v>0</v>
      </c>
      <c r="L1113" s="32"/>
      <c r="M1113" s="175"/>
      <c r="T1113" s="56"/>
      <c r="AU1113" s="17" t="s">
        <v>90</v>
      </c>
    </row>
    <row r="1114" spans="2:47" s="1" customFormat="1" ht="11.25">
      <c r="B1114" s="32"/>
      <c r="D1114" s="154" t="s">
        <v>403</v>
      </c>
      <c r="F1114" s="176" t="s">
        <v>771</v>
      </c>
      <c r="H1114" s="177">
        <v>18.754999999999999</v>
      </c>
      <c r="L1114" s="32"/>
      <c r="M1114" s="175"/>
      <c r="T1114" s="56"/>
      <c r="AU1114" s="17" t="s">
        <v>90</v>
      </c>
    </row>
    <row r="1115" spans="2:47" s="1" customFormat="1" ht="11.25">
      <c r="B1115" s="32"/>
      <c r="D1115" s="154" t="s">
        <v>403</v>
      </c>
      <c r="F1115" s="176" t="s">
        <v>772</v>
      </c>
      <c r="H1115" s="177">
        <v>0</v>
      </c>
      <c r="L1115" s="32"/>
      <c r="M1115" s="175"/>
      <c r="T1115" s="56"/>
      <c r="AU1115" s="17" t="s">
        <v>90</v>
      </c>
    </row>
    <row r="1116" spans="2:47" s="1" customFormat="1" ht="11.25">
      <c r="B1116" s="32"/>
      <c r="D1116" s="154" t="s">
        <v>403</v>
      </c>
      <c r="F1116" s="176" t="s">
        <v>771</v>
      </c>
      <c r="H1116" s="177">
        <v>18.754999999999999</v>
      </c>
      <c r="L1116" s="32"/>
      <c r="M1116" s="175"/>
      <c r="T1116" s="56"/>
      <c r="AU1116" s="17" t="s">
        <v>90</v>
      </c>
    </row>
    <row r="1117" spans="2:47" s="1" customFormat="1" ht="11.25">
      <c r="B1117" s="32"/>
      <c r="D1117" s="154" t="s">
        <v>403</v>
      </c>
      <c r="F1117" s="176" t="s">
        <v>773</v>
      </c>
      <c r="H1117" s="177">
        <v>0</v>
      </c>
      <c r="L1117" s="32"/>
      <c r="M1117" s="175"/>
      <c r="T1117" s="56"/>
      <c r="AU1117" s="17" t="s">
        <v>90</v>
      </c>
    </row>
    <row r="1118" spans="2:47" s="1" customFormat="1" ht="11.25">
      <c r="B1118" s="32"/>
      <c r="D1118" s="154" t="s">
        <v>403</v>
      </c>
      <c r="F1118" s="176" t="s">
        <v>774</v>
      </c>
      <c r="H1118" s="177">
        <v>8.06</v>
      </c>
      <c r="L1118" s="32"/>
      <c r="M1118" s="175"/>
      <c r="T1118" s="56"/>
      <c r="AU1118" s="17" t="s">
        <v>90</v>
      </c>
    </row>
    <row r="1119" spans="2:47" s="1" customFormat="1" ht="11.25">
      <c r="B1119" s="32"/>
      <c r="D1119" s="154" t="s">
        <v>403</v>
      </c>
      <c r="F1119" s="176" t="s">
        <v>775</v>
      </c>
      <c r="H1119" s="177">
        <v>0</v>
      </c>
      <c r="L1119" s="32"/>
      <c r="M1119" s="175"/>
      <c r="T1119" s="56"/>
      <c r="AU1119" s="17" t="s">
        <v>90</v>
      </c>
    </row>
    <row r="1120" spans="2:47" s="1" customFormat="1" ht="11.25">
      <c r="B1120" s="32"/>
      <c r="D1120" s="154" t="s">
        <v>403</v>
      </c>
      <c r="F1120" s="176" t="s">
        <v>776</v>
      </c>
      <c r="H1120" s="177">
        <v>90.28</v>
      </c>
      <c r="L1120" s="32"/>
      <c r="M1120" s="175"/>
      <c r="T1120" s="56"/>
      <c r="AU1120" s="17" t="s">
        <v>90</v>
      </c>
    </row>
    <row r="1121" spans="2:47" s="1" customFormat="1" ht="11.25">
      <c r="B1121" s="32"/>
      <c r="D1121" s="154" t="s">
        <v>403</v>
      </c>
      <c r="F1121" s="176" t="s">
        <v>777</v>
      </c>
      <c r="H1121" s="177">
        <v>0</v>
      </c>
      <c r="L1121" s="32"/>
      <c r="M1121" s="175"/>
      <c r="T1121" s="56"/>
      <c r="AU1121" s="17" t="s">
        <v>90</v>
      </c>
    </row>
    <row r="1122" spans="2:47" s="1" customFormat="1" ht="11.25">
      <c r="B1122" s="32"/>
      <c r="D1122" s="154" t="s">
        <v>403</v>
      </c>
      <c r="F1122" s="176" t="s">
        <v>778</v>
      </c>
      <c r="H1122" s="177">
        <v>-6.93</v>
      </c>
      <c r="L1122" s="32"/>
      <c r="M1122" s="175"/>
      <c r="T1122" s="56"/>
      <c r="AU1122" s="17" t="s">
        <v>90</v>
      </c>
    </row>
    <row r="1123" spans="2:47" s="1" customFormat="1" ht="11.25">
      <c r="B1123" s="32"/>
      <c r="D1123" s="154" t="s">
        <v>403</v>
      </c>
      <c r="F1123" s="176" t="s">
        <v>779</v>
      </c>
      <c r="H1123" s="177">
        <v>0</v>
      </c>
      <c r="L1123" s="32"/>
      <c r="M1123" s="175"/>
      <c r="T1123" s="56"/>
      <c r="AU1123" s="17" t="s">
        <v>90</v>
      </c>
    </row>
    <row r="1124" spans="2:47" s="1" customFormat="1" ht="11.25">
      <c r="B1124" s="32"/>
      <c r="D1124" s="154" t="s">
        <v>403</v>
      </c>
      <c r="F1124" s="176" t="s">
        <v>780</v>
      </c>
      <c r="H1124" s="177">
        <v>0</v>
      </c>
      <c r="L1124" s="32"/>
      <c r="M1124" s="175"/>
      <c r="T1124" s="56"/>
      <c r="AU1124" s="17" t="s">
        <v>90</v>
      </c>
    </row>
    <row r="1125" spans="2:47" s="1" customFormat="1" ht="11.25">
      <c r="B1125" s="32"/>
      <c r="D1125" s="154" t="s">
        <v>403</v>
      </c>
      <c r="F1125" s="176" t="s">
        <v>406</v>
      </c>
      <c r="H1125" s="177">
        <v>427.74200000000002</v>
      </c>
      <c r="L1125" s="32"/>
      <c r="M1125" s="175"/>
      <c r="T1125" s="56"/>
      <c r="AU1125" s="17" t="s">
        <v>90</v>
      </c>
    </row>
    <row r="1126" spans="2:47" s="1" customFormat="1" ht="11.25">
      <c r="B1126" s="32"/>
      <c r="D1126" s="154" t="s">
        <v>403</v>
      </c>
      <c r="F1126" s="174" t="s">
        <v>809</v>
      </c>
      <c r="L1126" s="32"/>
      <c r="M1126" s="175"/>
      <c r="T1126" s="56"/>
      <c r="AU1126" s="17" t="s">
        <v>90</v>
      </c>
    </row>
    <row r="1127" spans="2:47" s="1" customFormat="1" ht="11.25">
      <c r="B1127" s="32"/>
      <c r="D1127" s="154" t="s">
        <v>403</v>
      </c>
      <c r="F1127" s="176" t="s">
        <v>717</v>
      </c>
      <c r="H1127" s="177">
        <v>0</v>
      </c>
      <c r="L1127" s="32"/>
      <c r="M1127" s="175"/>
      <c r="T1127" s="56"/>
      <c r="AU1127" s="17" t="s">
        <v>90</v>
      </c>
    </row>
    <row r="1128" spans="2:47" s="1" customFormat="1" ht="11.25">
      <c r="B1128" s="32"/>
      <c r="D1128" s="154" t="s">
        <v>403</v>
      </c>
      <c r="F1128" s="176" t="s">
        <v>718</v>
      </c>
      <c r="H1128" s="177">
        <v>0</v>
      </c>
      <c r="L1128" s="32"/>
      <c r="M1128" s="175"/>
      <c r="T1128" s="56"/>
      <c r="AU1128" s="17" t="s">
        <v>90</v>
      </c>
    </row>
    <row r="1129" spans="2:47" s="1" customFormat="1" ht="11.25">
      <c r="B1129" s="32"/>
      <c r="D1129" s="154" t="s">
        <v>403</v>
      </c>
      <c r="F1129" s="176" t="s">
        <v>546</v>
      </c>
      <c r="H1129" s="177">
        <v>0</v>
      </c>
      <c r="L1129" s="32"/>
      <c r="M1129" s="175"/>
      <c r="T1129" s="56"/>
      <c r="AU1129" s="17" t="s">
        <v>90</v>
      </c>
    </row>
    <row r="1130" spans="2:47" s="1" customFormat="1" ht="11.25">
      <c r="B1130" s="32"/>
      <c r="D1130" s="154" t="s">
        <v>403</v>
      </c>
      <c r="F1130" s="176" t="s">
        <v>719</v>
      </c>
      <c r="H1130" s="177">
        <v>0</v>
      </c>
      <c r="L1130" s="32"/>
      <c r="M1130" s="175"/>
      <c r="T1130" s="56"/>
      <c r="AU1130" s="17" t="s">
        <v>90</v>
      </c>
    </row>
    <row r="1131" spans="2:47" s="1" customFormat="1" ht="11.25">
      <c r="B1131" s="32"/>
      <c r="D1131" s="154" t="s">
        <v>403</v>
      </c>
      <c r="F1131" s="176" t="s">
        <v>800</v>
      </c>
      <c r="H1131" s="177">
        <v>78.933999999999997</v>
      </c>
      <c r="L1131" s="32"/>
      <c r="M1131" s="175"/>
      <c r="T1131" s="56"/>
      <c r="AU1131" s="17" t="s">
        <v>90</v>
      </c>
    </row>
    <row r="1132" spans="2:47" s="1" customFormat="1" ht="11.25">
      <c r="B1132" s="32"/>
      <c r="D1132" s="154" t="s">
        <v>403</v>
      </c>
      <c r="F1132" s="176" t="s">
        <v>801</v>
      </c>
      <c r="H1132" s="177">
        <v>-2.31</v>
      </c>
      <c r="L1132" s="32"/>
      <c r="M1132" s="175"/>
      <c r="T1132" s="56"/>
      <c r="AU1132" s="17" t="s">
        <v>90</v>
      </c>
    </row>
    <row r="1133" spans="2:47" s="1" customFormat="1" ht="11.25">
      <c r="B1133" s="32"/>
      <c r="D1133" s="154" t="s">
        <v>403</v>
      </c>
      <c r="F1133" s="176" t="s">
        <v>802</v>
      </c>
      <c r="H1133" s="177">
        <v>0</v>
      </c>
      <c r="L1133" s="32"/>
      <c r="M1133" s="175"/>
      <c r="T1133" s="56"/>
      <c r="AU1133" s="17" t="s">
        <v>90</v>
      </c>
    </row>
    <row r="1134" spans="2:47" s="1" customFormat="1" ht="11.25">
      <c r="B1134" s="32"/>
      <c r="D1134" s="154" t="s">
        <v>403</v>
      </c>
      <c r="F1134" s="176" t="s">
        <v>803</v>
      </c>
      <c r="H1134" s="177">
        <v>52.613</v>
      </c>
      <c r="L1134" s="32"/>
      <c r="M1134" s="175"/>
      <c r="T1134" s="56"/>
      <c r="AU1134" s="17" t="s">
        <v>90</v>
      </c>
    </row>
    <row r="1135" spans="2:47" s="1" customFormat="1" ht="11.25">
      <c r="B1135" s="32"/>
      <c r="D1135" s="154" t="s">
        <v>403</v>
      </c>
      <c r="F1135" s="176" t="s">
        <v>804</v>
      </c>
      <c r="H1135" s="177">
        <v>0</v>
      </c>
      <c r="L1135" s="32"/>
      <c r="M1135" s="175"/>
      <c r="T1135" s="56"/>
      <c r="AU1135" s="17" t="s">
        <v>90</v>
      </c>
    </row>
    <row r="1136" spans="2:47" s="1" customFormat="1" ht="11.25">
      <c r="B1136" s="32"/>
      <c r="D1136" s="154" t="s">
        <v>403</v>
      </c>
      <c r="F1136" s="176" t="s">
        <v>805</v>
      </c>
      <c r="H1136" s="177">
        <v>44.469000000000001</v>
      </c>
      <c r="L1136" s="32"/>
      <c r="M1136" s="175"/>
      <c r="T1136" s="56"/>
      <c r="AU1136" s="17" t="s">
        <v>90</v>
      </c>
    </row>
    <row r="1137" spans="2:65" s="1" customFormat="1" ht="11.25">
      <c r="B1137" s="32"/>
      <c r="D1137" s="154" t="s">
        <v>403</v>
      </c>
      <c r="F1137" s="176" t="s">
        <v>406</v>
      </c>
      <c r="H1137" s="177">
        <v>173.70599999999999</v>
      </c>
      <c r="L1137" s="32"/>
      <c r="M1137" s="175"/>
      <c r="T1137" s="56"/>
      <c r="AU1137" s="17" t="s">
        <v>90</v>
      </c>
    </row>
    <row r="1138" spans="2:65" s="1" customFormat="1" ht="11.25">
      <c r="B1138" s="32"/>
      <c r="D1138" s="154" t="s">
        <v>403</v>
      </c>
      <c r="F1138" s="174" t="s">
        <v>810</v>
      </c>
      <c r="L1138" s="32"/>
      <c r="M1138" s="175"/>
      <c r="T1138" s="56"/>
      <c r="AU1138" s="17" t="s">
        <v>90</v>
      </c>
    </row>
    <row r="1139" spans="2:65" s="1" customFormat="1" ht="11.25">
      <c r="B1139" s="32"/>
      <c r="D1139" s="154" t="s">
        <v>403</v>
      </c>
      <c r="F1139" s="176" t="s">
        <v>775</v>
      </c>
      <c r="H1139" s="177">
        <v>0</v>
      </c>
      <c r="L1139" s="32"/>
      <c r="M1139" s="175"/>
      <c r="T1139" s="56"/>
      <c r="AU1139" s="17" t="s">
        <v>90</v>
      </c>
    </row>
    <row r="1140" spans="2:65" s="1" customFormat="1" ht="11.25">
      <c r="B1140" s="32"/>
      <c r="D1140" s="154" t="s">
        <v>403</v>
      </c>
      <c r="F1140" s="176" t="s">
        <v>718</v>
      </c>
      <c r="H1140" s="177">
        <v>0</v>
      </c>
      <c r="L1140" s="32"/>
      <c r="M1140" s="175"/>
      <c r="T1140" s="56"/>
      <c r="AU1140" s="17" t="s">
        <v>90</v>
      </c>
    </row>
    <row r="1141" spans="2:65" s="1" customFormat="1" ht="11.25">
      <c r="B1141" s="32"/>
      <c r="D1141" s="154" t="s">
        <v>403</v>
      </c>
      <c r="F1141" s="176" t="s">
        <v>546</v>
      </c>
      <c r="H1141" s="177">
        <v>0</v>
      </c>
      <c r="L1141" s="32"/>
      <c r="M1141" s="175"/>
      <c r="T1141" s="56"/>
      <c r="AU1141" s="17" t="s">
        <v>90</v>
      </c>
    </row>
    <row r="1142" spans="2:65" s="1" customFormat="1" ht="11.25">
      <c r="B1142" s="32"/>
      <c r="D1142" s="154" t="s">
        <v>403</v>
      </c>
      <c r="F1142" s="176" t="s">
        <v>806</v>
      </c>
      <c r="H1142" s="177">
        <v>8.7840000000000007</v>
      </c>
      <c r="L1142" s="32"/>
      <c r="M1142" s="175"/>
      <c r="T1142" s="56"/>
      <c r="AU1142" s="17" t="s">
        <v>90</v>
      </c>
    </row>
    <row r="1143" spans="2:65" s="1" customFormat="1" ht="11.25">
      <c r="B1143" s="32"/>
      <c r="D1143" s="154" t="s">
        <v>403</v>
      </c>
      <c r="F1143" s="176" t="s">
        <v>406</v>
      </c>
      <c r="H1143" s="177">
        <v>8.7840000000000007</v>
      </c>
      <c r="L1143" s="32"/>
      <c r="M1143" s="175"/>
      <c r="T1143" s="56"/>
      <c r="AU1143" s="17" t="s">
        <v>90</v>
      </c>
    </row>
    <row r="1144" spans="2:65" s="1" customFormat="1" ht="11.25">
      <c r="B1144" s="32"/>
      <c r="D1144" s="154" t="s">
        <v>403</v>
      </c>
      <c r="F1144" s="174" t="s">
        <v>833</v>
      </c>
      <c r="L1144" s="32"/>
      <c r="M1144" s="175"/>
      <c r="T1144" s="56"/>
      <c r="AU1144" s="17" t="s">
        <v>90</v>
      </c>
    </row>
    <row r="1145" spans="2:65" s="1" customFormat="1" ht="11.25">
      <c r="B1145" s="32"/>
      <c r="D1145" s="154" t="s">
        <v>403</v>
      </c>
      <c r="F1145" s="176" t="s">
        <v>834</v>
      </c>
      <c r="H1145" s="177">
        <v>0</v>
      </c>
      <c r="L1145" s="32"/>
      <c r="M1145" s="175"/>
      <c r="T1145" s="56"/>
      <c r="AU1145" s="17" t="s">
        <v>90</v>
      </c>
    </row>
    <row r="1146" spans="2:65" s="1" customFormat="1" ht="11.25">
      <c r="B1146" s="32"/>
      <c r="D1146" s="154" t="s">
        <v>403</v>
      </c>
      <c r="F1146" s="176" t="s">
        <v>546</v>
      </c>
      <c r="H1146" s="177">
        <v>0</v>
      </c>
      <c r="L1146" s="32"/>
      <c r="M1146" s="175"/>
      <c r="T1146" s="56"/>
      <c r="AU1146" s="17" t="s">
        <v>90</v>
      </c>
    </row>
    <row r="1147" spans="2:65" s="1" customFormat="1" ht="11.25">
      <c r="B1147" s="32"/>
      <c r="D1147" s="154" t="s">
        <v>403</v>
      </c>
      <c r="F1147" s="176" t="s">
        <v>835</v>
      </c>
      <c r="H1147" s="177">
        <v>36.722000000000001</v>
      </c>
      <c r="L1147" s="32"/>
      <c r="M1147" s="175"/>
      <c r="T1147" s="56"/>
      <c r="AU1147" s="17" t="s">
        <v>90</v>
      </c>
    </row>
    <row r="1148" spans="2:65" s="1" customFormat="1" ht="11.25">
      <c r="B1148" s="32"/>
      <c r="D1148" s="154" t="s">
        <v>403</v>
      </c>
      <c r="F1148" s="176" t="s">
        <v>406</v>
      </c>
      <c r="H1148" s="177">
        <v>36.722000000000001</v>
      </c>
      <c r="L1148" s="32"/>
      <c r="M1148" s="175"/>
      <c r="T1148" s="56"/>
      <c r="AU1148" s="17" t="s">
        <v>90</v>
      </c>
    </row>
    <row r="1149" spans="2:65" s="1" customFormat="1" ht="16.5" customHeight="1">
      <c r="B1149" s="32"/>
      <c r="C1149" s="139" t="s">
        <v>836</v>
      </c>
      <c r="D1149" s="139" t="s">
        <v>375</v>
      </c>
      <c r="E1149" s="140" t="s">
        <v>837</v>
      </c>
      <c r="F1149" s="141" t="s">
        <v>838</v>
      </c>
      <c r="G1149" s="142" t="s">
        <v>172</v>
      </c>
      <c r="H1149" s="143">
        <v>1458.2360000000001</v>
      </c>
      <c r="I1149" s="144"/>
      <c r="J1149" s="145">
        <f>ROUND(I1149*H1149,2)</f>
        <v>0</v>
      </c>
      <c r="K1149" s="146"/>
      <c r="L1149" s="32"/>
      <c r="M1149" s="147" t="s">
        <v>1</v>
      </c>
      <c r="N1149" s="148" t="s">
        <v>45</v>
      </c>
      <c r="P1149" s="149">
        <f>O1149*H1149</f>
        <v>0</v>
      </c>
      <c r="Q1149" s="149">
        <v>0</v>
      </c>
      <c r="R1149" s="149">
        <f>Q1149*H1149</f>
        <v>0</v>
      </c>
      <c r="S1149" s="149">
        <v>0</v>
      </c>
      <c r="T1149" s="150">
        <f>S1149*H1149</f>
        <v>0</v>
      </c>
      <c r="AR1149" s="151" t="s">
        <v>379</v>
      </c>
      <c r="AT1149" s="151" t="s">
        <v>375</v>
      </c>
      <c r="AU1149" s="151" t="s">
        <v>90</v>
      </c>
      <c r="AY1149" s="17" t="s">
        <v>373</v>
      </c>
      <c r="BE1149" s="152">
        <f>IF(N1149="základní",J1149,0)</f>
        <v>0</v>
      </c>
      <c r="BF1149" s="152">
        <f>IF(N1149="snížená",J1149,0)</f>
        <v>0</v>
      </c>
      <c r="BG1149" s="152">
        <f>IF(N1149="zákl. přenesená",J1149,0)</f>
        <v>0</v>
      </c>
      <c r="BH1149" s="152">
        <f>IF(N1149="sníž. přenesená",J1149,0)</f>
        <v>0</v>
      </c>
      <c r="BI1149" s="152">
        <f>IF(N1149="nulová",J1149,0)</f>
        <v>0</v>
      </c>
      <c r="BJ1149" s="17" t="s">
        <v>87</v>
      </c>
      <c r="BK1149" s="152">
        <f>ROUND(I1149*H1149,2)</f>
        <v>0</v>
      </c>
      <c r="BL1149" s="17" t="s">
        <v>379</v>
      </c>
      <c r="BM1149" s="151" t="s">
        <v>839</v>
      </c>
    </row>
    <row r="1150" spans="2:65" s="13" customFormat="1" ht="11.25">
      <c r="B1150" s="160"/>
      <c r="D1150" s="154" t="s">
        <v>381</v>
      </c>
      <c r="E1150" s="161" t="s">
        <v>1</v>
      </c>
      <c r="F1150" s="162" t="s">
        <v>286</v>
      </c>
      <c r="H1150" s="163">
        <v>1458.2360000000001</v>
      </c>
      <c r="I1150" s="164"/>
      <c r="L1150" s="160"/>
      <c r="M1150" s="165"/>
      <c r="T1150" s="166"/>
      <c r="AT1150" s="161" t="s">
        <v>381</v>
      </c>
      <c r="AU1150" s="161" t="s">
        <v>90</v>
      </c>
      <c r="AV1150" s="13" t="s">
        <v>90</v>
      </c>
      <c r="AW1150" s="13" t="s">
        <v>36</v>
      </c>
      <c r="AX1150" s="13" t="s">
        <v>80</v>
      </c>
      <c r="AY1150" s="161" t="s">
        <v>373</v>
      </c>
    </row>
    <row r="1151" spans="2:65" s="14" customFormat="1" ht="11.25">
      <c r="B1151" s="167"/>
      <c r="D1151" s="154" t="s">
        <v>381</v>
      </c>
      <c r="E1151" s="168" t="s">
        <v>1</v>
      </c>
      <c r="F1151" s="169" t="s">
        <v>386</v>
      </c>
      <c r="H1151" s="170">
        <v>1458.2360000000001</v>
      </c>
      <c r="I1151" s="171"/>
      <c r="L1151" s="167"/>
      <c r="M1151" s="172"/>
      <c r="T1151" s="173"/>
      <c r="AT1151" s="168" t="s">
        <v>381</v>
      </c>
      <c r="AU1151" s="168" t="s">
        <v>90</v>
      </c>
      <c r="AV1151" s="14" t="s">
        <v>379</v>
      </c>
      <c r="AW1151" s="14" t="s">
        <v>36</v>
      </c>
      <c r="AX1151" s="14" t="s">
        <v>87</v>
      </c>
      <c r="AY1151" s="168" t="s">
        <v>373</v>
      </c>
    </row>
    <row r="1152" spans="2:65" s="1" customFormat="1" ht="11.25">
      <c r="B1152" s="32"/>
      <c r="D1152" s="154" t="s">
        <v>403</v>
      </c>
      <c r="F1152" s="174" t="s">
        <v>840</v>
      </c>
      <c r="L1152" s="32"/>
      <c r="M1152" s="175"/>
      <c r="T1152" s="56"/>
      <c r="AU1152" s="17" t="s">
        <v>90</v>
      </c>
    </row>
    <row r="1153" spans="2:47" s="1" customFormat="1" ht="11.25">
      <c r="B1153" s="32"/>
      <c r="D1153" s="154" t="s">
        <v>403</v>
      </c>
      <c r="F1153" s="176" t="s">
        <v>820</v>
      </c>
      <c r="H1153" s="177">
        <v>266.39</v>
      </c>
      <c r="L1153" s="32"/>
      <c r="M1153" s="175"/>
      <c r="T1153" s="56"/>
      <c r="AU1153" s="17" t="s">
        <v>90</v>
      </c>
    </row>
    <row r="1154" spans="2:47" s="1" customFormat="1" ht="11.25">
      <c r="B1154" s="32"/>
      <c r="D1154" s="154" t="s">
        <v>403</v>
      </c>
      <c r="F1154" s="176" t="s">
        <v>821</v>
      </c>
      <c r="H1154" s="177">
        <v>855.48400000000004</v>
      </c>
      <c r="L1154" s="32"/>
      <c r="M1154" s="175"/>
      <c r="T1154" s="56"/>
      <c r="AU1154" s="17" t="s">
        <v>90</v>
      </c>
    </row>
    <row r="1155" spans="2:47" s="1" customFormat="1" ht="11.25">
      <c r="B1155" s="32"/>
      <c r="D1155" s="154" t="s">
        <v>403</v>
      </c>
      <c r="F1155" s="176" t="s">
        <v>822</v>
      </c>
      <c r="H1155" s="177">
        <v>347.41199999999998</v>
      </c>
      <c r="L1155" s="32"/>
      <c r="M1155" s="175"/>
      <c r="T1155" s="56"/>
      <c r="AU1155" s="17" t="s">
        <v>90</v>
      </c>
    </row>
    <row r="1156" spans="2:47" s="1" customFormat="1" ht="11.25">
      <c r="B1156" s="32"/>
      <c r="D1156" s="154" t="s">
        <v>403</v>
      </c>
      <c r="F1156" s="176" t="s">
        <v>823</v>
      </c>
      <c r="H1156" s="177">
        <v>17.568000000000001</v>
      </c>
      <c r="L1156" s="32"/>
      <c r="M1156" s="175"/>
      <c r="T1156" s="56"/>
      <c r="AU1156" s="17" t="s">
        <v>90</v>
      </c>
    </row>
    <row r="1157" spans="2:47" s="1" customFormat="1" ht="11.25">
      <c r="B1157" s="32"/>
      <c r="D1157" s="154" t="s">
        <v>403</v>
      </c>
      <c r="F1157" s="176" t="s">
        <v>824</v>
      </c>
      <c r="H1157" s="177">
        <v>0</v>
      </c>
      <c r="L1157" s="32"/>
      <c r="M1157" s="175"/>
      <c r="T1157" s="56"/>
      <c r="AU1157" s="17" t="s">
        <v>90</v>
      </c>
    </row>
    <row r="1158" spans="2:47" s="1" customFormat="1" ht="11.25">
      <c r="B1158" s="32"/>
      <c r="D1158" s="154" t="s">
        <v>403</v>
      </c>
      <c r="F1158" s="176" t="s">
        <v>719</v>
      </c>
      <c r="H1158" s="177">
        <v>0</v>
      </c>
      <c r="L1158" s="32"/>
      <c r="M1158" s="175"/>
      <c r="T1158" s="56"/>
      <c r="AU1158" s="17" t="s">
        <v>90</v>
      </c>
    </row>
    <row r="1159" spans="2:47" s="1" customFormat="1" ht="11.25">
      <c r="B1159" s="32"/>
      <c r="D1159" s="154" t="s">
        <v>403</v>
      </c>
      <c r="F1159" s="176" t="s">
        <v>825</v>
      </c>
      <c r="H1159" s="177">
        <v>0.94</v>
      </c>
      <c r="L1159" s="32"/>
      <c r="M1159" s="175"/>
      <c r="T1159" s="56"/>
      <c r="AU1159" s="17" t="s">
        <v>90</v>
      </c>
    </row>
    <row r="1160" spans="2:47" s="1" customFormat="1" ht="11.25">
      <c r="B1160" s="32"/>
      <c r="D1160" s="154" t="s">
        <v>403</v>
      </c>
      <c r="F1160" s="176" t="s">
        <v>732</v>
      </c>
      <c r="H1160" s="177">
        <v>0</v>
      </c>
      <c r="L1160" s="32"/>
      <c r="M1160" s="175"/>
      <c r="T1160" s="56"/>
      <c r="AU1160" s="17" t="s">
        <v>90</v>
      </c>
    </row>
    <row r="1161" spans="2:47" s="1" customFormat="1" ht="11.25">
      <c r="B1161" s="32"/>
      <c r="D1161" s="154" t="s">
        <v>403</v>
      </c>
      <c r="F1161" s="176" t="s">
        <v>826</v>
      </c>
      <c r="H1161" s="177">
        <v>0.76400000000000001</v>
      </c>
      <c r="L1161" s="32"/>
      <c r="M1161" s="175"/>
      <c r="T1161" s="56"/>
      <c r="AU1161" s="17" t="s">
        <v>90</v>
      </c>
    </row>
    <row r="1162" spans="2:47" s="1" customFormat="1" ht="11.25">
      <c r="B1162" s="32"/>
      <c r="D1162" s="154" t="s">
        <v>403</v>
      </c>
      <c r="F1162" s="176" t="s">
        <v>737</v>
      </c>
      <c r="H1162" s="177">
        <v>0</v>
      </c>
      <c r="L1162" s="32"/>
      <c r="M1162" s="175"/>
      <c r="T1162" s="56"/>
      <c r="AU1162" s="17" t="s">
        <v>90</v>
      </c>
    </row>
    <row r="1163" spans="2:47" s="1" customFormat="1" ht="11.25">
      <c r="B1163" s="32"/>
      <c r="D1163" s="154" t="s">
        <v>403</v>
      </c>
      <c r="F1163" s="176" t="s">
        <v>827</v>
      </c>
      <c r="H1163" s="177">
        <v>2.2919999999999998</v>
      </c>
      <c r="L1163" s="32"/>
      <c r="M1163" s="175"/>
      <c r="T1163" s="56"/>
      <c r="AU1163" s="17" t="s">
        <v>90</v>
      </c>
    </row>
    <row r="1164" spans="2:47" s="1" customFormat="1" ht="11.25">
      <c r="B1164" s="32"/>
      <c r="D1164" s="154" t="s">
        <v>403</v>
      </c>
      <c r="F1164" s="176" t="s">
        <v>742</v>
      </c>
      <c r="H1164" s="177">
        <v>0</v>
      </c>
      <c r="L1164" s="32"/>
      <c r="M1164" s="175"/>
      <c r="T1164" s="56"/>
      <c r="AU1164" s="17" t="s">
        <v>90</v>
      </c>
    </row>
    <row r="1165" spans="2:47" s="1" customFormat="1" ht="11.25">
      <c r="B1165" s="32"/>
      <c r="D1165" s="154" t="s">
        <v>403</v>
      </c>
      <c r="F1165" s="176" t="s">
        <v>828</v>
      </c>
      <c r="H1165" s="177">
        <v>0.80400000000000005</v>
      </c>
      <c r="L1165" s="32"/>
      <c r="M1165" s="175"/>
      <c r="T1165" s="56"/>
      <c r="AU1165" s="17" t="s">
        <v>90</v>
      </c>
    </row>
    <row r="1166" spans="2:47" s="1" customFormat="1" ht="11.25">
      <c r="B1166" s="32"/>
      <c r="D1166" s="154" t="s">
        <v>403</v>
      </c>
      <c r="F1166" s="176" t="s">
        <v>763</v>
      </c>
      <c r="H1166" s="177">
        <v>0</v>
      </c>
      <c r="L1166" s="32"/>
      <c r="M1166" s="175"/>
      <c r="T1166" s="56"/>
      <c r="AU1166" s="17" t="s">
        <v>90</v>
      </c>
    </row>
    <row r="1167" spans="2:47" s="1" customFormat="1" ht="11.25">
      <c r="B1167" s="32"/>
      <c r="D1167" s="154" t="s">
        <v>403</v>
      </c>
      <c r="F1167" s="176" t="s">
        <v>829</v>
      </c>
      <c r="H1167" s="177">
        <v>0.72399999999999998</v>
      </c>
      <c r="L1167" s="32"/>
      <c r="M1167" s="175"/>
      <c r="T1167" s="56"/>
      <c r="AU1167" s="17" t="s">
        <v>90</v>
      </c>
    </row>
    <row r="1168" spans="2:47" s="1" customFormat="1" ht="11.25">
      <c r="B1168" s="32"/>
      <c r="D1168" s="154" t="s">
        <v>403</v>
      </c>
      <c r="F1168" s="176" t="s">
        <v>775</v>
      </c>
      <c r="H1168" s="177">
        <v>0</v>
      </c>
      <c r="L1168" s="32"/>
      <c r="M1168" s="175"/>
      <c r="T1168" s="56"/>
      <c r="AU1168" s="17" t="s">
        <v>90</v>
      </c>
    </row>
    <row r="1169" spans="2:65" s="1" customFormat="1" ht="11.25">
      <c r="B1169" s="32"/>
      <c r="D1169" s="154" t="s">
        <v>403</v>
      </c>
      <c r="F1169" s="176" t="s">
        <v>830</v>
      </c>
      <c r="H1169" s="177">
        <v>2.58</v>
      </c>
      <c r="L1169" s="32"/>
      <c r="M1169" s="175"/>
      <c r="T1169" s="56"/>
      <c r="AU1169" s="17" t="s">
        <v>90</v>
      </c>
    </row>
    <row r="1170" spans="2:65" s="1" customFormat="1" ht="11.25">
      <c r="B1170" s="32"/>
      <c r="D1170" s="154" t="s">
        <v>403</v>
      </c>
      <c r="F1170" s="176" t="s">
        <v>831</v>
      </c>
      <c r="H1170" s="177">
        <v>0</v>
      </c>
      <c r="L1170" s="32"/>
      <c r="M1170" s="175"/>
      <c r="T1170" s="56"/>
      <c r="AU1170" s="17" t="s">
        <v>90</v>
      </c>
    </row>
    <row r="1171" spans="2:65" s="1" customFormat="1" ht="11.25">
      <c r="B1171" s="32"/>
      <c r="D1171" s="154" t="s">
        <v>403</v>
      </c>
      <c r="F1171" s="176" t="s">
        <v>832</v>
      </c>
      <c r="H1171" s="177">
        <v>-36.722000000000001</v>
      </c>
      <c r="L1171" s="32"/>
      <c r="M1171" s="175"/>
      <c r="T1171" s="56"/>
      <c r="AU1171" s="17" t="s">
        <v>90</v>
      </c>
    </row>
    <row r="1172" spans="2:65" s="1" customFormat="1" ht="11.25">
      <c r="B1172" s="32"/>
      <c r="D1172" s="154" t="s">
        <v>403</v>
      </c>
      <c r="F1172" s="176" t="s">
        <v>406</v>
      </c>
      <c r="H1172" s="177">
        <v>1458.2360000000001</v>
      </c>
      <c r="L1172" s="32"/>
      <c r="M1172" s="175"/>
      <c r="T1172" s="56"/>
      <c r="AU1172" s="17" t="s">
        <v>90</v>
      </c>
    </row>
    <row r="1173" spans="2:65" s="1" customFormat="1" ht="24.2" customHeight="1">
      <c r="B1173" s="32"/>
      <c r="C1173" s="139" t="s">
        <v>841</v>
      </c>
      <c r="D1173" s="139" t="s">
        <v>375</v>
      </c>
      <c r="E1173" s="140" t="s">
        <v>842</v>
      </c>
      <c r="F1173" s="141" t="s">
        <v>843</v>
      </c>
      <c r="G1173" s="142" t="s">
        <v>172</v>
      </c>
      <c r="H1173" s="143">
        <v>36.722000000000001</v>
      </c>
      <c r="I1173" s="144"/>
      <c r="J1173" s="145">
        <f>ROUND(I1173*H1173,2)</f>
        <v>0</v>
      </c>
      <c r="K1173" s="146"/>
      <c r="L1173" s="32"/>
      <c r="M1173" s="147" t="s">
        <v>1</v>
      </c>
      <c r="N1173" s="148" t="s">
        <v>45</v>
      </c>
      <c r="P1173" s="149">
        <f>O1173*H1173</f>
        <v>0</v>
      </c>
      <c r="Q1173" s="149">
        <v>3.7499999999999999E-3</v>
      </c>
      <c r="R1173" s="149">
        <f>Q1173*H1173</f>
        <v>0.13770750000000001</v>
      </c>
      <c r="S1173" s="149">
        <v>0</v>
      </c>
      <c r="T1173" s="150">
        <f>S1173*H1173</f>
        <v>0</v>
      </c>
      <c r="AR1173" s="151" t="s">
        <v>379</v>
      </c>
      <c r="AT1173" s="151" t="s">
        <v>375</v>
      </c>
      <c r="AU1173" s="151" t="s">
        <v>90</v>
      </c>
      <c r="AY1173" s="17" t="s">
        <v>373</v>
      </c>
      <c r="BE1173" s="152">
        <f>IF(N1173="základní",J1173,0)</f>
        <v>0</v>
      </c>
      <c r="BF1173" s="152">
        <f>IF(N1173="snížená",J1173,0)</f>
        <v>0</v>
      </c>
      <c r="BG1173" s="152">
        <f>IF(N1173="zákl. přenesená",J1173,0)</f>
        <v>0</v>
      </c>
      <c r="BH1173" s="152">
        <f>IF(N1173="sníž. přenesená",J1173,0)</f>
        <v>0</v>
      </c>
      <c r="BI1173" s="152">
        <f>IF(N1173="nulová",J1173,0)</f>
        <v>0</v>
      </c>
      <c r="BJ1173" s="17" t="s">
        <v>87</v>
      </c>
      <c r="BK1173" s="152">
        <f>ROUND(I1173*H1173,2)</f>
        <v>0</v>
      </c>
      <c r="BL1173" s="17" t="s">
        <v>379</v>
      </c>
      <c r="BM1173" s="151" t="s">
        <v>844</v>
      </c>
    </row>
    <row r="1174" spans="2:65" s="12" customFormat="1" ht="11.25">
      <c r="B1174" s="153"/>
      <c r="D1174" s="154" t="s">
        <v>381</v>
      </c>
      <c r="E1174" s="155" t="s">
        <v>1</v>
      </c>
      <c r="F1174" s="156" t="s">
        <v>834</v>
      </c>
      <c r="H1174" s="155" t="s">
        <v>1</v>
      </c>
      <c r="I1174" s="157"/>
      <c r="L1174" s="153"/>
      <c r="M1174" s="158"/>
      <c r="T1174" s="159"/>
      <c r="AT1174" s="155" t="s">
        <v>381</v>
      </c>
      <c r="AU1174" s="155" t="s">
        <v>90</v>
      </c>
      <c r="AV1174" s="12" t="s">
        <v>87</v>
      </c>
      <c r="AW1174" s="12" t="s">
        <v>36</v>
      </c>
      <c r="AX1174" s="12" t="s">
        <v>80</v>
      </c>
      <c r="AY1174" s="155" t="s">
        <v>373</v>
      </c>
    </row>
    <row r="1175" spans="2:65" s="12" customFormat="1" ht="11.25">
      <c r="B1175" s="153"/>
      <c r="D1175" s="154" t="s">
        <v>381</v>
      </c>
      <c r="E1175" s="155" t="s">
        <v>1</v>
      </c>
      <c r="F1175" s="156" t="s">
        <v>546</v>
      </c>
      <c r="H1175" s="155" t="s">
        <v>1</v>
      </c>
      <c r="I1175" s="157"/>
      <c r="L1175" s="153"/>
      <c r="M1175" s="158"/>
      <c r="T1175" s="159"/>
      <c r="AT1175" s="155" t="s">
        <v>381</v>
      </c>
      <c r="AU1175" s="155" t="s">
        <v>90</v>
      </c>
      <c r="AV1175" s="12" t="s">
        <v>87</v>
      </c>
      <c r="AW1175" s="12" t="s">
        <v>36</v>
      </c>
      <c r="AX1175" s="12" t="s">
        <v>80</v>
      </c>
      <c r="AY1175" s="155" t="s">
        <v>373</v>
      </c>
    </row>
    <row r="1176" spans="2:65" s="13" customFormat="1" ht="11.25">
      <c r="B1176" s="160"/>
      <c r="D1176" s="154" t="s">
        <v>381</v>
      </c>
      <c r="E1176" s="161" t="s">
        <v>1</v>
      </c>
      <c r="F1176" s="162" t="s">
        <v>835</v>
      </c>
      <c r="H1176" s="163">
        <v>36.722000000000001</v>
      </c>
      <c r="I1176" s="164"/>
      <c r="L1176" s="160"/>
      <c r="M1176" s="165"/>
      <c r="T1176" s="166"/>
      <c r="AT1176" s="161" t="s">
        <v>381</v>
      </c>
      <c r="AU1176" s="161" t="s">
        <v>90</v>
      </c>
      <c r="AV1176" s="13" t="s">
        <v>90</v>
      </c>
      <c r="AW1176" s="13" t="s">
        <v>36</v>
      </c>
      <c r="AX1176" s="13" t="s">
        <v>80</v>
      </c>
      <c r="AY1176" s="161" t="s">
        <v>373</v>
      </c>
    </row>
    <row r="1177" spans="2:65" s="15" customFormat="1" ht="11.25">
      <c r="B1177" s="178"/>
      <c r="D1177" s="154" t="s">
        <v>381</v>
      </c>
      <c r="E1177" s="179" t="s">
        <v>284</v>
      </c>
      <c r="F1177" s="180" t="s">
        <v>406</v>
      </c>
      <c r="H1177" s="181">
        <v>36.722000000000001</v>
      </c>
      <c r="I1177" s="182"/>
      <c r="L1177" s="178"/>
      <c r="M1177" s="183"/>
      <c r="T1177" s="184"/>
      <c r="AT1177" s="179" t="s">
        <v>381</v>
      </c>
      <c r="AU1177" s="179" t="s">
        <v>90</v>
      </c>
      <c r="AV1177" s="15" t="s">
        <v>392</v>
      </c>
      <c r="AW1177" s="15" t="s">
        <v>36</v>
      </c>
      <c r="AX1177" s="15" t="s">
        <v>80</v>
      </c>
      <c r="AY1177" s="179" t="s">
        <v>373</v>
      </c>
    </row>
    <row r="1178" spans="2:65" s="14" customFormat="1" ht="11.25">
      <c r="B1178" s="167"/>
      <c r="D1178" s="154" t="s">
        <v>381</v>
      </c>
      <c r="E1178" s="168" t="s">
        <v>1</v>
      </c>
      <c r="F1178" s="169" t="s">
        <v>386</v>
      </c>
      <c r="H1178" s="170">
        <v>36.722000000000001</v>
      </c>
      <c r="I1178" s="171"/>
      <c r="L1178" s="167"/>
      <c r="M1178" s="172"/>
      <c r="T1178" s="173"/>
      <c r="AT1178" s="168" t="s">
        <v>381</v>
      </c>
      <c r="AU1178" s="168" t="s">
        <v>90</v>
      </c>
      <c r="AV1178" s="14" t="s">
        <v>379</v>
      </c>
      <c r="AW1178" s="14" t="s">
        <v>36</v>
      </c>
      <c r="AX1178" s="14" t="s">
        <v>87</v>
      </c>
      <c r="AY1178" s="168" t="s">
        <v>373</v>
      </c>
    </row>
    <row r="1179" spans="2:65" s="1" customFormat="1" ht="11.25">
      <c r="B1179" s="32"/>
      <c r="D1179" s="154" t="s">
        <v>403</v>
      </c>
      <c r="F1179" s="174" t="s">
        <v>788</v>
      </c>
      <c r="L1179" s="32"/>
      <c r="M1179" s="175"/>
      <c r="T1179" s="56"/>
      <c r="AU1179" s="17" t="s">
        <v>90</v>
      </c>
    </row>
    <row r="1180" spans="2:65" s="1" customFormat="1" ht="11.25">
      <c r="B1180" s="32"/>
      <c r="D1180" s="154" t="s">
        <v>403</v>
      </c>
      <c r="F1180" s="176" t="s">
        <v>789</v>
      </c>
      <c r="H1180" s="177">
        <v>0</v>
      </c>
      <c r="L1180" s="32"/>
      <c r="M1180" s="175"/>
      <c r="T1180" s="56"/>
      <c r="AU1180" s="17" t="s">
        <v>90</v>
      </c>
    </row>
    <row r="1181" spans="2:65" s="1" customFormat="1" ht="11.25">
      <c r="B1181" s="32"/>
      <c r="D1181" s="154" t="s">
        <v>403</v>
      </c>
      <c r="F1181" s="176" t="s">
        <v>227</v>
      </c>
      <c r="H1181" s="177">
        <v>2.8</v>
      </c>
      <c r="L1181" s="32"/>
      <c r="M1181" s="175"/>
      <c r="T1181" s="56"/>
      <c r="AU1181" s="17" t="s">
        <v>90</v>
      </c>
    </row>
    <row r="1182" spans="2:65" s="1" customFormat="1" ht="11.25">
      <c r="B1182" s="32"/>
      <c r="D1182" s="154" t="s">
        <v>403</v>
      </c>
      <c r="F1182" s="176" t="s">
        <v>406</v>
      </c>
      <c r="H1182" s="177">
        <v>2.8</v>
      </c>
      <c r="L1182" s="32"/>
      <c r="M1182" s="175"/>
      <c r="T1182" s="56"/>
      <c r="AU1182" s="17" t="s">
        <v>90</v>
      </c>
    </row>
    <row r="1183" spans="2:65" s="1" customFormat="1" ht="24.2" customHeight="1">
      <c r="B1183" s="32"/>
      <c r="C1183" s="139" t="s">
        <v>845</v>
      </c>
      <c r="D1183" s="139" t="s">
        <v>375</v>
      </c>
      <c r="E1183" s="140" t="s">
        <v>846</v>
      </c>
      <c r="F1183" s="141" t="s">
        <v>847</v>
      </c>
      <c r="G1183" s="142" t="s">
        <v>172</v>
      </c>
      <c r="H1183" s="143">
        <v>36.722000000000001</v>
      </c>
      <c r="I1183" s="144"/>
      <c r="J1183" s="145">
        <f>ROUND(I1183*H1183,2)</f>
        <v>0</v>
      </c>
      <c r="K1183" s="146"/>
      <c r="L1183" s="32"/>
      <c r="M1183" s="147" t="s">
        <v>1</v>
      </c>
      <c r="N1183" s="148" t="s">
        <v>45</v>
      </c>
      <c r="P1183" s="149">
        <f>O1183*H1183</f>
        <v>0</v>
      </c>
      <c r="Q1183" s="149">
        <v>0</v>
      </c>
      <c r="R1183" s="149">
        <f>Q1183*H1183</f>
        <v>0</v>
      </c>
      <c r="S1183" s="149">
        <v>0</v>
      </c>
      <c r="T1183" s="150">
        <f>S1183*H1183</f>
        <v>0</v>
      </c>
      <c r="AR1183" s="151" t="s">
        <v>379</v>
      </c>
      <c r="AT1183" s="151" t="s">
        <v>375</v>
      </c>
      <c r="AU1183" s="151" t="s">
        <v>90</v>
      </c>
      <c r="AY1183" s="17" t="s">
        <v>373</v>
      </c>
      <c r="BE1183" s="152">
        <f>IF(N1183="základní",J1183,0)</f>
        <v>0</v>
      </c>
      <c r="BF1183" s="152">
        <f>IF(N1183="snížená",J1183,0)</f>
        <v>0</v>
      </c>
      <c r="BG1183" s="152">
        <f>IF(N1183="zákl. přenesená",J1183,0)</f>
        <v>0</v>
      </c>
      <c r="BH1183" s="152">
        <f>IF(N1183="sníž. přenesená",J1183,0)</f>
        <v>0</v>
      </c>
      <c r="BI1183" s="152">
        <f>IF(N1183="nulová",J1183,0)</f>
        <v>0</v>
      </c>
      <c r="BJ1183" s="17" t="s">
        <v>87</v>
      </c>
      <c r="BK1183" s="152">
        <f>ROUND(I1183*H1183,2)</f>
        <v>0</v>
      </c>
      <c r="BL1183" s="17" t="s">
        <v>379</v>
      </c>
      <c r="BM1183" s="151" t="s">
        <v>848</v>
      </c>
    </row>
    <row r="1184" spans="2:65" s="13" customFormat="1" ht="11.25">
      <c r="B1184" s="160"/>
      <c r="D1184" s="154" t="s">
        <v>381</v>
      </c>
      <c r="E1184" s="161" t="s">
        <v>1</v>
      </c>
      <c r="F1184" s="162" t="s">
        <v>284</v>
      </c>
      <c r="H1184" s="163">
        <v>36.722000000000001</v>
      </c>
      <c r="I1184" s="164"/>
      <c r="L1184" s="160"/>
      <c r="M1184" s="165"/>
      <c r="T1184" s="166"/>
      <c r="AT1184" s="161" t="s">
        <v>381</v>
      </c>
      <c r="AU1184" s="161" t="s">
        <v>90</v>
      </c>
      <c r="AV1184" s="13" t="s">
        <v>90</v>
      </c>
      <c r="AW1184" s="13" t="s">
        <v>36</v>
      </c>
      <c r="AX1184" s="13" t="s">
        <v>80</v>
      </c>
      <c r="AY1184" s="161" t="s">
        <v>373</v>
      </c>
    </row>
    <row r="1185" spans="2:65" s="14" customFormat="1" ht="11.25">
      <c r="B1185" s="167"/>
      <c r="D1185" s="154" t="s">
        <v>381</v>
      </c>
      <c r="E1185" s="168" t="s">
        <v>1</v>
      </c>
      <c r="F1185" s="169" t="s">
        <v>386</v>
      </c>
      <c r="H1185" s="170">
        <v>36.722000000000001</v>
      </c>
      <c r="I1185" s="171"/>
      <c r="L1185" s="167"/>
      <c r="M1185" s="172"/>
      <c r="T1185" s="173"/>
      <c r="AT1185" s="168" t="s">
        <v>381</v>
      </c>
      <c r="AU1185" s="168" t="s">
        <v>90</v>
      </c>
      <c r="AV1185" s="14" t="s">
        <v>379</v>
      </c>
      <c r="AW1185" s="14" t="s">
        <v>36</v>
      </c>
      <c r="AX1185" s="14" t="s">
        <v>87</v>
      </c>
      <c r="AY1185" s="168" t="s">
        <v>373</v>
      </c>
    </row>
    <row r="1186" spans="2:65" s="1" customFormat="1" ht="11.25">
      <c r="B1186" s="32"/>
      <c r="D1186" s="154" t="s">
        <v>403</v>
      </c>
      <c r="F1186" s="174" t="s">
        <v>833</v>
      </c>
      <c r="L1186" s="32"/>
      <c r="M1186" s="175"/>
      <c r="T1186" s="56"/>
      <c r="AU1186" s="17" t="s">
        <v>90</v>
      </c>
    </row>
    <row r="1187" spans="2:65" s="1" customFormat="1" ht="11.25">
      <c r="B1187" s="32"/>
      <c r="D1187" s="154" t="s">
        <v>403</v>
      </c>
      <c r="F1187" s="176" t="s">
        <v>834</v>
      </c>
      <c r="H1187" s="177">
        <v>0</v>
      </c>
      <c r="L1187" s="32"/>
      <c r="M1187" s="175"/>
      <c r="T1187" s="56"/>
      <c r="AU1187" s="17" t="s">
        <v>90</v>
      </c>
    </row>
    <row r="1188" spans="2:65" s="1" customFormat="1" ht="11.25">
      <c r="B1188" s="32"/>
      <c r="D1188" s="154" t="s">
        <v>403</v>
      </c>
      <c r="F1188" s="176" t="s">
        <v>546</v>
      </c>
      <c r="H1188" s="177">
        <v>0</v>
      </c>
      <c r="L1188" s="32"/>
      <c r="M1188" s="175"/>
      <c r="T1188" s="56"/>
      <c r="AU1188" s="17" t="s">
        <v>90</v>
      </c>
    </row>
    <row r="1189" spans="2:65" s="1" customFormat="1" ht="11.25">
      <c r="B1189" s="32"/>
      <c r="D1189" s="154" t="s">
        <v>403</v>
      </c>
      <c r="F1189" s="176" t="s">
        <v>835</v>
      </c>
      <c r="H1189" s="177">
        <v>36.722000000000001</v>
      </c>
      <c r="L1189" s="32"/>
      <c r="M1189" s="175"/>
      <c r="T1189" s="56"/>
      <c r="AU1189" s="17" t="s">
        <v>90</v>
      </c>
    </row>
    <row r="1190" spans="2:65" s="1" customFormat="1" ht="11.25">
      <c r="B1190" s="32"/>
      <c r="D1190" s="154" t="s">
        <v>403</v>
      </c>
      <c r="F1190" s="176" t="s">
        <v>406</v>
      </c>
      <c r="H1190" s="177">
        <v>36.722000000000001</v>
      </c>
      <c r="L1190" s="32"/>
      <c r="M1190" s="175"/>
      <c r="T1190" s="56"/>
      <c r="AU1190" s="17" t="s">
        <v>90</v>
      </c>
    </row>
    <row r="1191" spans="2:65" s="1" customFormat="1" ht="24.2" customHeight="1">
      <c r="B1191" s="32"/>
      <c r="C1191" s="139" t="s">
        <v>849</v>
      </c>
      <c r="D1191" s="139" t="s">
        <v>375</v>
      </c>
      <c r="E1191" s="140" t="s">
        <v>850</v>
      </c>
      <c r="F1191" s="141" t="s">
        <v>851</v>
      </c>
      <c r="G1191" s="142" t="s">
        <v>647</v>
      </c>
      <c r="H1191" s="143">
        <v>37.895000000000003</v>
      </c>
      <c r="I1191" s="144"/>
      <c r="J1191" s="145">
        <f>ROUND(I1191*H1191,2)</f>
        <v>0</v>
      </c>
      <c r="K1191" s="146"/>
      <c r="L1191" s="32"/>
      <c r="M1191" s="147" t="s">
        <v>1</v>
      </c>
      <c r="N1191" s="148" t="s">
        <v>45</v>
      </c>
      <c r="P1191" s="149">
        <f>O1191*H1191</f>
        <v>0</v>
      </c>
      <c r="Q1191" s="149">
        <v>1.04922</v>
      </c>
      <c r="R1191" s="149">
        <f>Q1191*H1191</f>
        <v>39.760191900000002</v>
      </c>
      <c r="S1191" s="149">
        <v>0</v>
      </c>
      <c r="T1191" s="150">
        <f>S1191*H1191</f>
        <v>0</v>
      </c>
      <c r="AR1191" s="151" t="s">
        <v>379</v>
      </c>
      <c r="AT1191" s="151" t="s">
        <v>375</v>
      </c>
      <c r="AU1191" s="151" t="s">
        <v>90</v>
      </c>
      <c r="AY1191" s="17" t="s">
        <v>373</v>
      </c>
      <c r="BE1191" s="152">
        <f>IF(N1191="základní",J1191,0)</f>
        <v>0</v>
      </c>
      <c r="BF1191" s="152">
        <f>IF(N1191="snížená",J1191,0)</f>
        <v>0</v>
      </c>
      <c r="BG1191" s="152">
        <f>IF(N1191="zákl. přenesená",J1191,0)</f>
        <v>0</v>
      </c>
      <c r="BH1191" s="152">
        <f>IF(N1191="sníž. přenesená",J1191,0)</f>
        <v>0</v>
      </c>
      <c r="BI1191" s="152">
        <f>IF(N1191="nulová",J1191,0)</f>
        <v>0</v>
      </c>
      <c r="BJ1191" s="17" t="s">
        <v>87</v>
      </c>
      <c r="BK1191" s="152">
        <f>ROUND(I1191*H1191,2)</f>
        <v>0</v>
      </c>
      <c r="BL1191" s="17" t="s">
        <v>379</v>
      </c>
      <c r="BM1191" s="151" t="s">
        <v>852</v>
      </c>
    </row>
    <row r="1192" spans="2:65" s="12" customFormat="1" ht="11.25">
      <c r="B1192" s="153"/>
      <c r="D1192" s="154" t="s">
        <v>381</v>
      </c>
      <c r="E1192" s="155" t="s">
        <v>1</v>
      </c>
      <c r="F1192" s="156" t="s">
        <v>649</v>
      </c>
      <c r="H1192" s="155" t="s">
        <v>1</v>
      </c>
      <c r="I1192" s="157"/>
      <c r="L1192" s="153"/>
      <c r="M1192" s="158"/>
      <c r="T1192" s="159"/>
      <c r="AT1192" s="155" t="s">
        <v>381</v>
      </c>
      <c r="AU1192" s="155" t="s">
        <v>90</v>
      </c>
      <c r="AV1192" s="12" t="s">
        <v>87</v>
      </c>
      <c r="AW1192" s="12" t="s">
        <v>36</v>
      </c>
      <c r="AX1192" s="12" t="s">
        <v>80</v>
      </c>
      <c r="AY1192" s="155" t="s">
        <v>373</v>
      </c>
    </row>
    <row r="1193" spans="2:65" s="12" customFormat="1" ht="11.25">
      <c r="B1193" s="153"/>
      <c r="D1193" s="154" t="s">
        <v>381</v>
      </c>
      <c r="E1193" s="155" t="s">
        <v>1</v>
      </c>
      <c r="F1193" s="156" t="s">
        <v>650</v>
      </c>
      <c r="H1193" s="155" t="s">
        <v>1</v>
      </c>
      <c r="I1193" s="157"/>
      <c r="L1193" s="153"/>
      <c r="M1193" s="158"/>
      <c r="T1193" s="159"/>
      <c r="AT1193" s="155" t="s">
        <v>381</v>
      </c>
      <c r="AU1193" s="155" t="s">
        <v>90</v>
      </c>
      <c r="AV1193" s="12" t="s">
        <v>87</v>
      </c>
      <c r="AW1193" s="12" t="s">
        <v>36</v>
      </c>
      <c r="AX1193" s="12" t="s">
        <v>80</v>
      </c>
      <c r="AY1193" s="155" t="s">
        <v>373</v>
      </c>
    </row>
    <row r="1194" spans="2:65" s="12" customFormat="1" ht="11.25">
      <c r="B1194" s="153"/>
      <c r="D1194" s="154" t="s">
        <v>381</v>
      </c>
      <c r="E1194" s="155" t="s">
        <v>1</v>
      </c>
      <c r="F1194" s="156" t="s">
        <v>853</v>
      </c>
      <c r="H1194" s="155" t="s">
        <v>1</v>
      </c>
      <c r="I1194" s="157"/>
      <c r="L1194" s="153"/>
      <c r="M1194" s="158"/>
      <c r="T1194" s="159"/>
      <c r="AT1194" s="155" t="s">
        <v>381</v>
      </c>
      <c r="AU1194" s="155" t="s">
        <v>90</v>
      </c>
      <c r="AV1194" s="12" t="s">
        <v>87</v>
      </c>
      <c r="AW1194" s="12" t="s">
        <v>36</v>
      </c>
      <c r="AX1194" s="12" t="s">
        <v>80</v>
      </c>
      <c r="AY1194" s="155" t="s">
        <v>373</v>
      </c>
    </row>
    <row r="1195" spans="2:65" s="13" customFormat="1" ht="11.25">
      <c r="B1195" s="160"/>
      <c r="D1195" s="154" t="s">
        <v>381</v>
      </c>
      <c r="E1195" s="161" t="s">
        <v>1</v>
      </c>
      <c r="F1195" s="162" t="s">
        <v>854</v>
      </c>
      <c r="H1195" s="163">
        <v>7.3840000000000003</v>
      </c>
      <c r="I1195" s="164"/>
      <c r="L1195" s="160"/>
      <c r="M1195" s="165"/>
      <c r="T1195" s="166"/>
      <c r="AT1195" s="161" t="s">
        <v>381</v>
      </c>
      <c r="AU1195" s="161" t="s">
        <v>90</v>
      </c>
      <c r="AV1195" s="13" t="s">
        <v>90</v>
      </c>
      <c r="AW1195" s="13" t="s">
        <v>36</v>
      </c>
      <c r="AX1195" s="13" t="s">
        <v>80</v>
      </c>
      <c r="AY1195" s="161" t="s">
        <v>373</v>
      </c>
    </row>
    <row r="1196" spans="2:65" s="13" customFormat="1" ht="11.25">
      <c r="B1196" s="160"/>
      <c r="D1196" s="154" t="s">
        <v>381</v>
      </c>
      <c r="E1196" s="161" t="s">
        <v>1</v>
      </c>
      <c r="F1196" s="162" t="s">
        <v>855</v>
      </c>
      <c r="H1196" s="163">
        <v>21.387</v>
      </c>
      <c r="I1196" s="164"/>
      <c r="L1196" s="160"/>
      <c r="M1196" s="165"/>
      <c r="T1196" s="166"/>
      <c r="AT1196" s="161" t="s">
        <v>381</v>
      </c>
      <c r="AU1196" s="161" t="s">
        <v>90</v>
      </c>
      <c r="AV1196" s="13" t="s">
        <v>90</v>
      </c>
      <c r="AW1196" s="13" t="s">
        <v>36</v>
      </c>
      <c r="AX1196" s="13" t="s">
        <v>80</v>
      </c>
      <c r="AY1196" s="161" t="s">
        <v>373</v>
      </c>
    </row>
    <row r="1197" spans="2:65" s="13" customFormat="1" ht="11.25">
      <c r="B1197" s="160"/>
      <c r="D1197" s="154" t="s">
        <v>381</v>
      </c>
      <c r="E1197" s="161" t="s">
        <v>1</v>
      </c>
      <c r="F1197" s="162" t="s">
        <v>856</v>
      </c>
      <c r="H1197" s="163">
        <v>8.6850000000000005</v>
      </c>
      <c r="I1197" s="164"/>
      <c r="L1197" s="160"/>
      <c r="M1197" s="165"/>
      <c r="T1197" s="166"/>
      <c r="AT1197" s="161" t="s">
        <v>381</v>
      </c>
      <c r="AU1197" s="161" t="s">
        <v>90</v>
      </c>
      <c r="AV1197" s="13" t="s">
        <v>90</v>
      </c>
      <c r="AW1197" s="13" t="s">
        <v>36</v>
      </c>
      <c r="AX1197" s="13" t="s">
        <v>80</v>
      </c>
      <c r="AY1197" s="161" t="s">
        <v>373</v>
      </c>
    </row>
    <row r="1198" spans="2:65" s="13" customFormat="1" ht="11.25">
      <c r="B1198" s="160"/>
      <c r="D1198" s="154" t="s">
        <v>381</v>
      </c>
      <c r="E1198" s="161" t="s">
        <v>1</v>
      </c>
      <c r="F1198" s="162" t="s">
        <v>857</v>
      </c>
      <c r="H1198" s="163">
        <v>0.439</v>
      </c>
      <c r="I1198" s="164"/>
      <c r="L1198" s="160"/>
      <c r="M1198" s="165"/>
      <c r="T1198" s="166"/>
      <c r="AT1198" s="161" t="s">
        <v>381</v>
      </c>
      <c r="AU1198" s="161" t="s">
        <v>90</v>
      </c>
      <c r="AV1198" s="13" t="s">
        <v>90</v>
      </c>
      <c r="AW1198" s="13" t="s">
        <v>36</v>
      </c>
      <c r="AX1198" s="13" t="s">
        <v>80</v>
      </c>
      <c r="AY1198" s="161" t="s">
        <v>373</v>
      </c>
    </row>
    <row r="1199" spans="2:65" s="14" customFormat="1" ht="11.25">
      <c r="B1199" s="167"/>
      <c r="D1199" s="154" t="s">
        <v>381</v>
      </c>
      <c r="E1199" s="168" t="s">
        <v>1</v>
      </c>
      <c r="F1199" s="169" t="s">
        <v>386</v>
      </c>
      <c r="H1199" s="170">
        <v>37.895000000000003</v>
      </c>
      <c r="I1199" s="171"/>
      <c r="L1199" s="167"/>
      <c r="M1199" s="172"/>
      <c r="T1199" s="173"/>
      <c r="AT1199" s="168" t="s">
        <v>381</v>
      </c>
      <c r="AU1199" s="168" t="s">
        <v>90</v>
      </c>
      <c r="AV1199" s="14" t="s">
        <v>379</v>
      </c>
      <c r="AW1199" s="14" t="s">
        <v>36</v>
      </c>
      <c r="AX1199" s="14" t="s">
        <v>87</v>
      </c>
      <c r="AY1199" s="168" t="s">
        <v>373</v>
      </c>
    </row>
    <row r="1200" spans="2:65" s="1" customFormat="1" ht="11.25">
      <c r="B1200" s="32"/>
      <c r="D1200" s="154" t="s">
        <v>403</v>
      </c>
      <c r="F1200" s="174" t="s">
        <v>858</v>
      </c>
      <c r="L1200" s="32"/>
      <c r="M1200" s="175"/>
      <c r="T1200" s="56"/>
      <c r="AU1200" s="17" t="s">
        <v>90</v>
      </c>
    </row>
    <row r="1201" spans="2:47" s="1" customFormat="1" ht="11.25">
      <c r="B1201" s="32"/>
      <c r="D1201" s="154" t="s">
        <v>403</v>
      </c>
      <c r="F1201" s="176" t="s">
        <v>781</v>
      </c>
      <c r="H1201" s="177">
        <v>0</v>
      </c>
      <c r="L1201" s="32"/>
      <c r="M1201" s="175"/>
      <c r="T1201" s="56"/>
      <c r="AU1201" s="17" t="s">
        <v>90</v>
      </c>
    </row>
    <row r="1202" spans="2:47" s="1" customFormat="1" ht="11.25">
      <c r="B1202" s="32"/>
      <c r="D1202" s="154" t="s">
        <v>403</v>
      </c>
      <c r="F1202" s="176" t="s">
        <v>782</v>
      </c>
      <c r="H1202" s="177">
        <v>26.638999999999999</v>
      </c>
      <c r="L1202" s="32"/>
      <c r="M1202" s="175"/>
      <c r="T1202" s="56"/>
      <c r="AU1202" s="17" t="s">
        <v>90</v>
      </c>
    </row>
    <row r="1203" spans="2:47" s="1" customFormat="1" ht="11.25">
      <c r="B1203" s="32"/>
      <c r="D1203" s="154" t="s">
        <v>403</v>
      </c>
      <c r="F1203" s="176" t="s">
        <v>783</v>
      </c>
      <c r="H1203" s="177">
        <v>0</v>
      </c>
      <c r="L1203" s="32"/>
      <c r="M1203" s="175"/>
      <c r="T1203" s="56"/>
      <c r="AU1203" s="17" t="s">
        <v>90</v>
      </c>
    </row>
    <row r="1204" spans="2:47" s="1" customFormat="1" ht="11.25">
      <c r="B1204" s="32"/>
      <c r="D1204" s="154" t="s">
        <v>403</v>
      </c>
      <c r="F1204" s="176" t="s">
        <v>784</v>
      </c>
      <c r="H1204" s="177">
        <v>0</v>
      </c>
      <c r="L1204" s="32"/>
      <c r="M1204" s="175"/>
      <c r="T1204" s="56"/>
      <c r="AU1204" s="17" t="s">
        <v>90</v>
      </c>
    </row>
    <row r="1205" spans="2:47" s="1" customFormat="1" ht="11.25">
      <c r="B1205" s="32"/>
      <c r="D1205" s="154" t="s">
        <v>403</v>
      </c>
      <c r="F1205" s="176" t="s">
        <v>749</v>
      </c>
      <c r="H1205" s="177">
        <v>0</v>
      </c>
      <c r="L1205" s="32"/>
      <c r="M1205" s="175"/>
      <c r="T1205" s="56"/>
      <c r="AU1205" s="17" t="s">
        <v>90</v>
      </c>
    </row>
    <row r="1206" spans="2:47" s="1" customFormat="1" ht="11.25">
      <c r="B1206" s="32"/>
      <c r="D1206" s="154" t="s">
        <v>403</v>
      </c>
      <c r="F1206" s="176" t="s">
        <v>785</v>
      </c>
      <c r="H1206" s="177">
        <v>0.93799999999999994</v>
      </c>
      <c r="L1206" s="32"/>
      <c r="M1206" s="175"/>
      <c r="T1206" s="56"/>
      <c r="AU1206" s="17" t="s">
        <v>90</v>
      </c>
    </row>
    <row r="1207" spans="2:47" s="1" customFormat="1" ht="11.25">
      <c r="B1207" s="32"/>
      <c r="D1207" s="154" t="s">
        <v>403</v>
      </c>
      <c r="F1207" s="176" t="s">
        <v>755</v>
      </c>
      <c r="H1207" s="177">
        <v>0</v>
      </c>
      <c r="L1207" s="32"/>
      <c r="M1207" s="175"/>
      <c r="T1207" s="56"/>
      <c r="AU1207" s="17" t="s">
        <v>90</v>
      </c>
    </row>
    <row r="1208" spans="2:47" s="1" customFormat="1" ht="11.25">
      <c r="B1208" s="32"/>
      <c r="D1208" s="154" t="s">
        <v>403</v>
      </c>
      <c r="F1208" s="176" t="s">
        <v>786</v>
      </c>
      <c r="H1208" s="177">
        <v>1.958</v>
      </c>
      <c r="L1208" s="32"/>
      <c r="M1208" s="175"/>
      <c r="T1208" s="56"/>
      <c r="AU1208" s="17" t="s">
        <v>90</v>
      </c>
    </row>
    <row r="1209" spans="2:47" s="1" customFormat="1" ht="11.25">
      <c r="B1209" s="32"/>
      <c r="D1209" s="154" t="s">
        <v>403</v>
      </c>
      <c r="F1209" s="176" t="s">
        <v>406</v>
      </c>
      <c r="H1209" s="177">
        <v>29.535</v>
      </c>
      <c r="L1209" s="32"/>
      <c r="M1209" s="175"/>
      <c r="T1209" s="56"/>
      <c r="AU1209" s="17" t="s">
        <v>90</v>
      </c>
    </row>
    <row r="1210" spans="2:47" s="1" customFormat="1" ht="11.25">
      <c r="B1210" s="32"/>
      <c r="D1210" s="154" t="s">
        <v>403</v>
      </c>
      <c r="F1210" s="174" t="s">
        <v>859</v>
      </c>
      <c r="L1210" s="32"/>
      <c r="M1210" s="175"/>
      <c r="T1210" s="56"/>
      <c r="AU1210" s="17" t="s">
        <v>90</v>
      </c>
    </row>
    <row r="1211" spans="2:47" s="1" customFormat="1" ht="11.25">
      <c r="B1211" s="32"/>
      <c r="D1211" s="154" t="s">
        <v>403</v>
      </c>
      <c r="F1211" s="176" t="s">
        <v>787</v>
      </c>
      <c r="H1211" s="177">
        <v>85.548000000000002</v>
      </c>
      <c r="L1211" s="32"/>
      <c r="M1211" s="175"/>
      <c r="T1211" s="56"/>
      <c r="AU1211" s="17" t="s">
        <v>90</v>
      </c>
    </row>
    <row r="1212" spans="2:47" s="1" customFormat="1" ht="11.25">
      <c r="B1212" s="32"/>
      <c r="D1212" s="154" t="s">
        <v>403</v>
      </c>
      <c r="F1212" s="176" t="s">
        <v>406</v>
      </c>
      <c r="H1212" s="177">
        <v>85.548000000000002</v>
      </c>
      <c r="L1212" s="32"/>
      <c r="M1212" s="175"/>
      <c r="T1212" s="56"/>
      <c r="AU1212" s="17" t="s">
        <v>90</v>
      </c>
    </row>
    <row r="1213" spans="2:47" s="1" customFormat="1" ht="11.25">
      <c r="B1213" s="32"/>
      <c r="D1213" s="154" t="s">
        <v>403</v>
      </c>
      <c r="F1213" s="174" t="s">
        <v>814</v>
      </c>
      <c r="L1213" s="32"/>
      <c r="M1213" s="175"/>
      <c r="T1213" s="56"/>
      <c r="AU1213" s="17" t="s">
        <v>90</v>
      </c>
    </row>
    <row r="1214" spans="2:47" s="1" customFormat="1" ht="11.25">
      <c r="B1214" s="32"/>
      <c r="D1214" s="154" t="s">
        <v>403</v>
      </c>
      <c r="F1214" s="176" t="s">
        <v>781</v>
      </c>
      <c r="H1214" s="177">
        <v>0</v>
      </c>
      <c r="L1214" s="32"/>
      <c r="M1214" s="175"/>
      <c r="T1214" s="56"/>
      <c r="AU1214" s="17" t="s">
        <v>90</v>
      </c>
    </row>
    <row r="1215" spans="2:47" s="1" customFormat="1" ht="11.25">
      <c r="B1215" s="32"/>
      <c r="D1215" s="154" t="s">
        <v>403</v>
      </c>
      <c r="F1215" s="176" t="s">
        <v>807</v>
      </c>
      <c r="H1215" s="177">
        <v>34.741</v>
      </c>
      <c r="L1215" s="32"/>
      <c r="M1215" s="175"/>
      <c r="T1215" s="56"/>
      <c r="AU1215" s="17" t="s">
        <v>90</v>
      </c>
    </row>
    <row r="1216" spans="2:47" s="1" customFormat="1" ht="11.25">
      <c r="B1216" s="32"/>
      <c r="D1216" s="154" t="s">
        <v>403</v>
      </c>
      <c r="F1216" s="176" t="s">
        <v>406</v>
      </c>
      <c r="H1216" s="177">
        <v>34.741</v>
      </c>
      <c r="L1216" s="32"/>
      <c r="M1216" s="175"/>
      <c r="T1216" s="56"/>
      <c r="AU1216" s="17" t="s">
        <v>90</v>
      </c>
    </row>
    <row r="1217" spans="2:65" s="1" customFormat="1" ht="11.25">
      <c r="B1217" s="32"/>
      <c r="D1217" s="154" t="s">
        <v>403</v>
      </c>
      <c r="F1217" s="174" t="s">
        <v>815</v>
      </c>
      <c r="L1217" s="32"/>
      <c r="M1217" s="175"/>
      <c r="T1217" s="56"/>
      <c r="AU1217" s="17" t="s">
        <v>90</v>
      </c>
    </row>
    <row r="1218" spans="2:65" s="1" customFormat="1" ht="11.25">
      <c r="B1218" s="32"/>
      <c r="D1218" s="154" t="s">
        <v>403</v>
      </c>
      <c r="F1218" s="176" t="s">
        <v>808</v>
      </c>
      <c r="H1218" s="177">
        <v>1.7569999999999999</v>
      </c>
      <c r="L1218" s="32"/>
      <c r="M1218" s="175"/>
      <c r="T1218" s="56"/>
      <c r="AU1218" s="17" t="s">
        <v>90</v>
      </c>
    </row>
    <row r="1219" spans="2:65" s="1" customFormat="1" ht="11.25">
      <c r="B1219" s="32"/>
      <c r="D1219" s="154" t="s">
        <v>403</v>
      </c>
      <c r="F1219" s="176" t="s">
        <v>406</v>
      </c>
      <c r="H1219" s="177">
        <v>1.7569999999999999</v>
      </c>
      <c r="L1219" s="32"/>
      <c r="M1219" s="175"/>
      <c r="T1219" s="56"/>
      <c r="AU1219" s="17" t="s">
        <v>90</v>
      </c>
    </row>
    <row r="1220" spans="2:65" s="1" customFormat="1" ht="16.5" customHeight="1">
      <c r="B1220" s="32"/>
      <c r="C1220" s="139" t="s">
        <v>860</v>
      </c>
      <c r="D1220" s="139" t="s">
        <v>375</v>
      </c>
      <c r="E1220" s="140" t="s">
        <v>861</v>
      </c>
      <c r="F1220" s="141" t="s">
        <v>862</v>
      </c>
      <c r="G1220" s="142" t="s">
        <v>395</v>
      </c>
      <c r="H1220" s="143">
        <v>62.137999999999998</v>
      </c>
      <c r="I1220" s="144"/>
      <c r="J1220" s="145">
        <f>ROUND(I1220*H1220,2)</f>
        <v>0</v>
      </c>
      <c r="K1220" s="146"/>
      <c r="L1220" s="32"/>
      <c r="M1220" s="147" t="s">
        <v>1</v>
      </c>
      <c r="N1220" s="148" t="s">
        <v>45</v>
      </c>
      <c r="P1220" s="149">
        <f>O1220*H1220</f>
        <v>0</v>
      </c>
      <c r="Q1220" s="149">
        <v>0.92700000000000005</v>
      </c>
      <c r="R1220" s="149">
        <f>Q1220*H1220</f>
        <v>57.601925999999999</v>
      </c>
      <c r="S1220" s="149">
        <v>0</v>
      </c>
      <c r="T1220" s="150">
        <f>S1220*H1220</f>
        <v>0</v>
      </c>
      <c r="AR1220" s="151" t="s">
        <v>379</v>
      </c>
      <c r="AT1220" s="151" t="s">
        <v>375</v>
      </c>
      <c r="AU1220" s="151" t="s">
        <v>90</v>
      </c>
      <c r="AY1220" s="17" t="s">
        <v>373</v>
      </c>
      <c r="BE1220" s="152">
        <f>IF(N1220="základní",J1220,0)</f>
        <v>0</v>
      </c>
      <c r="BF1220" s="152">
        <f>IF(N1220="snížená",J1220,0)</f>
        <v>0</v>
      </c>
      <c r="BG1220" s="152">
        <f>IF(N1220="zákl. přenesená",J1220,0)</f>
        <v>0</v>
      </c>
      <c r="BH1220" s="152">
        <f>IF(N1220="sníž. přenesená",J1220,0)</f>
        <v>0</v>
      </c>
      <c r="BI1220" s="152">
        <f>IF(N1220="nulová",J1220,0)</f>
        <v>0</v>
      </c>
      <c r="BJ1220" s="17" t="s">
        <v>87</v>
      </c>
      <c r="BK1220" s="152">
        <f>ROUND(I1220*H1220,2)</f>
        <v>0</v>
      </c>
      <c r="BL1220" s="17" t="s">
        <v>379</v>
      </c>
      <c r="BM1220" s="151" t="s">
        <v>863</v>
      </c>
    </row>
    <row r="1221" spans="2:65" s="12" customFormat="1" ht="11.25">
      <c r="B1221" s="153"/>
      <c r="D1221" s="154" t="s">
        <v>381</v>
      </c>
      <c r="E1221" s="155" t="s">
        <v>1</v>
      </c>
      <c r="F1221" s="156" t="s">
        <v>717</v>
      </c>
      <c r="H1221" s="155" t="s">
        <v>1</v>
      </c>
      <c r="I1221" s="157"/>
      <c r="L1221" s="153"/>
      <c r="M1221" s="158"/>
      <c r="T1221" s="159"/>
      <c r="AT1221" s="155" t="s">
        <v>381</v>
      </c>
      <c r="AU1221" s="155" t="s">
        <v>90</v>
      </c>
      <c r="AV1221" s="12" t="s">
        <v>87</v>
      </c>
      <c r="AW1221" s="12" t="s">
        <v>36</v>
      </c>
      <c r="AX1221" s="12" t="s">
        <v>80</v>
      </c>
      <c r="AY1221" s="155" t="s">
        <v>373</v>
      </c>
    </row>
    <row r="1222" spans="2:65" s="12" customFormat="1" ht="11.25">
      <c r="B1222" s="153"/>
      <c r="D1222" s="154" t="s">
        <v>381</v>
      </c>
      <c r="E1222" s="155" t="s">
        <v>1</v>
      </c>
      <c r="F1222" s="156" t="s">
        <v>718</v>
      </c>
      <c r="H1222" s="155" t="s">
        <v>1</v>
      </c>
      <c r="I1222" s="157"/>
      <c r="L1222" s="153"/>
      <c r="M1222" s="158"/>
      <c r="T1222" s="159"/>
      <c r="AT1222" s="155" t="s">
        <v>381</v>
      </c>
      <c r="AU1222" s="155" t="s">
        <v>90</v>
      </c>
      <c r="AV1222" s="12" t="s">
        <v>87</v>
      </c>
      <c r="AW1222" s="12" t="s">
        <v>36</v>
      </c>
      <c r="AX1222" s="12" t="s">
        <v>80</v>
      </c>
      <c r="AY1222" s="155" t="s">
        <v>373</v>
      </c>
    </row>
    <row r="1223" spans="2:65" s="12" customFormat="1" ht="11.25">
      <c r="B1223" s="153"/>
      <c r="D1223" s="154" t="s">
        <v>381</v>
      </c>
      <c r="E1223" s="155" t="s">
        <v>1</v>
      </c>
      <c r="F1223" s="156" t="s">
        <v>546</v>
      </c>
      <c r="H1223" s="155" t="s">
        <v>1</v>
      </c>
      <c r="I1223" s="157"/>
      <c r="L1223" s="153"/>
      <c r="M1223" s="158"/>
      <c r="T1223" s="159"/>
      <c r="AT1223" s="155" t="s">
        <v>381</v>
      </c>
      <c r="AU1223" s="155" t="s">
        <v>90</v>
      </c>
      <c r="AV1223" s="12" t="s">
        <v>87</v>
      </c>
      <c r="AW1223" s="12" t="s">
        <v>36</v>
      </c>
      <c r="AX1223" s="12" t="s">
        <v>80</v>
      </c>
      <c r="AY1223" s="155" t="s">
        <v>373</v>
      </c>
    </row>
    <row r="1224" spans="2:65" s="12" customFormat="1" ht="11.25">
      <c r="B1224" s="153"/>
      <c r="D1224" s="154" t="s">
        <v>381</v>
      </c>
      <c r="E1224" s="155" t="s">
        <v>1</v>
      </c>
      <c r="F1224" s="156" t="s">
        <v>719</v>
      </c>
      <c r="H1224" s="155" t="s">
        <v>1</v>
      </c>
      <c r="I1224" s="157"/>
      <c r="L1224" s="153"/>
      <c r="M1224" s="158"/>
      <c r="T1224" s="159"/>
      <c r="AT1224" s="155" t="s">
        <v>381</v>
      </c>
      <c r="AU1224" s="155" t="s">
        <v>90</v>
      </c>
      <c r="AV1224" s="12" t="s">
        <v>87</v>
      </c>
      <c r="AW1224" s="12" t="s">
        <v>36</v>
      </c>
      <c r="AX1224" s="12" t="s">
        <v>80</v>
      </c>
      <c r="AY1224" s="155" t="s">
        <v>373</v>
      </c>
    </row>
    <row r="1225" spans="2:65" s="13" customFormat="1" ht="11.25">
      <c r="B1225" s="160"/>
      <c r="D1225" s="154" t="s">
        <v>381</v>
      </c>
      <c r="E1225" s="161" t="s">
        <v>1</v>
      </c>
      <c r="F1225" s="162" t="s">
        <v>800</v>
      </c>
      <c r="H1225" s="163">
        <v>78.933999999999997</v>
      </c>
      <c r="I1225" s="164"/>
      <c r="L1225" s="160"/>
      <c r="M1225" s="165"/>
      <c r="T1225" s="166"/>
      <c r="AT1225" s="161" t="s">
        <v>381</v>
      </c>
      <c r="AU1225" s="161" t="s">
        <v>90</v>
      </c>
      <c r="AV1225" s="13" t="s">
        <v>90</v>
      </c>
      <c r="AW1225" s="13" t="s">
        <v>36</v>
      </c>
      <c r="AX1225" s="13" t="s">
        <v>80</v>
      </c>
      <c r="AY1225" s="161" t="s">
        <v>373</v>
      </c>
    </row>
    <row r="1226" spans="2:65" s="13" customFormat="1" ht="11.25">
      <c r="B1226" s="160"/>
      <c r="D1226" s="154" t="s">
        <v>381</v>
      </c>
      <c r="E1226" s="161" t="s">
        <v>1</v>
      </c>
      <c r="F1226" s="162" t="s">
        <v>801</v>
      </c>
      <c r="H1226" s="163">
        <v>-2.31</v>
      </c>
      <c r="I1226" s="164"/>
      <c r="L1226" s="160"/>
      <c r="M1226" s="165"/>
      <c r="T1226" s="166"/>
      <c r="AT1226" s="161" t="s">
        <v>381</v>
      </c>
      <c r="AU1226" s="161" t="s">
        <v>90</v>
      </c>
      <c r="AV1226" s="13" t="s">
        <v>90</v>
      </c>
      <c r="AW1226" s="13" t="s">
        <v>36</v>
      </c>
      <c r="AX1226" s="13" t="s">
        <v>80</v>
      </c>
      <c r="AY1226" s="161" t="s">
        <v>373</v>
      </c>
    </row>
    <row r="1227" spans="2:65" s="12" customFormat="1" ht="11.25">
      <c r="B1227" s="153"/>
      <c r="D1227" s="154" t="s">
        <v>381</v>
      </c>
      <c r="E1227" s="155" t="s">
        <v>1</v>
      </c>
      <c r="F1227" s="156" t="s">
        <v>802</v>
      </c>
      <c r="H1227" s="155" t="s">
        <v>1</v>
      </c>
      <c r="I1227" s="157"/>
      <c r="L1227" s="153"/>
      <c r="M1227" s="158"/>
      <c r="T1227" s="159"/>
      <c r="AT1227" s="155" t="s">
        <v>381</v>
      </c>
      <c r="AU1227" s="155" t="s">
        <v>90</v>
      </c>
      <c r="AV1227" s="12" t="s">
        <v>87</v>
      </c>
      <c r="AW1227" s="12" t="s">
        <v>36</v>
      </c>
      <c r="AX1227" s="12" t="s">
        <v>80</v>
      </c>
      <c r="AY1227" s="155" t="s">
        <v>373</v>
      </c>
    </row>
    <row r="1228" spans="2:65" s="13" customFormat="1" ht="11.25">
      <c r="B1228" s="160"/>
      <c r="D1228" s="154" t="s">
        <v>381</v>
      </c>
      <c r="E1228" s="161" t="s">
        <v>1</v>
      </c>
      <c r="F1228" s="162" t="s">
        <v>803</v>
      </c>
      <c r="H1228" s="163">
        <v>52.613</v>
      </c>
      <c r="I1228" s="164"/>
      <c r="L1228" s="160"/>
      <c r="M1228" s="165"/>
      <c r="T1228" s="166"/>
      <c r="AT1228" s="161" t="s">
        <v>381</v>
      </c>
      <c r="AU1228" s="161" t="s">
        <v>90</v>
      </c>
      <c r="AV1228" s="13" t="s">
        <v>90</v>
      </c>
      <c r="AW1228" s="13" t="s">
        <v>36</v>
      </c>
      <c r="AX1228" s="13" t="s">
        <v>80</v>
      </c>
      <c r="AY1228" s="161" t="s">
        <v>373</v>
      </c>
    </row>
    <row r="1229" spans="2:65" s="12" customFormat="1" ht="11.25">
      <c r="B1229" s="153"/>
      <c r="D1229" s="154" t="s">
        <v>381</v>
      </c>
      <c r="E1229" s="155" t="s">
        <v>1</v>
      </c>
      <c r="F1229" s="156" t="s">
        <v>804</v>
      </c>
      <c r="H1229" s="155" t="s">
        <v>1</v>
      </c>
      <c r="I1229" s="157"/>
      <c r="L1229" s="153"/>
      <c r="M1229" s="158"/>
      <c r="T1229" s="159"/>
      <c r="AT1229" s="155" t="s">
        <v>381</v>
      </c>
      <c r="AU1229" s="155" t="s">
        <v>90</v>
      </c>
      <c r="AV1229" s="12" t="s">
        <v>87</v>
      </c>
      <c r="AW1229" s="12" t="s">
        <v>36</v>
      </c>
      <c r="AX1229" s="12" t="s">
        <v>80</v>
      </c>
      <c r="AY1229" s="155" t="s">
        <v>373</v>
      </c>
    </row>
    <row r="1230" spans="2:65" s="13" customFormat="1" ht="11.25">
      <c r="B1230" s="160"/>
      <c r="D1230" s="154" t="s">
        <v>381</v>
      </c>
      <c r="E1230" s="161" t="s">
        <v>1</v>
      </c>
      <c r="F1230" s="162" t="s">
        <v>805</v>
      </c>
      <c r="H1230" s="163">
        <v>44.469000000000001</v>
      </c>
      <c r="I1230" s="164"/>
      <c r="L1230" s="160"/>
      <c r="M1230" s="165"/>
      <c r="T1230" s="166"/>
      <c r="AT1230" s="161" t="s">
        <v>381</v>
      </c>
      <c r="AU1230" s="161" t="s">
        <v>90</v>
      </c>
      <c r="AV1230" s="13" t="s">
        <v>90</v>
      </c>
      <c r="AW1230" s="13" t="s">
        <v>36</v>
      </c>
      <c r="AX1230" s="13" t="s">
        <v>80</v>
      </c>
      <c r="AY1230" s="161" t="s">
        <v>373</v>
      </c>
    </row>
    <row r="1231" spans="2:65" s="12" customFormat="1" ht="11.25">
      <c r="B1231" s="153"/>
      <c r="D1231" s="154" t="s">
        <v>381</v>
      </c>
      <c r="E1231" s="155" t="s">
        <v>1</v>
      </c>
      <c r="F1231" s="156" t="s">
        <v>719</v>
      </c>
      <c r="H1231" s="155" t="s">
        <v>1</v>
      </c>
      <c r="I1231" s="157"/>
      <c r="L1231" s="153"/>
      <c r="M1231" s="158"/>
      <c r="T1231" s="159"/>
      <c r="AT1231" s="155" t="s">
        <v>381</v>
      </c>
      <c r="AU1231" s="155" t="s">
        <v>90</v>
      </c>
      <c r="AV1231" s="12" t="s">
        <v>87</v>
      </c>
      <c r="AW1231" s="12" t="s">
        <v>36</v>
      </c>
      <c r="AX1231" s="12" t="s">
        <v>80</v>
      </c>
      <c r="AY1231" s="155" t="s">
        <v>373</v>
      </c>
    </row>
    <row r="1232" spans="2:65" s="13" customFormat="1" ht="11.25">
      <c r="B1232" s="160"/>
      <c r="D1232" s="154" t="s">
        <v>381</v>
      </c>
      <c r="E1232" s="161" t="s">
        <v>1</v>
      </c>
      <c r="F1232" s="162" t="s">
        <v>720</v>
      </c>
      <c r="H1232" s="163">
        <v>17.294</v>
      </c>
      <c r="I1232" s="164"/>
      <c r="L1232" s="160"/>
      <c r="M1232" s="165"/>
      <c r="T1232" s="166"/>
      <c r="AT1232" s="161" t="s">
        <v>381</v>
      </c>
      <c r="AU1232" s="161" t="s">
        <v>90</v>
      </c>
      <c r="AV1232" s="13" t="s">
        <v>90</v>
      </c>
      <c r="AW1232" s="13" t="s">
        <v>36</v>
      </c>
      <c r="AX1232" s="13" t="s">
        <v>80</v>
      </c>
      <c r="AY1232" s="161" t="s">
        <v>373</v>
      </c>
    </row>
    <row r="1233" spans="2:51" s="13" customFormat="1" ht="11.25">
      <c r="B1233" s="160"/>
      <c r="D1233" s="154" t="s">
        <v>381</v>
      </c>
      <c r="E1233" s="161" t="s">
        <v>1</v>
      </c>
      <c r="F1233" s="162" t="s">
        <v>721</v>
      </c>
      <c r="H1233" s="163">
        <v>-2.75</v>
      </c>
      <c r="I1233" s="164"/>
      <c r="L1233" s="160"/>
      <c r="M1233" s="165"/>
      <c r="T1233" s="166"/>
      <c r="AT1233" s="161" t="s">
        <v>381</v>
      </c>
      <c r="AU1233" s="161" t="s">
        <v>90</v>
      </c>
      <c r="AV1233" s="13" t="s">
        <v>90</v>
      </c>
      <c r="AW1233" s="13" t="s">
        <v>36</v>
      </c>
      <c r="AX1233" s="13" t="s">
        <v>80</v>
      </c>
      <c r="AY1233" s="161" t="s">
        <v>373</v>
      </c>
    </row>
    <row r="1234" spans="2:51" s="12" customFormat="1" ht="11.25">
      <c r="B1234" s="153"/>
      <c r="D1234" s="154" t="s">
        <v>381</v>
      </c>
      <c r="E1234" s="155" t="s">
        <v>1</v>
      </c>
      <c r="F1234" s="156" t="s">
        <v>722</v>
      </c>
      <c r="H1234" s="155" t="s">
        <v>1</v>
      </c>
      <c r="I1234" s="157"/>
      <c r="L1234" s="153"/>
      <c r="M1234" s="158"/>
      <c r="T1234" s="159"/>
      <c r="AT1234" s="155" t="s">
        <v>381</v>
      </c>
      <c r="AU1234" s="155" t="s">
        <v>90</v>
      </c>
      <c r="AV1234" s="12" t="s">
        <v>87</v>
      </c>
      <c r="AW1234" s="12" t="s">
        <v>36</v>
      </c>
      <c r="AX1234" s="12" t="s">
        <v>80</v>
      </c>
      <c r="AY1234" s="155" t="s">
        <v>373</v>
      </c>
    </row>
    <row r="1235" spans="2:51" s="13" customFormat="1" ht="11.25">
      <c r="B1235" s="160"/>
      <c r="D1235" s="154" t="s">
        <v>381</v>
      </c>
      <c r="E1235" s="161" t="s">
        <v>1</v>
      </c>
      <c r="F1235" s="162" t="s">
        <v>723</v>
      </c>
      <c r="H1235" s="163">
        <v>11.010999999999999</v>
      </c>
      <c r="I1235" s="164"/>
      <c r="L1235" s="160"/>
      <c r="M1235" s="165"/>
      <c r="T1235" s="166"/>
      <c r="AT1235" s="161" t="s">
        <v>381</v>
      </c>
      <c r="AU1235" s="161" t="s">
        <v>90</v>
      </c>
      <c r="AV1235" s="13" t="s">
        <v>90</v>
      </c>
      <c r="AW1235" s="13" t="s">
        <v>36</v>
      </c>
      <c r="AX1235" s="13" t="s">
        <v>80</v>
      </c>
      <c r="AY1235" s="161" t="s">
        <v>373</v>
      </c>
    </row>
    <row r="1236" spans="2:51" s="12" customFormat="1" ht="11.25">
      <c r="B1236" s="153"/>
      <c r="D1236" s="154" t="s">
        <v>381</v>
      </c>
      <c r="E1236" s="155" t="s">
        <v>1</v>
      </c>
      <c r="F1236" s="156" t="s">
        <v>724</v>
      </c>
      <c r="H1236" s="155" t="s">
        <v>1</v>
      </c>
      <c r="I1236" s="157"/>
      <c r="L1236" s="153"/>
      <c r="M1236" s="158"/>
      <c r="T1236" s="159"/>
      <c r="AT1236" s="155" t="s">
        <v>381</v>
      </c>
      <c r="AU1236" s="155" t="s">
        <v>90</v>
      </c>
      <c r="AV1236" s="12" t="s">
        <v>87</v>
      </c>
      <c r="AW1236" s="12" t="s">
        <v>36</v>
      </c>
      <c r="AX1236" s="12" t="s">
        <v>80</v>
      </c>
      <c r="AY1236" s="155" t="s">
        <v>373</v>
      </c>
    </row>
    <row r="1237" spans="2:51" s="13" customFormat="1" ht="11.25">
      <c r="B1237" s="160"/>
      <c r="D1237" s="154" t="s">
        <v>381</v>
      </c>
      <c r="E1237" s="161" t="s">
        <v>1</v>
      </c>
      <c r="F1237" s="162" t="s">
        <v>725</v>
      </c>
      <c r="H1237" s="163">
        <v>14.64</v>
      </c>
      <c r="I1237" s="164"/>
      <c r="L1237" s="160"/>
      <c r="M1237" s="165"/>
      <c r="T1237" s="166"/>
      <c r="AT1237" s="161" t="s">
        <v>381</v>
      </c>
      <c r="AU1237" s="161" t="s">
        <v>90</v>
      </c>
      <c r="AV1237" s="13" t="s">
        <v>90</v>
      </c>
      <c r="AW1237" s="13" t="s">
        <v>36</v>
      </c>
      <c r="AX1237" s="13" t="s">
        <v>80</v>
      </c>
      <c r="AY1237" s="161" t="s">
        <v>373</v>
      </c>
    </row>
    <row r="1238" spans="2:51" s="12" customFormat="1" ht="11.25">
      <c r="B1238" s="153"/>
      <c r="D1238" s="154" t="s">
        <v>381</v>
      </c>
      <c r="E1238" s="155" t="s">
        <v>1</v>
      </c>
      <c r="F1238" s="156" t="s">
        <v>578</v>
      </c>
      <c r="H1238" s="155" t="s">
        <v>1</v>
      </c>
      <c r="I1238" s="157"/>
      <c r="L1238" s="153"/>
      <c r="M1238" s="158"/>
      <c r="T1238" s="159"/>
      <c r="AT1238" s="155" t="s">
        <v>381</v>
      </c>
      <c r="AU1238" s="155" t="s">
        <v>90</v>
      </c>
      <c r="AV1238" s="12" t="s">
        <v>87</v>
      </c>
      <c r="AW1238" s="12" t="s">
        <v>36</v>
      </c>
      <c r="AX1238" s="12" t="s">
        <v>80</v>
      </c>
      <c r="AY1238" s="155" t="s">
        <v>373</v>
      </c>
    </row>
    <row r="1239" spans="2:51" s="12" customFormat="1" ht="11.25">
      <c r="B1239" s="153"/>
      <c r="D1239" s="154" t="s">
        <v>381</v>
      </c>
      <c r="E1239" s="155" t="s">
        <v>1</v>
      </c>
      <c r="F1239" s="156" t="s">
        <v>726</v>
      </c>
      <c r="H1239" s="155" t="s">
        <v>1</v>
      </c>
      <c r="I1239" s="157"/>
      <c r="L1239" s="153"/>
      <c r="M1239" s="158"/>
      <c r="T1239" s="159"/>
      <c r="AT1239" s="155" t="s">
        <v>381</v>
      </c>
      <c r="AU1239" s="155" t="s">
        <v>90</v>
      </c>
      <c r="AV1239" s="12" t="s">
        <v>87</v>
      </c>
      <c r="AW1239" s="12" t="s">
        <v>36</v>
      </c>
      <c r="AX1239" s="12" t="s">
        <v>80</v>
      </c>
      <c r="AY1239" s="155" t="s">
        <v>373</v>
      </c>
    </row>
    <row r="1240" spans="2:51" s="13" customFormat="1" ht="11.25">
      <c r="B1240" s="160"/>
      <c r="D1240" s="154" t="s">
        <v>381</v>
      </c>
      <c r="E1240" s="161" t="s">
        <v>1</v>
      </c>
      <c r="F1240" s="162" t="s">
        <v>727</v>
      </c>
      <c r="H1240" s="163">
        <v>52.7</v>
      </c>
      <c r="I1240" s="164"/>
      <c r="L1240" s="160"/>
      <c r="M1240" s="165"/>
      <c r="T1240" s="166"/>
      <c r="AT1240" s="161" t="s">
        <v>381</v>
      </c>
      <c r="AU1240" s="161" t="s">
        <v>90</v>
      </c>
      <c r="AV1240" s="13" t="s">
        <v>90</v>
      </c>
      <c r="AW1240" s="13" t="s">
        <v>36</v>
      </c>
      <c r="AX1240" s="13" t="s">
        <v>80</v>
      </c>
      <c r="AY1240" s="161" t="s">
        <v>373</v>
      </c>
    </row>
    <row r="1241" spans="2:51" s="12" customFormat="1" ht="11.25">
      <c r="B1241" s="153"/>
      <c r="D1241" s="154" t="s">
        <v>381</v>
      </c>
      <c r="E1241" s="155" t="s">
        <v>1</v>
      </c>
      <c r="F1241" s="156" t="s">
        <v>728</v>
      </c>
      <c r="H1241" s="155" t="s">
        <v>1</v>
      </c>
      <c r="I1241" s="157"/>
      <c r="L1241" s="153"/>
      <c r="M1241" s="158"/>
      <c r="T1241" s="159"/>
      <c r="AT1241" s="155" t="s">
        <v>381</v>
      </c>
      <c r="AU1241" s="155" t="s">
        <v>90</v>
      </c>
      <c r="AV1241" s="12" t="s">
        <v>87</v>
      </c>
      <c r="AW1241" s="12" t="s">
        <v>36</v>
      </c>
      <c r="AX1241" s="12" t="s">
        <v>80</v>
      </c>
      <c r="AY1241" s="155" t="s">
        <v>373</v>
      </c>
    </row>
    <row r="1242" spans="2:51" s="12" customFormat="1" ht="11.25">
      <c r="B1242" s="153"/>
      <c r="D1242" s="154" t="s">
        <v>381</v>
      </c>
      <c r="E1242" s="155" t="s">
        <v>1</v>
      </c>
      <c r="F1242" s="156" t="s">
        <v>729</v>
      </c>
      <c r="H1242" s="155" t="s">
        <v>1</v>
      </c>
      <c r="I1242" s="157"/>
      <c r="L1242" s="153"/>
      <c r="M1242" s="158"/>
      <c r="T1242" s="159"/>
      <c r="AT1242" s="155" t="s">
        <v>381</v>
      </c>
      <c r="AU1242" s="155" t="s">
        <v>90</v>
      </c>
      <c r="AV1242" s="12" t="s">
        <v>87</v>
      </c>
      <c r="AW1242" s="12" t="s">
        <v>36</v>
      </c>
      <c r="AX1242" s="12" t="s">
        <v>80</v>
      </c>
      <c r="AY1242" s="155" t="s">
        <v>373</v>
      </c>
    </row>
    <row r="1243" spans="2:51" s="13" customFormat="1" ht="11.25">
      <c r="B1243" s="160"/>
      <c r="D1243" s="154" t="s">
        <v>381</v>
      </c>
      <c r="E1243" s="161" t="s">
        <v>1</v>
      </c>
      <c r="F1243" s="162" t="s">
        <v>730</v>
      </c>
      <c r="H1243" s="163">
        <v>40.299999999999997</v>
      </c>
      <c r="I1243" s="164"/>
      <c r="L1243" s="160"/>
      <c r="M1243" s="165"/>
      <c r="T1243" s="166"/>
      <c r="AT1243" s="161" t="s">
        <v>381</v>
      </c>
      <c r="AU1243" s="161" t="s">
        <v>90</v>
      </c>
      <c r="AV1243" s="13" t="s">
        <v>90</v>
      </c>
      <c r="AW1243" s="13" t="s">
        <v>36</v>
      </c>
      <c r="AX1243" s="13" t="s">
        <v>80</v>
      </c>
      <c r="AY1243" s="161" t="s">
        <v>373</v>
      </c>
    </row>
    <row r="1244" spans="2:51" s="12" customFormat="1" ht="11.25">
      <c r="B1244" s="153"/>
      <c r="D1244" s="154" t="s">
        <v>381</v>
      </c>
      <c r="E1244" s="155" t="s">
        <v>1</v>
      </c>
      <c r="F1244" s="156" t="s">
        <v>864</v>
      </c>
      <c r="H1244" s="155" t="s">
        <v>1</v>
      </c>
      <c r="I1244" s="157"/>
      <c r="L1244" s="153"/>
      <c r="M1244" s="158"/>
      <c r="T1244" s="159"/>
      <c r="AT1244" s="155" t="s">
        <v>381</v>
      </c>
      <c r="AU1244" s="155" t="s">
        <v>90</v>
      </c>
      <c r="AV1244" s="12" t="s">
        <v>87</v>
      </c>
      <c r="AW1244" s="12" t="s">
        <v>36</v>
      </c>
      <c r="AX1244" s="12" t="s">
        <v>80</v>
      </c>
      <c r="AY1244" s="155" t="s">
        <v>373</v>
      </c>
    </row>
    <row r="1245" spans="2:51" s="13" customFormat="1" ht="11.25">
      <c r="B1245" s="160"/>
      <c r="D1245" s="154" t="s">
        <v>381</v>
      </c>
      <c r="E1245" s="161" t="s">
        <v>1</v>
      </c>
      <c r="F1245" s="162" t="s">
        <v>865</v>
      </c>
      <c r="H1245" s="163">
        <v>36.752000000000002</v>
      </c>
      <c r="I1245" s="164"/>
      <c r="L1245" s="160"/>
      <c r="M1245" s="165"/>
      <c r="T1245" s="166"/>
      <c r="AT1245" s="161" t="s">
        <v>381</v>
      </c>
      <c r="AU1245" s="161" t="s">
        <v>90</v>
      </c>
      <c r="AV1245" s="13" t="s">
        <v>90</v>
      </c>
      <c r="AW1245" s="13" t="s">
        <v>36</v>
      </c>
      <c r="AX1245" s="13" t="s">
        <v>80</v>
      </c>
      <c r="AY1245" s="161" t="s">
        <v>373</v>
      </c>
    </row>
    <row r="1246" spans="2:51" s="13" customFormat="1" ht="11.25">
      <c r="B1246" s="160"/>
      <c r="D1246" s="154" t="s">
        <v>381</v>
      </c>
      <c r="E1246" s="161" t="s">
        <v>1</v>
      </c>
      <c r="F1246" s="162" t="s">
        <v>866</v>
      </c>
      <c r="H1246" s="163">
        <v>93.07</v>
      </c>
      <c r="I1246" s="164"/>
      <c r="L1246" s="160"/>
      <c r="M1246" s="165"/>
      <c r="T1246" s="166"/>
      <c r="AT1246" s="161" t="s">
        <v>381</v>
      </c>
      <c r="AU1246" s="161" t="s">
        <v>90</v>
      </c>
      <c r="AV1246" s="13" t="s">
        <v>90</v>
      </c>
      <c r="AW1246" s="13" t="s">
        <v>36</v>
      </c>
      <c r="AX1246" s="13" t="s">
        <v>80</v>
      </c>
      <c r="AY1246" s="161" t="s">
        <v>373</v>
      </c>
    </row>
    <row r="1247" spans="2:51" s="13" customFormat="1" ht="11.25">
      <c r="B1247" s="160"/>
      <c r="D1247" s="154" t="s">
        <v>381</v>
      </c>
      <c r="E1247" s="161" t="s">
        <v>1</v>
      </c>
      <c r="F1247" s="162" t="s">
        <v>867</v>
      </c>
      <c r="H1247" s="163">
        <v>81.09</v>
      </c>
      <c r="I1247" s="164"/>
      <c r="L1247" s="160"/>
      <c r="M1247" s="165"/>
      <c r="T1247" s="166"/>
      <c r="AT1247" s="161" t="s">
        <v>381</v>
      </c>
      <c r="AU1247" s="161" t="s">
        <v>90</v>
      </c>
      <c r="AV1247" s="13" t="s">
        <v>90</v>
      </c>
      <c r="AW1247" s="13" t="s">
        <v>36</v>
      </c>
      <c r="AX1247" s="13" t="s">
        <v>80</v>
      </c>
      <c r="AY1247" s="161" t="s">
        <v>373</v>
      </c>
    </row>
    <row r="1248" spans="2:51" s="15" customFormat="1" ht="11.25">
      <c r="B1248" s="178"/>
      <c r="D1248" s="154" t="s">
        <v>381</v>
      </c>
      <c r="E1248" s="179" t="s">
        <v>159</v>
      </c>
      <c r="F1248" s="180" t="s">
        <v>406</v>
      </c>
      <c r="H1248" s="181">
        <v>517.81299999999999</v>
      </c>
      <c r="I1248" s="182"/>
      <c r="L1248" s="178"/>
      <c r="M1248" s="183"/>
      <c r="T1248" s="184"/>
      <c r="AT1248" s="179" t="s">
        <v>381</v>
      </c>
      <c r="AU1248" s="179" t="s">
        <v>90</v>
      </c>
      <c r="AV1248" s="15" t="s">
        <v>392</v>
      </c>
      <c r="AW1248" s="15" t="s">
        <v>36</v>
      </c>
      <c r="AX1248" s="15" t="s">
        <v>80</v>
      </c>
      <c r="AY1248" s="179" t="s">
        <v>373</v>
      </c>
    </row>
    <row r="1249" spans="2:51" s="14" customFormat="1" ht="11.25">
      <c r="B1249" s="167"/>
      <c r="D1249" s="154" t="s">
        <v>381</v>
      </c>
      <c r="E1249" s="168" t="s">
        <v>1</v>
      </c>
      <c r="F1249" s="169" t="s">
        <v>386</v>
      </c>
      <c r="H1249" s="170">
        <v>517.81299999999999</v>
      </c>
      <c r="I1249" s="171"/>
      <c r="L1249" s="167"/>
      <c r="M1249" s="172"/>
      <c r="T1249" s="173"/>
      <c r="AT1249" s="168" t="s">
        <v>381</v>
      </c>
      <c r="AU1249" s="168" t="s">
        <v>90</v>
      </c>
      <c r="AV1249" s="14" t="s">
        <v>379</v>
      </c>
      <c r="AW1249" s="14" t="s">
        <v>36</v>
      </c>
      <c r="AX1249" s="14" t="s">
        <v>80</v>
      </c>
      <c r="AY1249" s="168" t="s">
        <v>373</v>
      </c>
    </row>
    <row r="1250" spans="2:51" s="12" customFormat="1" ht="11.25">
      <c r="B1250" s="153"/>
      <c r="D1250" s="154" t="s">
        <v>381</v>
      </c>
      <c r="E1250" s="155" t="s">
        <v>1</v>
      </c>
      <c r="F1250" s="156" t="s">
        <v>868</v>
      </c>
      <c r="H1250" s="155" t="s">
        <v>1</v>
      </c>
      <c r="I1250" s="157"/>
      <c r="L1250" s="153"/>
      <c r="M1250" s="158"/>
      <c r="T1250" s="159"/>
      <c r="AT1250" s="155" t="s">
        <v>381</v>
      </c>
      <c r="AU1250" s="155" t="s">
        <v>90</v>
      </c>
      <c r="AV1250" s="12" t="s">
        <v>87</v>
      </c>
      <c r="AW1250" s="12" t="s">
        <v>36</v>
      </c>
      <c r="AX1250" s="12" t="s">
        <v>80</v>
      </c>
      <c r="AY1250" s="155" t="s">
        <v>373</v>
      </c>
    </row>
    <row r="1251" spans="2:51" s="13" customFormat="1" ht="11.25">
      <c r="B1251" s="160"/>
      <c r="D1251" s="154" t="s">
        <v>381</v>
      </c>
      <c r="E1251" s="161" t="s">
        <v>1</v>
      </c>
      <c r="F1251" s="162" t="s">
        <v>869</v>
      </c>
      <c r="H1251" s="163">
        <v>62.137999999999998</v>
      </c>
      <c r="I1251" s="164"/>
      <c r="L1251" s="160"/>
      <c r="M1251" s="165"/>
      <c r="T1251" s="166"/>
      <c r="AT1251" s="161" t="s">
        <v>381</v>
      </c>
      <c r="AU1251" s="161" t="s">
        <v>90</v>
      </c>
      <c r="AV1251" s="13" t="s">
        <v>90</v>
      </c>
      <c r="AW1251" s="13" t="s">
        <v>36</v>
      </c>
      <c r="AX1251" s="13" t="s">
        <v>80</v>
      </c>
      <c r="AY1251" s="161" t="s">
        <v>373</v>
      </c>
    </row>
    <row r="1252" spans="2:51" s="15" customFormat="1" ht="11.25">
      <c r="B1252" s="178"/>
      <c r="D1252" s="154" t="s">
        <v>381</v>
      </c>
      <c r="E1252" s="179" t="s">
        <v>162</v>
      </c>
      <c r="F1252" s="180" t="s">
        <v>406</v>
      </c>
      <c r="H1252" s="181">
        <v>62.137999999999998</v>
      </c>
      <c r="I1252" s="182"/>
      <c r="L1252" s="178"/>
      <c r="M1252" s="183"/>
      <c r="T1252" s="184"/>
      <c r="AT1252" s="179" t="s">
        <v>381</v>
      </c>
      <c r="AU1252" s="179" t="s">
        <v>90</v>
      </c>
      <c r="AV1252" s="15" t="s">
        <v>392</v>
      </c>
      <c r="AW1252" s="15" t="s">
        <v>36</v>
      </c>
      <c r="AX1252" s="15" t="s">
        <v>80</v>
      </c>
      <c r="AY1252" s="179" t="s">
        <v>373</v>
      </c>
    </row>
    <row r="1253" spans="2:51" s="14" customFormat="1" ht="11.25">
      <c r="B1253" s="167"/>
      <c r="D1253" s="154" t="s">
        <v>381</v>
      </c>
      <c r="E1253" s="168" t="s">
        <v>1</v>
      </c>
      <c r="F1253" s="169" t="s">
        <v>386</v>
      </c>
      <c r="H1253" s="170">
        <v>62.137999999999998</v>
      </c>
      <c r="I1253" s="171"/>
      <c r="L1253" s="167"/>
      <c r="M1253" s="172"/>
      <c r="T1253" s="173"/>
      <c r="AT1253" s="168" t="s">
        <v>381</v>
      </c>
      <c r="AU1253" s="168" t="s">
        <v>90</v>
      </c>
      <c r="AV1253" s="14" t="s">
        <v>379</v>
      </c>
      <c r="AW1253" s="14" t="s">
        <v>36</v>
      </c>
      <c r="AX1253" s="14" t="s">
        <v>87</v>
      </c>
      <c r="AY1253" s="168" t="s">
        <v>373</v>
      </c>
    </row>
    <row r="1254" spans="2:51" s="1" customFormat="1" ht="11.25">
      <c r="B1254" s="32"/>
      <c r="D1254" s="154" t="s">
        <v>403</v>
      </c>
      <c r="F1254" s="174" t="s">
        <v>788</v>
      </c>
      <c r="L1254" s="32"/>
      <c r="M1254" s="175"/>
      <c r="T1254" s="56"/>
      <c r="AU1254" s="17" t="s">
        <v>90</v>
      </c>
    </row>
    <row r="1255" spans="2:51" s="1" customFormat="1" ht="11.25">
      <c r="B1255" s="32"/>
      <c r="D1255" s="154" t="s">
        <v>403</v>
      </c>
      <c r="F1255" s="176" t="s">
        <v>789</v>
      </c>
      <c r="H1255" s="177">
        <v>0</v>
      </c>
      <c r="L1255" s="32"/>
      <c r="M1255" s="175"/>
      <c r="T1255" s="56"/>
      <c r="AU1255" s="17" t="s">
        <v>90</v>
      </c>
    </row>
    <row r="1256" spans="2:51" s="1" customFormat="1" ht="11.25">
      <c r="B1256" s="32"/>
      <c r="D1256" s="154" t="s">
        <v>403</v>
      </c>
      <c r="F1256" s="176" t="s">
        <v>227</v>
      </c>
      <c r="H1256" s="177">
        <v>2.8</v>
      </c>
      <c r="L1256" s="32"/>
      <c r="M1256" s="175"/>
      <c r="T1256" s="56"/>
      <c r="AU1256" s="17" t="s">
        <v>90</v>
      </c>
    </row>
    <row r="1257" spans="2:51" s="1" customFormat="1" ht="11.25">
      <c r="B1257" s="32"/>
      <c r="D1257" s="154" t="s">
        <v>403</v>
      </c>
      <c r="F1257" s="176" t="s">
        <v>406</v>
      </c>
      <c r="H1257" s="177">
        <v>2.8</v>
      </c>
      <c r="L1257" s="32"/>
      <c r="M1257" s="175"/>
      <c r="T1257" s="56"/>
      <c r="AU1257" s="17" t="s">
        <v>90</v>
      </c>
    </row>
    <row r="1258" spans="2:51" s="1" customFormat="1" ht="11.25">
      <c r="B1258" s="32"/>
      <c r="D1258" s="154" t="s">
        <v>403</v>
      </c>
      <c r="F1258" s="174" t="s">
        <v>790</v>
      </c>
      <c r="L1258" s="32"/>
      <c r="M1258" s="175"/>
      <c r="T1258" s="56"/>
      <c r="AU1258" s="17" t="s">
        <v>90</v>
      </c>
    </row>
    <row r="1259" spans="2:51" s="1" customFormat="1" ht="11.25">
      <c r="B1259" s="32"/>
      <c r="D1259" s="154" t="s">
        <v>403</v>
      </c>
      <c r="F1259" s="176" t="s">
        <v>791</v>
      </c>
      <c r="H1259" s="177">
        <v>0</v>
      </c>
      <c r="L1259" s="32"/>
      <c r="M1259" s="175"/>
      <c r="T1259" s="56"/>
      <c r="AU1259" s="17" t="s">
        <v>90</v>
      </c>
    </row>
    <row r="1260" spans="2:51" s="1" customFormat="1" ht="11.25">
      <c r="B1260" s="32"/>
      <c r="D1260" s="154" t="s">
        <v>403</v>
      </c>
      <c r="F1260" s="176" t="s">
        <v>229</v>
      </c>
      <c r="H1260" s="177">
        <v>2.6</v>
      </c>
      <c r="L1260" s="32"/>
      <c r="M1260" s="175"/>
      <c r="T1260" s="56"/>
      <c r="AU1260" s="17" t="s">
        <v>90</v>
      </c>
    </row>
    <row r="1261" spans="2:51" s="1" customFormat="1" ht="11.25">
      <c r="B1261" s="32"/>
      <c r="D1261" s="154" t="s">
        <v>403</v>
      </c>
      <c r="F1261" s="176" t="s">
        <v>406</v>
      </c>
      <c r="H1261" s="177">
        <v>2.6</v>
      </c>
      <c r="L1261" s="32"/>
      <c r="M1261" s="175"/>
      <c r="T1261" s="56"/>
      <c r="AU1261" s="17" t="s">
        <v>90</v>
      </c>
    </row>
    <row r="1262" spans="2:51" s="1" customFormat="1" ht="11.25">
      <c r="B1262" s="32"/>
      <c r="D1262" s="154" t="s">
        <v>403</v>
      </c>
      <c r="F1262" s="174" t="s">
        <v>792</v>
      </c>
      <c r="L1262" s="32"/>
      <c r="M1262" s="175"/>
      <c r="T1262" s="56"/>
      <c r="AU1262" s="17" t="s">
        <v>90</v>
      </c>
    </row>
    <row r="1263" spans="2:51" s="1" customFormat="1" ht="11.25">
      <c r="B1263" s="32"/>
      <c r="D1263" s="154" t="s">
        <v>403</v>
      </c>
      <c r="F1263" s="176" t="s">
        <v>793</v>
      </c>
      <c r="H1263" s="177">
        <v>0</v>
      </c>
      <c r="L1263" s="32"/>
      <c r="M1263" s="175"/>
      <c r="T1263" s="56"/>
      <c r="AU1263" s="17" t="s">
        <v>90</v>
      </c>
    </row>
    <row r="1264" spans="2:51" s="1" customFormat="1" ht="11.25">
      <c r="B1264" s="32"/>
      <c r="D1264" s="154" t="s">
        <v>403</v>
      </c>
      <c r="F1264" s="176" t="s">
        <v>229</v>
      </c>
      <c r="H1264" s="177">
        <v>2.6</v>
      </c>
      <c r="L1264" s="32"/>
      <c r="M1264" s="175"/>
      <c r="T1264" s="56"/>
      <c r="AU1264" s="17" t="s">
        <v>90</v>
      </c>
    </row>
    <row r="1265" spans="2:47" s="1" customFormat="1" ht="11.25">
      <c r="B1265" s="32"/>
      <c r="D1265" s="154" t="s">
        <v>403</v>
      </c>
      <c r="F1265" s="176" t="s">
        <v>406</v>
      </c>
      <c r="H1265" s="177">
        <v>2.6</v>
      </c>
      <c r="L1265" s="32"/>
      <c r="M1265" s="175"/>
      <c r="T1265" s="56"/>
      <c r="AU1265" s="17" t="s">
        <v>90</v>
      </c>
    </row>
    <row r="1266" spans="2:47" s="1" customFormat="1" ht="11.25">
      <c r="B1266" s="32"/>
      <c r="D1266" s="154" t="s">
        <v>403</v>
      </c>
      <c r="F1266" s="174" t="s">
        <v>870</v>
      </c>
      <c r="L1266" s="32"/>
      <c r="M1266" s="175"/>
      <c r="T1266" s="56"/>
      <c r="AU1266" s="17" t="s">
        <v>90</v>
      </c>
    </row>
    <row r="1267" spans="2:47" s="1" customFormat="1" ht="11.25">
      <c r="B1267" s="32"/>
      <c r="D1267" s="154" t="s">
        <v>403</v>
      </c>
      <c r="F1267" s="176" t="s">
        <v>871</v>
      </c>
      <c r="H1267" s="177">
        <v>0</v>
      </c>
      <c r="L1267" s="32"/>
      <c r="M1267" s="175"/>
      <c r="T1267" s="56"/>
      <c r="AU1267" s="17" t="s">
        <v>90</v>
      </c>
    </row>
    <row r="1268" spans="2:47" s="1" customFormat="1" ht="11.25">
      <c r="B1268" s="32"/>
      <c r="D1268" s="154" t="s">
        <v>403</v>
      </c>
      <c r="F1268" s="176" t="s">
        <v>872</v>
      </c>
      <c r="H1268" s="177">
        <v>91.88</v>
      </c>
      <c r="L1268" s="32"/>
      <c r="M1268" s="175"/>
      <c r="T1268" s="56"/>
      <c r="AU1268" s="17" t="s">
        <v>90</v>
      </c>
    </row>
    <row r="1269" spans="2:47" s="1" customFormat="1" ht="11.25">
      <c r="B1269" s="32"/>
      <c r="D1269" s="154" t="s">
        <v>403</v>
      </c>
      <c r="F1269" s="176" t="s">
        <v>406</v>
      </c>
      <c r="H1269" s="177">
        <v>91.88</v>
      </c>
      <c r="L1269" s="32"/>
      <c r="M1269" s="175"/>
      <c r="T1269" s="56"/>
      <c r="AU1269" s="17" t="s">
        <v>90</v>
      </c>
    </row>
    <row r="1270" spans="2:47" s="1" customFormat="1" ht="11.25">
      <c r="B1270" s="32"/>
      <c r="D1270" s="154" t="s">
        <v>403</v>
      </c>
      <c r="F1270" s="174" t="s">
        <v>873</v>
      </c>
      <c r="L1270" s="32"/>
      <c r="M1270" s="175"/>
      <c r="T1270" s="56"/>
      <c r="AU1270" s="17" t="s">
        <v>90</v>
      </c>
    </row>
    <row r="1271" spans="2:47" s="1" customFormat="1" ht="11.25">
      <c r="B1271" s="32"/>
      <c r="D1271" s="154" t="s">
        <v>403</v>
      </c>
      <c r="F1271" s="176" t="s">
        <v>874</v>
      </c>
      <c r="H1271" s="177">
        <v>0</v>
      </c>
      <c r="L1271" s="32"/>
      <c r="M1271" s="175"/>
      <c r="T1271" s="56"/>
      <c r="AU1271" s="17" t="s">
        <v>90</v>
      </c>
    </row>
    <row r="1272" spans="2:47" s="1" customFormat="1" ht="11.25">
      <c r="B1272" s="32"/>
      <c r="D1272" s="154" t="s">
        <v>403</v>
      </c>
      <c r="F1272" s="176" t="s">
        <v>875</v>
      </c>
      <c r="H1272" s="177">
        <v>93.07</v>
      </c>
      <c r="L1272" s="32"/>
      <c r="M1272" s="175"/>
      <c r="T1272" s="56"/>
      <c r="AU1272" s="17" t="s">
        <v>90</v>
      </c>
    </row>
    <row r="1273" spans="2:47" s="1" customFormat="1" ht="11.25">
      <c r="B1273" s="32"/>
      <c r="D1273" s="154" t="s">
        <v>403</v>
      </c>
      <c r="F1273" s="176" t="s">
        <v>406</v>
      </c>
      <c r="H1273" s="177">
        <v>93.07</v>
      </c>
      <c r="L1273" s="32"/>
      <c r="M1273" s="175"/>
      <c r="T1273" s="56"/>
      <c r="AU1273" s="17" t="s">
        <v>90</v>
      </c>
    </row>
    <row r="1274" spans="2:47" s="1" customFormat="1" ht="11.25">
      <c r="B1274" s="32"/>
      <c r="D1274" s="154" t="s">
        <v>403</v>
      </c>
      <c r="F1274" s="174" t="s">
        <v>876</v>
      </c>
      <c r="L1274" s="32"/>
      <c r="M1274" s="175"/>
      <c r="T1274" s="56"/>
      <c r="AU1274" s="17" t="s">
        <v>90</v>
      </c>
    </row>
    <row r="1275" spans="2:47" s="1" customFormat="1" ht="11.25">
      <c r="B1275" s="32"/>
      <c r="D1275" s="154" t="s">
        <v>403</v>
      </c>
      <c r="F1275" s="176" t="s">
        <v>877</v>
      </c>
      <c r="H1275" s="177">
        <v>0</v>
      </c>
      <c r="L1275" s="32"/>
      <c r="M1275" s="175"/>
      <c r="T1275" s="56"/>
      <c r="AU1275" s="17" t="s">
        <v>90</v>
      </c>
    </row>
    <row r="1276" spans="2:47" s="1" customFormat="1" ht="11.25">
      <c r="B1276" s="32"/>
      <c r="D1276" s="154" t="s">
        <v>403</v>
      </c>
      <c r="F1276" s="176" t="s">
        <v>878</v>
      </c>
      <c r="H1276" s="177">
        <v>81.09</v>
      </c>
      <c r="L1276" s="32"/>
      <c r="M1276" s="175"/>
      <c r="T1276" s="56"/>
      <c r="AU1276" s="17" t="s">
        <v>90</v>
      </c>
    </row>
    <row r="1277" spans="2:47" s="1" customFormat="1" ht="11.25">
      <c r="B1277" s="32"/>
      <c r="D1277" s="154" t="s">
        <v>403</v>
      </c>
      <c r="F1277" s="176" t="s">
        <v>406</v>
      </c>
      <c r="H1277" s="177">
        <v>81.09</v>
      </c>
      <c r="L1277" s="32"/>
      <c r="M1277" s="175"/>
      <c r="T1277" s="56"/>
      <c r="AU1277" s="17" t="s">
        <v>90</v>
      </c>
    </row>
    <row r="1278" spans="2:47" s="1" customFormat="1" ht="11.25">
      <c r="B1278" s="32"/>
      <c r="D1278" s="154" t="s">
        <v>403</v>
      </c>
      <c r="F1278" s="174" t="s">
        <v>879</v>
      </c>
      <c r="L1278" s="32"/>
      <c r="M1278" s="175"/>
      <c r="T1278" s="56"/>
      <c r="AU1278" s="17" t="s">
        <v>90</v>
      </c>
    </row>
    <row r="1279" spans="2:47" s="1" customFormat="1" ht="11.25">
      <c r="B1279" s="32"/>
      <c r="D1279" s="154" t="s">
        <v>403</v>
      </c>
      <c r="F1279" s="176" t="s">
        <v>717</v>
      </c>
      <c r="H1279" s="177">
        <v>0</v>
      </c>
      <c r="L1279" s="32"/>
      <c r="M1279" s="175"/>
      <c r="T1279" s="56"/>
      <c r="AU1279" s="17" t="s">
        <v>90</v>
      </c>
    </row>
    <row r="1280" spans="2:47" s="1" customFormat="1" ht="11.25">
      <c r="B1280" s="32"/>
      <c r="D1280" s="154" t="s">
        <v>403</v>
      </c>
      <c r="F1280" s="176" t="s">
        <v>718</v>
      </c>
      <c r="H1280" s="177">
        <v>0</v>
      </c>
      <c r="L1280" s="32"/>
      <c r="M1280" s="175"/>
      <c r="T1280" s="56"/>
      <c r="AU1280" s="17" t="s">
        <v>90</v>
      </c>
    </row>
    <row r="1281" spans="2:47" s="1" customFormat="1" ht="11.25">
      <c r="B1281" s="32"/>
      <c r="D1281" s="154" t="s">
        <v>403</v>
      </c>
      <c r="F1281" s="176" t="s">
        <v>546</v>
      </c>
      <c r="H1281" s="177">
        <v>0</v>
      </c>
      <c r="L1281" s="32"/>
      <c r="M1281" s="175"/>
      <c r="T1281" s="56"/>
      <c r="AU1281" s="17" t="s">
        <v>90</v>
      </c>
    </row>
    <row r="1282" spans="2:47" s="1" customFormat="1" ht="11.25">
      <c r="B1282" s="32"/>
      <c r="D1282" s="154" t="s">
        <v>403</v>
      </c>
      <c r="F1282" s="176" t="s">
        <v>719</v>
      </c>
      <c r="H1282" s="177">
        <v>0</v>
      </c>
      <c r="L1282" s="32"/>
      <c r="M1282" s="175"/>
      <c r="T1282" s="56"/>
      <c r="AU1282" s="17" t="s">
        <v>90</v>
      </c>
    </row>
    <row r="1283" spans="2:47" s="1" customFormat="1" ht="11.25">
      <c r="B1283" s="32"/>
      <c r="D1283" s="154" t="s">
        <v>403</v>
      </c>
      <c r="F1283" s="176" t="s">
        <v>800</v>
      </c>
      <c r="H1283" s="177">
        <v>78.933999999999997</v>
      </c>
      <c r="L1283" s="32"/>
      <c r="M1283" s="175"/>
      <c r="T1283" s="56"/>
      <c r="AU1283" s="17" t="s">
        <v>90</v>
      </c>
    </row>
    <row r="1284" spans="2:47" s="1" customFormat="1" ht="11.25">
      <c r="B1284" s="32"/>
      <c r="D1284" s="154" t="s">
        <v>403</v>
      </c>
      <c r="F1284" s="176" t="s">
        <v>801</v>
      </c>
      <c r="H1284" s="177">
        <v>-2.31</v>
      </c>
      <c r="L1284" s="32"/>
      <c r="M1284" s="175"/>
      <c r="T1284" s="56"/>
      <c r="AU1284" s="17" t="s">
        <v>90</v>
      </c>
    </row>
    <row r="1285" spans="2:47" s="1" customFormat="1" ht="11.25">
      <c r="B1285" s="32"/>
      <c r="D1285" s="154" t="s">
        <v>403</v>
      </c>
      <c r="F1285" s="176" t="s">
        <v>802</v>
      </c>
      <c r="H1285" s="177">
        <v>0</v>
      </c>
      <c r="L1285" s="32"/>
      <c r="M1285" s="175"/>
      <c r="T1285" s="56"/>
      <c r="AU1285" s="17" t="s">
        <v>90</v>
      </c>
    </row>
    <row r="1286" spans="2:47" s="1" customFormat="1" ht="11.25">
      <c r="B1286" s="32"/>
      <c r="D1286" s="154" t="s">
        <v>403</v>
      </c>
      <c r="F1286" s="176" t="s">
        <v>803</v>
      </c>
      <c r="H1286" s="177">
        <v>52.613</v>
      </c>
      <c r="L1286" s="32"/>
      <c r="M1286" s="175"/>
      <c r="T1286" s="56"/>
      <c r="AU1286" s="17" t="s">
        <v>90</v>
      </c>
    </row>
    <row r="1287" spans="2:47" s="1" customFormat="1" ht="11.25">
      <c r="B1287" s="32"/>
      <c r="D1287" s="154" t="s">
        <v>403</v>
      </c>
      <c r="F1287" s="176" t="s">
        <v>804</v>
      </c>
      <c r="H1287" s="177">
        <v>0</v>
      </c>
      <c r="L1287" s="32"/>
      <c r="M1287" s="175"/>
      <c r="T1287" s="56"/>
      <c r="AU1287" s="17" t="s">
        <v>90</v>
      </c>
    </row>
    <row r="1288" spans="2:47" s="1" customFormat="1" ht="11.25">
      <c r="B1288" s="32"/>
      <c r="D1288" s="154" t="s">
        <v>403</v>
      </c>
      <c r="F1288" s="176" t="s">
        <v>805</v>
      </c>
      <c r="H1288" s="177">
        <v>44.469000000000001</v>
      </c>
      <c r="L1288" s="32"/>
      <c r="M1288" s="175"/>
      <c r="T1288" s="56"/>
      <c r="AU1288" s="17" t="s">
        <v>90</v>
      </c>
    </row>
    <row r="1289" spans="2:47" s="1" customFormat="1" ht="11.25">
      <c r="B1289" s="32"/>
      <c r="D1289" s="154" t="s">
        <v>403</v>
      </c>
      <c r="F1289" s="176" t="s">
        <v>719</v>
      </c>
      <c r="H1289" s="177">
        <v>0</v>
      </c>
      <c r="L1289" s="32"/>
      <c r="M1289" s="175"/>
      <c r="T1289" s="56"/>
      <c r="AU1289" s="17" t="s">
        <v>90</v>
      </c>
    </row>
    <row r="1290" spans="2:47" s="1" customFormat="1" ht="11.25">
      <c r="B1290" s="32"/>
      <c r="D1290" s="154" t="s">
        <v>403</v>
      </c>
      <c r="F1290" s="176" t="s">
        <v>720</v>
      </c>
      <c r="H1290" s="177">
        <v>17.294</v>
      </c>
      <c r="L1290" s="32"/>
      <c r="M1290" s="175"/>
      <c r="T1290" s="56"/>
      <c r="AU1290" s="17" t="s">
        <v>90</v>
      </c>
    </row>
    <row r="1291" spans="2:47" s="1" customFormat="1" ht="11.25">
      <c r="B1291" s="32"/>
      <c r="D1291" s="154" t="s">
        <v>403</v>
      </c>
      <c r="F1291" s="176" t="s">
        <v>721</v>
      </c>
      <c r="H1291" s="177">
        <v>-2.75</v>
      </c>
      <c r="L1291" s="32"/>
      <c r="M1291" s="175"/>
      <c r="T1291" s="56"/>
      <c r="AU1291" s="17" t="s">
        <v>90</v>
      </c>
    </row>
    <row r="1292" spans="2:47" s="1" customFormat="1" ht="11.25">
      <c r="B1292" s="32"/>
      <c r="D1292" s="154" t="s">
        <v>403</v>
      </c>
      <c r="F1292" s="176" t="s">
        <v>722</v>
      </c>
      <c r="H1292" s="177">
        <v>0</v>
      </c>
      <c r="L1292" s="32"/>
      <c r="M1292" s="175"/>
      <c r="T1292" s="56"/>
      <c r="AU1292" s="17" t="s">
        <v>90</v>
      </c>
    </row>
    <row r="1293" spans="2:47" s="1" customFormat="1" ht="11.25">
      <c r="B1293" s="32"/>
      <c r="D1293" s="154" t="s">
        <v>403</v>
      </c>
      <c r="F1293" s="176" t="s">
        <v>723</v>
      </c>
      <c r="H1293" s="177">
        <v>11.010999999999999</v>
      </c>
      <c r="L1293" s="32"/>
      <c r="M1293" s="175"/>
      <c r="T1293" s="56"/>
      <c r="AU1293" s="17" t="s">
        <v>90</v>
      </c>
    </row>
    <row r="1294" spans="2:47" s="1" customFormat="1" ht="11.25">
      <c r="B1294" s="32"/>
      <c r="D1294" s="154" t="s">
        <v>403</v>
      </c>
      <c r="F1294" s="176" t="s">
        <v>724</v>
      </c>
      <c r="H1294" s="177">
        <v>0</v>
      </c>
      <c r="L1294" s="32"/>
      <c r="M1294" s="175"/>
      <c r="T1294" s="56"/>
      <c r="AU1294" s="17" t="s">
        <v>90</v>
      </c>
    </row>
    <row r="1295" spans="2:47" s="1" customFormat="1" ht="11.25">
      <c r="B1295" s="32"/>
      <c r="D1295" s="154" t="s">
        <v>403</v>
      </c>
      <c r="F1295" s="176" t="s">
        <v>725</v>
      </c>
      <c r="H1295" s="177">
        <v>14.64</v>
      </c>
      <c r="L1295" s="32"/>
      <c r="M1295" s="175"/>
      <c r="T1295" s="56"/>
      <c r="AU1295" s="17" t="s">
        <v>90</v>
      </c>
    </row>
    <row r="1296" spans="2:47" s="1" customFormat="1" ht="11.25">
      <c r="B1296" s="32"/>
      <c r="D1296" s="154" t="s">
        <v>403</v>
      </c>
      <c r="F1296" s="176" t="s">
        <v>578</v>
      </c>
      <c r="H1296" s="177">
        <v>0</v>
      </c>
      <c r="L1296" s="32"/>
      <c r="M1296" s="175"/>
      <c r="T1296" s="56"/>
      <c r="AU1296" s="17" t="s">
        <v>90</v>
      </c>
    </row>
    <row r="1297" spans="2:65" s="1" customFormat="1" ht="11.25">
      <c r="B1297" s="32"/>
      <c r="D1297" s="154" t="s">
        <v>403</v>
      </c>
      <c r="F1297" s="176" t="s">
        <v>726</v>
      </c>
      <c r="H1297" s="177">
        <v>0</v>
      </c>
      <c r="L1297" s="32"/>
      <c r="M1297" s="175"/>
      <c r="T1297" s="56"/>
      <c r="AU1297" s="17" t="s">
        <v>90</v>
      </c>
    </row>
    <row r="1298" spans="2:65" s="1" customFormat="1" ht="11.25">
      <c r="B1298" s="32"/>
      <c r="D1298" s="154" t="s">
        <v>403</v>
      </c>
      <c r="F1298" s="176" t="s">
        <v>727</v>
      </c>
      <c r="H1298" s="177">
        <v>52.7</v>
      </c>
      <c r="L1298" s="32"/>
      <c r="M1298" s="175"/>
      <c r="T1298" s="56"/>
      <c r="AU1298" s="17" t="s">
        <v>90</v>
      </c>
    </row>
    <row r="1299" spans="2:65" s="1" customFormat="1" ht="11.25">
      <c r="B1299" s="32"/>
      <c r="D1299" s="154" t="s">
        <v>403</v>
      </c>
      <c r="F1299" s="176" t="s">
        <v>728</v>
      </c>
      <c r="H1299" s="177">
        <v>0</v>
      </c>
      <c r="L1299" s="32"/>
      <c r="M1299" s="175"/>
      <c r="T1299" s="56"/>
      <c r="AU1299" s="17" t="s">
        <v>90</v>
      </c>
    </row>
    <row r="1300" spans="2:65" s="1" customFormat="1" ht="11.25">
      <c r="B1300" s="32"/>
      <c r="D1300" s="154" t="s">
        <v>403</v>
      </c>
      <c r="F1300" s="176" t="s">
        <v>729</v>
      </c>
      <c r="H1300" s="177">
        <v>0</v>
      </c>
      <c r="L1300" s="32"/>
      <c r="M1300" s="175"/>
      <c r="T1300" s="56"/>
      <c r="AU1300" s="17" t="s">
        <v>90</v>
      </c>
    </row>
    <row r="1301" spans="2:65" s="1" customFormat="1" ht="11.25">
      <c r="B1301" s="32"/>
      <c r="D1301" s="154" t="s">
        <v>403</v>
      </c>
      <c r="F1301" s="176" t="s">
        <v>730</v>
      </c>
      <c r="H1301" s="177">
        <v>40.299999999999997</v>
      </c>
      <c r="L1301" s="32"/>
      <c r="M1301" s="175"/>
      <c r="T1301" s="56"/>
      <c r="AU1301" s="17" t="s">
        <v>90</v>
      </c>
    </row>
    <row r="1302" spans="2:65" s="1" customFormat="1" ht="11.25">
      <c r="B1302" s="32"/>
      <c r="D1302" s="154" t="s">
        <v>403</v>
      </c>
      <c r="F1302" s="176" t="s">
        <v>864</v>
      </c>
      <c r="H1302" s="177">
        <v>0</v>
      </c>
      <c r="L1302" s="32"/>
      <c r="M1302" s="175"/>
      <c r="T1302" s="56"/>
      <c r="AU1302" s="17" t="s">
        <v>90</v>
      </c>
    </row>
    <row r="1303" spans="2:65" s="1" customFormat="1" ht="11.25">
      <c r="B1303" s="32"/>
      <c r="D1303" s="154" t="s">
        <v>403</v>
      </c>
      <c r="F1303" s="176" t="s">
        <v>865</v>
      </c>
      <c r="H1303" s="177">
        <v>36.752000000000002</v>
      </c>
      <c r="L1303" s="32"/>
      <c r="M1303" s="175"/>
      <c r="T1303" s="56"/>
      <c r="AU1303" s="17" t="s">
        <v>90</v>
      </c>
    </row>
    <row r="1304" spans="2:65" s="1" customFormat="1" ht="11.25">
      <c r="B1304" s="32"/>
      <c r="D1304" s="154" t="s">
        <v>403</v>
      </c>
      <c r="F1304" s="176" t="s">
        <v>866</v>
      </c>
      <c r="H1304" s="177">
        <v>93.07</v>
      </c>
      <c r="L1304" s="32"/>
      <c r="M1304" s="175"/>
      <c r="T1304" s="56"/>
      <c r="AU1304" s="17" t="s">
        <v>90</v>
      </c>
    </row>
    <row r="1305" spans="2:65" s="1" customFormat="1" ht="11.25">
      <c r="B1305" s="32"/>
      <c r="D1305" s="154" t="s">
        <v>403</v>
      </c>
      <c r="F1305" s="176" t="s">
        <v>867</v>
      </c>
      <c r="H1305" s="177">
        <v>81.09</v>
      </c>
      <c r="L1305" s="32"/>
      <c r="M1305" s="175"/>
      <c r="T1305" s="56"/>
      <c r="AU1305" s="17" t="s">
        <v>90</v>
      </c>
    </row>
    <row r="1306" spans="2:65" s="1" customFormat="1" ht="11.25">
      <c r="B1306" s="32"/>
      <c r="D1306" s="154" t="s">
        <v>403</v>
      </c>
      <c r="F1306" s="176" t="s">
        <v>406</v>
      </c>
      <c r="H1306" s="177">
        <v>517.81299999999999</v>
      </c>
      <c r="L1306" s="32"/>
      <c r="M1306" s="175"/>
      <c r="T1306" s="56"/>
      <c r="AU1306" s="17" t="s">
        <v>90</v>
      </c>
    </row>
    <row r="1307" spans="2:65" s="1" customFormat="1" ht="16.5" customHeight="1">
      <c r="B1307" s="32"/>
      <c r="C1307" s="139" t="s">
        <v>880</v>
      </c>
      <c r="D1307" s="139" t="s">
        <v>375</v>
      </c>
      <c r="E1307" s="140" t="s">
        <v>881</v>
      </c>
      <c r="F1307" s="141" t="s">
        <v>882</v>
      </c>
      <c r="G1307" s="142" t="s">
        <v>172</v>
      </c>
      <c r="H1307" s="143">
        <v>462.33100000000002</v>
      </c>
      <c r="I1307" s="144"/>
      <c r="J1307" s="145">
        <f>ROUND(I1307*H1307,2)</f>
        <v>0</v>
      </c>
      <c r="K1307" s="146"/>
      <c r="L1307" s="32"/>
      <c r="M1307" s="147" t="s">
        <v>1</v>
      </c>
      <c r="N1307" s="148" t="s">
        <v>45</v>
      </c>
      <c r="P1307" s="149">
        <f>O1307*H1307</f>
        <v>0</v>
      </c>
      <c r="Q1307" s="149">
        <v>2.7499999999999998E-3</v>
      </c>
      <c r="R1307" s="149">
        <f>Q1307*H1307</f>
        <v>1.27141025</v>
      </c>
      <c r="S1307" s="149">
        <v>0</v>
      </c>
      <c r="T1307" s="150">
        <f>S1307*H1307</f>
        <v>0</v>
      </c>
      <c r="AR1307" s="151" t="s">
        <v>379</v>
      </c>
      <c r="AT1307" s="151" t="s">
        <v>375</v>
      </c>
      <c r="AU1307" s="151" t="s">
        <v>90</v>
      </c>
      <c r="AY1307" s="17" t="s">
        <v>373</v>
      </c>
      <c r="BE1307" s="152">
        <f>IF(N1307="základní",J1307,0)</f>
        <v>0</v>
      </c>
      <c r="BF1307" s="152">
        <f>IF(N1307="snížená",J1307,0)</f>
        <v>0</v>
      </c>
      <c r="BG1307" s="152">
        <f>IF(N1307="zákl. přenesená",J1307,0)</f>
        <v>0</v>
      </c>
      <c r="BH1307" s="152">
        <f>IF(N1307="sníž. přenesená",J1307,0)</f>
        <v>0</v>
      </c>
      <c r="BI1307" s="152">
        <f>IF(N1307="nulová",J1307,0)</f>
        <v>0</v>
      </c>
      <c r="BJ1307" s="17" t="s">
        <v>87</v>
      </c>
      <c r="BK1307" s="152">
        <f>ROUND(I1307*H1307,2)</f>
        <v>0</v>
      </c>
      <c r="BL1307" s="17" t="s">
        <v>379</v>
      </c>
      <c r="BM1307" s="151" t="s">
        <v>883</v>
      </c>
    </row>
    <row r="1308" spans="2:65" s="13" customFormat="1" ht="11.25">
      <c r="B1308" s="160"/>
      <c r="D1308" s="154" t="s">
        <v>381</v>
      </c>
      <c r="E1308" s="161" t="s">
        <v>1</v>
      </c>
      <c r="F1308" s="162" t="s">
        <v>159</v>
      </c>
      <c r="H1308" s="163">
        <v>517.81299999999999</v>
      </c>
      <c r="I1308" s="164"/>
      <c r="L1308" s="160"/>
      <c r="M1308" s="165"/>
      <c r="T1308" s="166"/>
      <c r="AT1308" s="161" t="s">
        <v>381</v>
      </c>
      <c r="AU1308" s="161" t="s">
        <v>90</v>
      </c>
      <c r="AV1308" s="13" t="s">
        <v>90</v>
      </c>
      <c r="AW1308" s="13" t="s">
        <v>36</v>
      </c>
      <c r="AX1308" s="13" t="s">
        <v>80</v>
      </c>
      <c r="AY1308" s="161" t="s">
        <v>373</v>
      </c>
    </row>
    <row r="1309" spans="2:65" s="12" customFormat="1" ht="11.25">
      <c r="B1309" s="153"/>
      <c r="D1309" s="154" t="s">
        <v>381</v>
      </c>
      <c r="E1309" s="155" t="s">
        <v>1</v>
      </c>
      <c r="F1309" s="156" t="s">
        <v>831</v>
      </c>
      <c r="H1309" s="155" t="s">
        <v>1</v>
      </c>
      <c r="I1309" s="157"/>
      <c r="L1309" s="153"/>
      <c r="M1309" s="158"/>
      <c r="T1309" s="159"/>
      <c r="AT1309" s="155" t="s">
        <v>381</v>
      </c>
      <c r="AU1309" s="155" t="s">
        <v>90</v>
      </c>
      <c r="AV1309" s="12" t="s">
        <v>87</v>
      </c>
      <c r="AW1309" s="12" t="s">
        <v>36</v>
      </c>
      <c r="AX1309" s="12" t="s">
        <v>80</v>
      </c>
      <c r="AY1309" s="155" t="s">
        <v>373</v>
      </c>
    </row>
    <row r="1310" spans="2:65" s="13" customFormat="1" ht="11.25">
      <c r="B1310" s="160"/>
      <c r="D1310" s="154" t="s">
        <v>381</v>
      </c>
      <c r="E1310" s="161" t="s">
        <v>1</v>
      </c>
      <c r="F1310" s="162" t="s">
        <v>884</v>
      </c>
      <c r="H1310" s="163">
        <v>-55.481999999999999</v>
      </c>
      <c r="I1310" s="164"/>
      <c r="L1310" s="160"/>
      <c r="M1310" s="165"/>
      <c r="T1310" s="166"/>
      <c r="AT1310" s="161" t="s">
        <v>381</v>
      </c>
      <c r="AU1310" s="161" t="s">
        <v>90</v>
      </c>
      <c r="AV1310" s="13" t="s">
        <v>90</v>
      </c>
      <c r="AW1310" s="13" t="s">
        <v>36</v>
      </c>
      <c r="AX1310" s="13" t="s">
        <v>80</v>
      </c>
      <c r="AY1310" s="161" t="s">
        <v>373</v>
      </c>
    </row>
    <row r="1311" spans="2:65" s="15" customFormat="1" ht="11.25">
      <c r="B1311" s="178"/>
      <c r="D1311" s="154" t="s">
        <v>381</v>
      </c>
      <c r="E1311" s="179" t="s">
        <v>164</v>
      </c>
      <c r="F1311" s="180" t="s">
        <v>406</v>
      </c>
      <c r="H1311" s="181">
        <v>462.33100000000002</v>
      </c>
      <c r="I1311" s="182"/>
      <c r="L1311" s="178"/>
      <c r="M1311" s="183"/>
      <c r="T1311" s="184"/>
      <c r="AT1311" s="179" t="s">
        <v>381</v>
      </c>
      <c r="AU1311" s="179" t="s">
        <v>90</v>
      </c>
      <c r="AV1311" s="15" t="s">
        <v>392</v>
      </c>
      <c r="AW1311" s="15" t="s">
        <v>36</v>
      </c>
      <c r="AX1311" s="15" t="s">
        <v>80</v>
      </c>
      <c r="AY1311" s="179" t="s">
        <v>373</v>
      </c>
    </row>
    <row r="1312" spans="2:65" s="14" customFormat="1" ht="11.25">
      <c r="B1312" s="167"/>
      <c r="D1312" s="154" t="s">
        <v>381</v>
      </c>
      <c r="E1312" s="168" t="s">
        <v>1</v>
      </c>
      <c r="F1312" s="169" t="s">
        <v>386</v>
      </c>
      <c r="H1312" s="170">
        <v>462.33100000000002</v>
      </c>
      <c r="I1312" s="171"/>
      <c r="L1312" s="167"/>
      <c r="M1312" s="172"/>
      <c r="T1312" s="173"/>
      <c r="AT1312" s="168" t="s">
        <v>381</v>
      </c>
      <c r="AU1312" s="168" t="s">
        <v>90</v>
      </c>
      <c r="AV1312" s="14" t="s">
        <v>379</v>
      </c>
      <c r="AW1312" s="14" t="s">
        <v>36</v>
      </c>
      <c r="AX1312" s="14" t="s">
        <v>87</v>
      </c>
      <c r="AY1312" s="168" t="s">
        <v>373</v>
      </c>
    </row>
    <row r="1313" spans="2:47" s="1" customFormat="1" ht="11.25">
      <c r="B1313" s="32"/>
      <c r="D1313" s="154" t="s">
        <v>403</v>
      </c>
      <c r="F1313" s="174" t="s">
        <v>879</v>
      </c>
      <c r="L1313" s="32"/>
      <c r="M1313" s="175"/>
      <c r="T1313" s="56"/>
      <c r="AU1313" s="17" t="s">
        <v>90</v>
      </c>
    </row>
    <row r="1314" spans="2:47" s="1" customFormat="1" ht="11.25">
      <c r="B1314" s="32"/>
      <c r="D1314" s="154" t="s">
        <v>403</v>
      </c>
      <c r="F1314" s="176" t="s">
        <v>717</v>
      </c>
      <c r="H1314" s="177">
        <v>0</v>
      </c>
      <c r="L1314" s="32"/>
      <c r="M1314" s="175"/>
      <c r="T1314" s="56"/>
      <c r="AU1314" s="17" t="s">
        <v>90</v>
      </c>
    </row>
    <row r="1315" spans="2:47" s="1" customFormat="1" ht="11.25">
      <c r="B1315" s="32"/>
      <c r="D1315" s="154" t="s">
        <v>403</v>
      </c>
      <c r="F1315" s="176" t="s">
        <v>718</v>
      </c>
      <c r="H1315" s="177">
        <v>0</v>
      </c>
      <c r="L1315" s="32"/>
      <c r="M1315" s="175"/>
      <c r="T1315" s="56"/>
      <c r="AU1315" s="17" t="s">
        <v>90</v>
      </c>
    </row>
    <row r="1316" spans="2:47" s="1" customFormat="1" ht="11.25">
      <c r="B1316" s="32"/>
      <c r="D1316" s="154" t="s">
        <v>403</v>
      </c>
      <c r="F1316" s="176" t="s">
        <v>546</v>
      </c>
      <c r="H1316" s="177">
        <v>0</v>
      </c>
      <c r="L1316" s="32"/>
      <c r="M1316" s="175"/>
      <c r="T1316" s="56"/>
      <c r="AU1316" s="17" t="s">
        <v>90</v>
      </c>
    </row>
    <row r="1317" spans="2:47" s="1" customFormat="1" ht="11.25">
      <c r="B1317" s="32"/>
      <c r="D1317" s="154" t="s">
        <v>403</v>
      </c>
      <c r="F1317" s="176" t="s">
        <v>719</v>
      </c>
      <c r="H1317" s="177">
        <v>0</v>
      </c>
      <c r="L1317" s="32"/>
      <c r="M1317" s="175"/>
      <c r="T1317" s="56"/>
      <c r="AU1317" s="17" t="s">
        <v>90</v>
      </c>
    </row>
    <row r="1318" spans="2:47" s="1" customFormat="1" ht="11.25">
      <c r="B1318" s="32"/>
      <c r="D1318" s="154" t="s">
        <v>403</v>
      </c>
      <c r="F1318" s="176" t="s">
        <v>800</v>
      </c>
      <c r="H1318" s="177">
        <v>78.933999999999997</v>
      </c>
      <c r="L1318" s="32"/>
      <c r="M1318" s="175"/>
      <c r="T1318" s="56"/>
      <c r="AU1318" s="17" t="s">
        <v>90</v>
      </c>
    </row>
    <row r="1319" spans="2:47" s="1" customFormat="1" ht="11.25">
      <c r="B1319" s="32"/>
      <c r="D1319" s="154" t="s">
        <v>403</v>
      </c>
      <c r="F1319" s="176" t="s">
        <v>801</v>
      </c>
      <c r="H1319" s="177">
        <v>-2.31</v>
      </c>
      <c r="L1319" s="32"/>
      <c r="M1319" s="175"/>
      <c r="T1319" s="56"/>
      <c r="AU1319" s="17" t="s">
        <v>90</v>
      </c>
    </row>
    <row r="1320" spans="2:47" s="1" customFormat="1" ht="11.25">
      <c r="B1320" s="32"/>
      <c r="D1320" s="154" t="s">
        <v>403</v>
      </c>
      <c r="F1320" s="176" t="s">
        <v>802</v>
      </c>
      <c r="H1320" s="177">
        <v>0</v>
      </c>
      <c r="L1320" s="32"/>
      <c r="M1320" s="175"/>
      <c r="T1320" s="56"/>
      <c r="AU1320" s="17" t="s">
        <v>90</v>
      </c>
    </row>
    <row r="1321" spans="2:47" s="1" customFormat="1" ht="11.25">
      <c r="B1321" s="32"/>
      <c r="D1321" s="154" t="s">
        <v>403</v>
      </c>
      <c r="F1321" s="176" t="s">
        <v>803</v>
      </c>
      <c r="H1321" s="177">
        <v>52.613</v>
      </c>
      <c r="L1321" s="32"/>
      <c r="M1321" s="175"/>
      <c r="T1321" s="56"/>
      <c r="AU1321" s="17" t="s">
        <v>90</v>
      </c>
    </row>
    <row r="1322" spans="2:47" s="1" customFormat="1" ht="11.25">
      <c r="B1322" s="32"/>
      <c r="D1322" s="154" t="s">
        <v>403</v>
      </c>
      <c r="F1322" s="176" t="s">
        <v>804</v>
      </c>
      <c r="H1322" s="177">
        <v>0</v>
      </c>
      <c r="L1322" s="32"/>
      <c r="M1322" s="175"/>
      <c r="T1322" s="56"/>
      <c r="AU1322" s="17" t="s">
        <v>90</v>
      </c>
    </row>
    <row r="1323" spans="2:47" s="1" customFormat="1" ht="11.25">
      <c r="B1323" s="32"/>
      <c r="D1323" s="154" t="s">
        <v>403</v>
      </c>
      <c r="F1323" s="176" t="s">
        <v>805</v>
      </c>
      <c r="H1323" s="177">
        <v>44.469000000000001</v>
      </c>
      <c r="L1323" s="32"/>
      <c r="M1323" s="175"/>
      <c r="T1323" s="56"/>
      <c r="AU1323" s="17" t="s">
        <v>90</v>
      </c>
    </row>
    <row r="1324" spans="2:47" s="1" customFormat="1" ht="11.25">
      <c r="B1324" s="32"/>
      <c r="D1324" s="154" t="s">
        <v>403</v>
      </c>
      <c r="F1324" s="176" t="s">
        <v>719</v>
      </c>
      <c r="H1324" s="177">
        <v>0</v>
      </c>
      <c r="L1324" s="32"/>
      <c r="M1324" s="175"/>
      <c r="T1324" s="56"/>
      <c r="AU1324" s="17" t="s">
        <v>90</v>
      </c>
    </row>
    <row r="1325" spans="2:47" s="1" customFormat="1" ht="11.25">
      <c r="B1325" s="32"/>
      <c r="D1325" s="154" t="s">
        <v>403</v>
      </c>
      <c r="F1325" s="176" t="s">
        <v>720</v>
      </c>
      <c r="H1325" s="177">
        <v>17.294</v>
      </c>
      <c r="L1325" s="32"/>
      <c r="M1325" s="175"/>
      <c r="T1325" s="56"/>
      <c r="AU1325" s="17" t="s">
        <v>90</v>
      </c>
    </row>
    <row r="1326" spans="2:47" s="1" customFormat="1" ht="11.25">
      <c r="B1326" s="32"/>
      <c r="D1326" s="154" t="s">
        <v>403</v>
      </c>
      <c r="F1326" s="176" t="s">
        <v>721</v>
      </c>
      <c r="H1326" s="177">
        <v>-2.75</v>
      </c>
      <c r="L1326" s="32"/>
      <c r="M1326" s="175"/>
      <c r="T1326" s="56"/>
      <c r="AU1326" s="17" t="s">
        <v>90</v>
      </c>
    </row>
    <row r="1327" spans="2:47" s="1" customFormat="1" ht="11.25">
      <c r="B1327" s="32"/>
      <c r="D1327" s="154" t="s">
        <v>403</v>
      </c>
      <c r="F1327" s="176" t="s">
        <v>722</v>
      </c>
      <c r="H1327" s="177">
        <v>0</v>
      </c>
      <c r="L1327" s="32"/>
      <c r="M1327" s="175"/>
      <c r="T1327" s="56"/>
      <c r="AU1327" s="17" t="s">
        <v>90</v>
      </c>
    </row>
    <row r="1328" spans="2:47" s="1" customFormat="1" ht="11.25">
      <c r="B1328" s="32"/>
      <c r="D1328" s="154" t="s">
        <v>403</v>
      </c>
      <c r="F1328" s="176" t="s">
        <v>723</v>
      </c>
      <c r="H1328" s="177">
        <v>11.010999999999999</v>
      </c>
      <c r="L1328" s="32"/>
      <c r="M1328" s="175"/>
      <c r="T1328" s="56"/>
      <c r="AU1328" s="17" t="s">
        <v>90</v>
      </c>
    </row>
    <row r="1329" spans="2:47" s="1" customFormat="1" ht="11.25">
      <c r="B1329" s="32"/>
      <c r="D1329" s="154" t="s">
        <v>403</v>
      </c>
      <c r="F1329" s="176" t="s">
        <v>724</v>
      </c>
      <c r="H1329" s="177">
        <v>0</v>
      </c>
      <c r="L1329" s="32"/>
      <c r="M1329" s="175"/>
      <c r="T1329" s="56"/>
      <c r="AU1329" s="17" t="s">
        <v>90</v>
      </c>
    </row>
    <row r="1330" spans="2:47" s="1" customFormat="1" ht="11.25">
      <c r="B1330" s="32"/>
      <c r="D1330" s="154" t="s">
        <v>403</v>
      </c>
      <c r="F1330" s="176" t="s">
        <v>725</v>
      </c>
      <c r="H1330" s="177">
        <v>14.64</v>
      </c>
      <c r="L1330" s="32"/>
      <c r="M1330" s="175"/>
      <c r="T1330" s="56"/>
      <c r="AU1330" s="17" t="s">
        <v>90</v>
      </c>
    </row>
    <row r="1331" spans="2:47" s="1" customFormat="1" ht="11.25">
      <c r="B1331" s="32"/>
      <c r="D1331" s="154" t="s">
        <v>403</v>
      </c>
      <c r="F1331" s="176" t="s">
        <v>578</v>
      </c>
      <c r="H1331" s="177">
        <v>0</v>
      </c>
      <c r="L1331" s="32"/>
      <c r="M1331" s="175"/>
      <c r="T1331" s="56"/>
      <c r="AU1331" s="17" t="s">
        <v>90</v>
      </c>
    </row>
    <row r="1332" spans="2:47" s="1" customFormat="1" ht="11.25">
      <c r="B1332" s="32"/>
      <c r="D1332" s="154" t="s">
        <v>403</v>
      </c>
      <c r="F1332" s="176" t="s">
        <v>726</v>
      </c>
      <c r="H1332" s="177">
        <v>0</v>
      </c>
      <c r="L1332" s="32"/>
      <c r="M1332" s="175"/>
      <c r="T1332" s="56"/>
      <c r="AU1332" s="17" t="s">
        <v>90</v>
      </c>
    </row>
    <row r="1333" spans="2:47" s="1" customFormat="1" ht="11.25">
      <c r="B1333" s="32"/>
      <c r="D1333" s="154" t="s">
        <v>403</v>
      </c>
      <c r="F1333" s="176" t="s">
        <v>727</v>
      </c>
      <c r="H1333" s="177">
        <v>52.7</v>
      </c>
      <c r="L1333" s="32"/>
      <c r="M1333" s="175"/>
      <c r="T1333" s="56"/>
      <c r="AU1333" s="17" t="s">
        <v>90</v>
      </c>
    </row>
    <row r="1334" spans="2:47" s="1" customFormat="1" ht="11.25">
      <c r="B1334" s="32"/>
      <c r="D1334" s="154" t="s">
        <v>403</v>
      </c>
      <c r="F1334" s="176" t="s">
        <v>728</v>
      </c>
      <c r="H1334" s="177">
        <v>0</v>
      </c>
      <c r="L1334" s="32"/>
      <c r="M1334" s="175"/>
      <c r="T1334" s="56"/>
      <c r="AU1334" s="17" t="s">
        <v>90</v>
      </c>
    </row>
    <row r="1335" spans="2:47" s="1" customFormat="1" ht="11.25">
      <c r="B1335" s="32"/>
      <c r="D1335" s="154" t="s">
        <v>403</v>
      </c>
      <c r="F1335" s="176" t="s">
        <v>729</v>
      </c>
      <c r="H1335" s="177">
        <v>0</v>
      </c>
      <c r="L1335" s="32"/>
      <c r="M1335" s="175"/>
      <c r="T1335" s="56"/>
      <c r="AU1335" s="17" t="s">
        <v>90</v>
      </c>
    </row>
    <row r="1336" spans="2:47" s="1" customFormat="1" ht="11.25">
      <c r="B1336" s="32"/>
      <c r="D1336" s="154" t="s">
        <v>403</v>
      </c>
      <c r="F1336" s="176" t="s">
        <v>730</v>
      </c>
      <c r="H1336" s="177">
        <v>40.299999999999997</v>
      </c>
      <c r="L1336" s="32"/>
      <c r="M1336" s="175"/>
      <c r="T1336" s="56"/>
      <c r="AU1336" s="17" t="s">
        <v>90</v>
      </c>
    </row>
    <row r="1337" spans="2:47" s="1" customFormat="1" ht="11.25">
      <c r="B1337" s="32"/>
      <c r="D1337" s="154" t="s">
        <v>403</v>
      </c>
      <c r="F1337" s="176" t="s">
        <v>864</v>
      </c>
      <c r="H1337" s="177">
        <v>0</v>
      </c>
      <c r="L1337" s="32"/>
      <c r="M1337" s="175"/>
      <c r="T1337" s="56"/>
      <c r="AU1337" s="17" t="s">
        <v>90</v>
      </c>
    </row>
    <row r="1338" spans="2:47" s="1" customFormat="1" ht="11.25">
      <c r="B1338" s="32"/>
      <c r="D1338" s="154" t="s">
        <v>403</v>
      </c>
      <c r="F1338" s="176" t="s">
        <v>865</v>
      </c>
      <c r="H1338" s="177">
        <v>36.752000000000002</v>
      </c>
      <c r="L1338" s="32"/>
      <c r="M1338" s="175"/>
      <c r="T1338" s="56"/>
      <c r="AU1338" s="17" t="s">
        <v>90</v>
      </c>
    </row>
    <row r="1339" spans="2:47" s="1" customFormat="1" ht="11.25">
      <c r="B1339" s="32"/>
      <c r="D1339" s="154" t="s">
        <v>403</v>
      </c>
      <c r="F1339" s="176" t="s">
        <v>866</v>
      </c>
      <c r="H1339" s="177">
        <v>93.07</v>
      </c>
      <c r="L1339" s="32"/>
      <c r="M1339" s="175"/>
      <c r="T1339" s="56"/>
      <c r="AU1339" s="17" t="s">
        <v>90</v>
      </c>
    </row>
    <row r="1340" spans="2:47" s="1" customFormat="1" ht="11.25">
      <c r="B1340" s="32"/>
      <c r="D1340" s="154" t="s">
        <v>403</v>
      </c>
      <c r="F1340" s="176" t="s">
        <v>867</v>
      </c>
      <c r="H1340" s="177">
        <v>81.09</v>
      </c>
      <c r="L1340" s="32"/>
      <c r="M1340" s="175"/>
      <c r="T1340" s="56"/>
      <c r="AU1340" s="17" t="s">
        <v>90</v>
      </c>
    </row>
    <row r="1341" spans="2:47" s="1" customFormat="1" ht="11.25">
      <c r="B1341" s="32"/>
      <c r="D1341" s="154" t="s">
        <v>403</v>
      </c>
      <c r="F1341" s="176" t="s">
        <v>406</v>
      </c>
      <c r="H1341" s="177">
        <v>517.81299999999999</v>
      </c>
      <c r="L1341" s="32"/>
      <c r="M1341" s="175"/>
      <c r="T1341" s="56"/>
      <c r="AU1341" s="17" t="s">
        <v>90</v>
      </c>
    </row>
    <row r="1342" spans="2:47" s="1" customFormat="1" ht="11.25">
      <c r="B1342" s="32"/>
      <c r="D1342" s="154" t="s">
        <v>403</v>
      </c>
      <c r="F1342" s="174" t="s">
        <v>885</v>
      </c>
      <c r="L1342" s="32"/>
      <c r="M1342" s="175"/>
      <c r="T1342" s="56"/>
      <c r="AU1342" s="17" t="s">
        <v>90</v>
      </c>
    </row>
    <row r="1343" spans="2:47" s="1" customFormat="1" ht="11.25">
      <c r="B1343" s="32"/>
      <c r="D1343" s="154" t="s">
        <v>403</v>
      </c>
      <c r="F1343" s="176" t="s">
        <v>834</v>
      </c>
      <c r="H1343" s="177">
        <v>0</v>
      </c>
      <c r="L1343" s="32"/>
      <c r="M1343" s="175"/>
      <c r="T1343" s="56"/>
      <c r="AU1343" s="17" t="s">
        <v>90</v>
      </c>
    </row>
    <row r="1344" spans="2:47" s="1" customFormat="1" ht="11.25">
      <c r="B1344" s="32"/>
      <c r="D1344" s="154" t="s">
        <v>403</v>
      </c>
      <c r="F1344" s="176" t="s">
        <v>546</v>
      </c>
      <c r="H1344" s="177">
        <v>0</v>
      </c>
      <c r="L1344" s="32"/>
      <c r="M1344" s="175"/>
      <c r="T1344" s="56"/>
      <c r="AU1344" s="17" t="s">
        <v>90</v>
      </c>
    </row>
    <row r="1345" spans="2:65" s="1" customFormat="1" ht="11.25">
      <c r="B1345" s="32"/>
      <c r="D1345" s="154" t="s">
        <v>403</v>
      </c>
      <c r="F1345" s="176" t="s">
        <v>835</v>
      </c>
      <c r="H1345" s="177">
        <v>36.722000000000001</v>
      </c>
      <c r="L1345" s="32"/>
      <c r="M1345" s="175"/>
      <c r="T1345" s="56"/>
      <c r="AU1345" s="17" t="s">
        <v>90</v>
      </c>
    </row>
    <row r="1346" spans="2:65" s="1" customFormat="1" ht="11.25">
      <c r="B1346" s="32"/>
      <c r="D1346" s="154" t="s">
        <v>403</v>
      </c>
      <c r="F1346" s="176" t="s">
        <v>578</v>
      </c>
      <c r="H1346" s="177">
        <v>0</v>
      </c>
      <c r="L1346" s="32"/>
      <c r="M1346" s="175"/>
      <c r="T1346" s="56"/>
      <c r="AU1346" s="17" t="s">
        <v>90</v>
      </c>
    </row>
    <row r="1347" spans="2:65" s="1" customFormat="1" ht="11.25">
      <c r="B1347" s="32"/>
      <c r="D1347" s="154" t="s">
        <v>403</v>
      </c>
      <c r="F1347" s="176" t="s">
        <v>886</v>
      </c>
      <c r="H1347" s="177">
        <v>9.3800000000000008</v>
      </c>
      <c r="L1347" s="32"/>
      <c r="M1347" s="175"/>
      <c r="T1347" s="56"/>
      <c r="AU1347" s="17" t="s">
        <v>90</v>
      </c>
    </row>
    <row r="1348" spans="2:65" s="1" customFormat="1" ht="11.25">
      <c r="B1348" s="32"/>
      <c r="D1348" s="154" t="s">
        <v>403</v>
      </c>
      <c r="F1348" s="176" t="s">
        <v>728</v>
      </c>
      <c r="H1348" s="177">
        <v>0</v>
      </c>
      <c r="L1348" s="32"/>
      <c r="M1348" s="175"/>
      <c r="T1348" s="56"/>
      <c r="AU1348" s="17" t="s">
        <v>90</v>
      </c>
    </row>
    <row r="1349" spans="2:65" s="1" customFormat="1" ht="11.25">
      <c r="B1349" s="32"/>
      <c r="D1349" s="154" t="s">
        <v>403</v>
      </c>
      <c r="F1349" s="176" t="s">
        <v>886</v>
      </c>
      <c r="H1349" s="177">
        <v>9.3800000000000008</v>
      </c>
      <c r="L1349" s="32"/>
      <c r="M1349" s="175"/>
      <c r="T1349" s="56"/>
      <c r="AU1349" s="17" t="s">
        <v>90</v>
      </c>
    </row>
    <row r="1350" spans="2:65" s="1" customFormat="1" ht="11.25">
      <c r="B1350" s="32"/>
      <c r="D1350" s="154" t="s">
        <v>403</v>
      </c>
      <c r="F1350" s="176" t="s">
        <v>406</v>
      </c>
      <c r="H1350" s="177">
        <v>55.481999999999999</v>
      </c>
      <c r="L1350" s="32"/>
      <c r="M1350" s="175"/>
      <c r="T1350" s="56"/>
      <c r="AU1350" s="17" t="s">
        <v>90</v>
      </c>
    </row>
    <row r="1351" spans="2:65" s="1" customFormat="1" ht="16.5" customHeight="1">
      <c r="B1351" s="32"/>
      <c r="C1351" s="139" t="s">
        <v>887</v>
      </c>
      <c r="D1351" s="139" t="s">
        <v>375</v>
      </c>
      <c r="E1351" s="140" t="s">
        <v>888</v>
      </c>
      <c r="F1351" s="141" t="s">
        <v>889</v>
      </c>
      <c r="G1351" s="142" t="s">
        <v>172</v>
      </c>
      <c r="H1351" s="143">
        <v>462.33100000000002</v>
      </c>
      <c r="I1351" s="144"/>
      <c r="J1351" s="145">
        <f>ROUND(I1351*H1351,2)</f>
        <v>0</v>
      </c>
      <c r="K1351" s="146"/>
      <c r="L1351" s="32"/>
      <c r="M1351" s="147" t="s">
        <v>1</v>
      </c>
      <c r="N1351" s="148" t="s">
        <v>45</v>
      </c>
      <c r="P1351" s="149">
        <f>O1351*H1351</f>
        <v>0</v>
      </c>
      <c r="Q1351" s="149">
        <v>0</v>
      </c>
      <c r="R1351" s="149">
        <f>Q1351*H1351</f>
        <v>0</v>
      </c>
      <c r="S1351" s="149">
        <v>0</v>
      </c>
      <c r="T1351" s="150">
        <f>S1351*H1351</f>
        <v>0</v>
      </c>
      <c r="AR1351" s="151" t="s">
        <v>379</v>
      </c>
      <c r="AT1351" s="151" t="s">
        <v>375</v>
      </c>
      <c r="AU1351" s="151" t="s">
        <v>90</v>
      </c>
      <c r="AY1351" s="17" t="s">
        <v>373</v>
      </c>
      <c r="BE1351" s="152">
        <f>IF(N1351="základní",J1351,0)</f>
        <v>0</v>
      </c>
      <c r="BF1351" s="152">
        <f>IF(N1351="snížená",J1351,0)</f>
        <v>0</v>
      </c>
      <c r="BG1351" s="152">
        <f>IF(N1351="zákl. přenesená",J1351,0)</f>
        <v>0</v>
      </c>
      <c r="BH1351" s="152">
        <f>IF(N1351="sníž. přenesená",J1351,0)</f>
        <v>0</v>
      </c>
      <c r="BI1351" s="152">
        <f>IF(N1351="nulová",J1351,0)</f>
        <v>0</v>
      </c>
      <c r="BJ1351" s="17" t="s">
        <v>87</v>
      </c>
      <c r="BK1351" s="152">
        <f>ROUND(I1351*H1351,2)</f>
        <v>0</v>
      </c>
      <c r="BL1351" s="17" t="s">
        <v>379</v>
      </c>
      <c r="BM1351" s="151" t="s">
        <v>890</v>
      </c>
    </row>
    <row r="1352" spans="2:65" s="13" customFormat="1" ht="11.25">
      <c r="B1352" s="160"/>
      <c r="D1352" s="154" t="s">
        <v>381</v>
      </c>
      <c r="E1352" s="161" t="s">
        <v>1</v>
      </c>
      <c r="F1352" s="162" t="s">
        <v>164</v>
      </c>
      <c r="H1352" s="163">
        <v>462.33100000000002</v>
      </c>
      <c r="I1352" s="164"/>
      <c r="L1352" s="160"/>
      <c r="M1352" s="165"/>
      <c r="T1352" s="166"/>
      <c r="AT1352" s="161" t="s">
        <v>381</v>
      </c>
      <c r="AU1352" s="161" t="s">
        <v>90</v>
      </c>
      <c r="AV1352" s="13" t="s">
        <v>90</v>
      </c>
      <c r="AW1352" s="13" t="s">
        <v>36</v>
      </c>
      <c r="AX1352" s="13" t="s">
        <v>80</v>
      </c>
      <c r="AY1352" s="161" t="s">
        <v>373</v>
      </c>
    </row>
    <row r="1353" spans="2:65" s="14" customFormat="1" ht="11.25">
      <c r="B1353" s="167"/>
      <c r="D1353" s="154" t="s">
        <v>381</v>
      </c>
      <c r="E1353" s="168" t="s">
        <v>1</v>
      </c>
      <c r="F1353" s="169" t="s">
        <v>386</v>
      </c>
      <c r="H1353" s="170">
        <v>462.33100000000002</v>
      </c>
      <c r="I1353" s="171"/>
      <c r="L1353" s="167"/>
      <c r="M1353" s="172"/>
      <c r="T1353" s="173"/>
      <c r="AT1353" s="168" t="s">
        <v>381</v>
      </c>
      <c r="AU1353" s="168" t="s">
        <v>90</v>
      </c>
      <c r="AV1353" s="14" t="s">
        <v>379</v>
      </c>
      <c r="AW1353" s="14" t="s">
        <v>36</v>
      </c>
      <c r="AX1353" s="14" t="s">
        <v>87</v>
      </c>
      <c r="AY1353" s="168" t="s">
        <v>373</v>
      </c>
    </row>
    <row r="1354" spans="2:65" s="1" customFormat="1" ht="11.25">
      <c r="B1354" s="32"/>
      <c r="D1354" s="154" t="s">
        <v>403</v>
      </c>
      <c r="F1354" s="174" t="s">
        <v>891</v>
      </c>
      <c r="L1354" s="32"/>
      <c r="M1354" s="175"/>
      <c r="T1354" s="56"/>
      <c r="AU1354" s="17" t="s">
        <v>90</v>
      </c>
    </row>
    <row r="1355" spans="2:65" s="1" customFormat="1" ht="11.25">
      <c r="B1355" s="32"/>
      <c r="D1355" s="154" t="s">
        <v>403</v>
      </c>
      <c r="F1355" s="176" t="s">
        <v>159</v>
      </c>
      <c r="H1355" s="177">
        <v>517.81299999999999</v>
      </c>
      <c r="L1355" s="32"/>
      <c r="M1355" s="175"/>
      <c r="T1355" s="56"/>
      <c r="AU1355" s="17" t="s">
        <v>90</v>
      </c>
    </row>
    <row r="1356" spans="2:65" s="1" customFormat="1" ht="11.25">
      <c r="B1356" s="32"/>
      <c r="D1356" s="154" t="s">
        <v>403</v>
      </c>
      <c r="F1356" s="176" t="s">
        <v>831</v>
      </c>
      <c r="H1356" s="177">
        <v>0</v>
      </c>
      <c r="L1356" s="32"/>
      <c r="M1356" s="175"/>
      <c r="T1356" s="56"/>
      <c r="AU1356" s="17" t="s">
        <v>90</v>
      </c>
    </row>
    <row r="1357" spans="2:65" s="1" customFormat="1" ht="11.25">
      <c r="B1357" s="32"/>
      <c r="D1357" s="154" t="s">
        <v>403</v>
      </c>
      <c r="F1357" s="176" t="s">
        <v>884</v>
      </c>
      <c r="H1357" s="177">
        <v>-55.481999999999999</v>
      </c>
      <c r="L1357" s="32"/>
      <c r="M1357" s="175"/>
      <c r="T1357" s="56"/>
      <c r="AU1357" s="17" t="s">
        <v>90</v>
      </c>
    </row>
    <row r="1358" spans="2:65" s="1" customFormat="1" ht="11.25">
      <c r="B1358" s="32"/>
      <c r="D1358" s="154" t="s">
        <v>403</v>
      </c>
      <c r="F1358" s="176" t="s">
        <v>406</v>
      </c>
      <c r="H1358" s="177">
        <v>462.33100000000002</v>
      </c>
      <c r="L1358" s="32"/>
      <c r="M1358" s="175"/>
      <c r="T1358" s="56"/>
      <c r="AU1358" s="17" t="s">
        <v>90</v>
      </c>
    </row>
    <row r="1359" spans="2:65" s="1" customFormat="1" ht="24.2" customHeight="1">
      <c r="B1359" s="32"/>
      <c r="C1359" s="139" t="s">
        <v>892</v>
      </c>
      <c r="D1359" s="139" t="s">
        <v>375</v>
      </c>
      <c r="E1359" s="140" t="s">
        <v>893</v>
      </c>
      <c r="F1359" s="141" t="s">
        <v>894</v>
      </c>
      <c r="G1359" s="142" t="s">
        <v>172</v>
      </c>
      <c r="H1359" s="143">
        <v>55.481999999999999</v>
      </c>
      <c r="I1359" s="144"/>
      <c r="J1359" s="145">
        <f>ROUND(I1359*H1359,2)</f>
        <v>0</v>
      </c>
      <c r="K1359" s="146"/>
      <c r="L1359" s="32"/>
      <c r="M1359" s="147" t="s">
        <v>1</v>
      </c>
      <c r="N1359" s="148" t="s">
        <v>45</v>
      </c>
      <c r="P1359" s="149">
        <f>O1359*H1359</f>
        <v>0</v>
      </c>
      <c r="Q1359" s="149">
        <v>3.7499999999999999E-3</v>
      </c>
      <c r="R1359" s="149">
        <f>Q1359*H1359</f>
        <v>0.20805749999999998</v>
      </c>
      <c r="S1359" s="149">
        <v>0</v>
      </c>
      <c r="T1359" s="150">
        <f>S1359*H1359</f>
        <v>0</v>
      </c>
      <c r="AR1359" s="151" t="s">
        <v>379</v>
      </c>
      <c r="AT1359" s="151" t="s">
        <v>375</v>
      </c>
      <c r="AU1359" s="151" t="s">
        <v>90</v>
      </c>
      <c r="AY1359" s="17" t="s">
        <v>373</v>
      </c>
      <c r="BE1359" s="152">
        <f>IF(N1359="základní",J1359,0)</f>
        <v>0</v>
      </c>
      <c r="BF1359" s="152">
        <f>IF(N1359="snížená",J1359,0)</f>
        <v>0</v>
      </c>
      <c r="BG1359" s="152">
        <f>IF(N1359="zákl. přenesená",J1359,0)</f>
        <v>0</v>
      </c>
      <c r="BH1359" s="152">
        <f>IF(N1359="sníž. přenesená",J1359,0)</f>
        <v>0</v>
      </c>
      <c r="BI1359" s="152">
        <f>IF(N1359="nulová",J1359,0)</f>
        <v>0</v>
      </c>
      <c r="BJ1359" s="17" t="s">
        <v>87</v>
      </c>
      <c r="BK1359" s="152">
        <f>ROUND(I1359*H1359,2)</f>
        <v>0</v>
      </c>
      <c r="BL1359" s="17" t="s">
        <v>379</v>
      </c>
      <c r="BM1359" s="151" t="s">
        <v>895</v>
      </c>
    </row>
    <row r="1360" spans="2:65" s="12" customFormat="1" ht="11.25">
      <c r="B1360" s="153"/>
      <c r="D1360" s="154" t="s">
        <v>381</v>
      </c>
      <c r="E1360" s="155" t="s">
        <v>1</v>
      </c>
      <c r="F1360" s="156" t="s">
        <v>834</v>
      </c>
      <c r="H1360" s="155" t="s">
        <v>1</v>
      </c>
      <c r="I1360" s="157"/>
      <c r="L1360" s="153"/>
      <c r="M1360" s="158"/>
      <c r="T1360" s="159"/>
      <c r="AT1360" s="155" t="s">
        <v>381</v>
      </c>
      <c r="AU1360" s="155" t="s">
        <v>90</v>
      </c>
      <c r="AV1360" s="12" t="s">
        <v>87</v>
      </c>
      <c r="AW1360" s="12" t="s">
        <v>36</v>
      </c>
      <c r="AX1360" s="12" t="s">
        <v>80</v>
      </c>
      <c r="AY1360" s="155" t="s">
        <v>373</v>
      </c>
    </row>
    <row r="1361" spans="2:65" s="12" customFormat="1" ht="11.25">
      <c r="B1361" s="153"/>
      <c r="D1361" s="154" t="s">
        <v>381</v>
      </c>
      <c r="E1361" s="155" t="s">
        <v>1</v>
      </c>
      <c r="F1361" s="156" t="s">
        <v>546</v>
      </c>
      <c r="H1361" s="155" t="s">
        <v>1</v>
      </c>
      <c r="I1361" s="157"/>
      <c r="L1361" s="153"/>
      <c r="M1361" s="158"/>
      <c r="T1361" s="159"/>
      <c r="AT1361" s="155" t="s">
        <v>381</v>
      </c>
      <c r="AU1361" s="155" t="s">
        <v>90</v>
      </c>
      <c r="AV1361" s="12" t="s">
        <v>87</v>
      </c>
      <c r="AW1361" s="12" t="s">
        <v>36</v>
      </c>
      <c r="AX1361" s="12" t="s">
        <v>80</v>
      </c>
      <c r="AY1361" s="155" t="s">
        <v>373</v>
      </c>
    </row>
    <row r="1362" spans="2:65" s="13" customFormat="1" ht="11.25">
      <c r="B1362" s="160"/>
      <c r="D1362" s="154" t="s">
        <v>381</v>
      </c>
      <c r="E1362" s="161" t="s">
        <v>1</v>
      </c>
      <c r="F1362" s="162" t="s">
        <v>835</v>
      </c>
      <c r="H1362" s="163">
        <v>36.722000000000001</v>
      </c>
      <c r="I1362" s="164"/>
      <c r="L1362" s="160"/>
      <c r="M1362" s="165"/>
      <c r="T1362" s="166"/>
      <c r="AT1362" s="161" t="s">
        <v>381</v>
      </c>
      <c r="AU1362" s="161" t="s">
        <v>90</v>
      </c>
      <c r="AV1362" s="13" t="s">
        <v>90</v>
      </c>
      <c r="AW1362" s="13" t="s">
        <v>36</v>
      </c>
      <c r="AX1362" s="13" t="s">
        <v>80</v>
      </c>
      <c r="AY1362" s="161" t="s">
        <v>373</v>
      </c>
    </row>
    <row r="1363" spans="2:65" s="12" customFormat="1" ht="11.25">
      <c r="B1363" s="153"/>
      <c r="D1363" s="154" t="s">
        <v>381</v>
      </c>
      <c r="E1363" s="155" t="s">
        <v>1</v>
      </c>
      <c r="F1363" s="156" t="s">
        <v>578</v>
      </c>
      <c r="H1363" s="155" t="s">
        <v>1</v>
      </c>
      <c r="I1363" s="157"/>
      <c r="L1363" s="153"/>
      <c r="M1363" s="158"/>
      <c r="T1363" s="159"/>
      <c r="AT1363" s="155" t="s">
        <v>381</v>
      </c>
      <c r="AU1363" s="155" t="s">
        <v>90</v>
      </c>
      <c r="AV1363" s="12" t="s">
        <v>87</v>
      </c>
      <c r="AW1363" s="12" t="s">
        <v>36</v>
      </c>
      <c r="AX1363" s="12" t="s">
        <v>80</v>
      </c>
      <c r="AY1363" s="155" t="s">
        <v>373</v>
      </c>
    </row>
    <row r="1364" spans="2:65" s="13" customFormat="1" ht="11.25">
      <c r="B1364" s="160"/>
      <c r="D1364" s="154" t="s">
        <v>381</v>
      </c>
      <c r="E1364" s="161" t="s">
        <v>1</v>
      </c>
      <c r="F1364" s="162" t="s">
        <v>886</v>
      </c>
      <c r="H1364" s="163">
        <v>9.3800000000000008</v>
      </c>
      <c r="I1364" s="164"/>
      <c r="L1364" s="160"/>
      <c r="M1364" s="165"/>
      <c r="T1364" s="166"/>
      <c r="AT1364" s="161" t="s">
        <v>381</v>
      </c>
      <c r="AU1364" s="161" t="s">
        <v>90</v>
      </c>
      <c r="AV1364" s="13" t="s">
        <v>90</v>
      </c>
      <c r="AW1364" s="13" t="s">
        <v>36</v>
      </c>
      <c r="AX1364" s="13" t="s">
        <v>80</v>
      </c>
      <c r="AY1364" s="161" t="s">
        <v>373</v>
      </c>
    </row>
    <row r="1365" spans="2:65" s="12" customFormat="1" ht="11.25">
      <c r="B1365" s="153"/>
      <c r="D1365" s="154" t="s">
        <v>381</v>
      </c>
      <c r="E1365" s="155" t="s">
        <v>1</v>
      </c>
      <c r="F1365" s="156" t="s">
        <v>728</v>
      </c>
      <c r="H1365" s="155" t="s">
        <v>1</v>
      </c>
      <c r="I1365" s="157"/>
      <c r="L1365" s="153"/>
      <c r="M1365" s="158"/>
      <c r="T1365" s="159"/>
      <c r="AT1365" s="155" t="s">
        <v>381</v>
      </c>
      <c r="AU1365" s="155" t="s">
        <v>90</v>
      </c>
      <c r="AV1365" s="12" t="s">
        <v>87</v>
      </c>
      <c r="AW1365" s="12" t="s">
        <v>36</v>
      </c>
      <c r="AX1365" s="12" t="s">
        <v>80</v>
      </c>
      <c r="AY1365" s="155" t="s">
        <v>373</v>
      </c>
    </row>
    <row r="1366" spans="2:65" s="13" customFormat="1" ht="11.25">
      <c r="B1366" s="160"/>
      <c r="D1366" s="154" t="s">
        <v>381</v>
      </c>
      <c r="E1366" s="161" t="s">
        <v>1</v>
      </c>
      <c r="F1366" s="162" t="s">
        <v>886</v>
      </c>
      <c r="H1366" s="163">
        <v>9.3800000000000008</v>
      </c>
      <c r="I1366" s="164"/>
      <c r="L1366" s="160"/>
      <c r="M1366" s="165"/>
      <c r="T1366" s="166"/>
      <c r="AT1366" s="161" t="s">
        <v>381</v>
      </c>
      <c r="AU1366" s="161" t="s">
        <v>90</v>
      </c>
      <c r="AV1366" s="13" t="s">
        <v>90</v>
      </c>
      <c r="AW1366" s="13" t="s">
        <v>36</v>
      </c>
      <c r="AX1366" s="13" t="s">
        <v>80</v>
      </c>
      <c r="AY1366" s="161" t="s">
        <v>373</v>
      </c>
    </row>
    <row r="1367" spans="2:65" s="15" customFormat="1" ht="11.25">
      <c r="B1367" s="178"/>
      <c r="D1367" s="154" t="s">
        <v>381</v>
      </c>
      <c r="E1367" s="179" t="s">
        <v>166</v>
      </c>
      <c r="F1367" s="180" t="s">
        <v>406</v>
      </c>
      <c r="H1367" s="181">
        <v>55.481999999999999</v>
      </c>
      <c r="I1367" s="182"/>
      <c r="L1367" s="178"/>
      <c r="M1367" s="183"/>
      <c r="T1367" s="184"/>
      <c r="AT1367" s="179" t="s">
        <v>381</v>
      </c>
      <c r="AU1367" s="179" t="s">
        <v>90</v>
      </c>
      <c r="AV1367" s="15" t="s">
        <v>392</v>
      </c>
      <c r="AW1367" s="15" t="s">
        <v>36</v>
      </c>
      <c r="AX1367" s="15" t="s">
        <v>80</v>
      </c>
      <c r="AY1367" s="179" t="s">
        <v>373</v>
      </c>
    </row>
    <row r="1368" spans="2:65" s="14" customFormat="1" ht="11.25">
      <c r="B1368" s="167"/>
      <c r="D1368" s="154" t="s">
        <v>381</v>
      </c>
      <c r="E1368" s="168" t="s">
        <v>1</v>
      </c>
      <c r="F1368" s="169" t="s">
        <v>386</v>
      </c>
      <c r="H1368" s="170">
        <v>55.481999999999999</v>
      </c>
      <c r="I1368" s="171"/>
      <c r="L1368" s="167"/>
      <c r="M1368" s="172"/>
      <c r="T1368" s="173"/>
      <c r="AT1368" s="168" t="s">
        <v>381</v>
      </c>
      <c r="AU1368" s="168" t="s">
        <v>90</v>
      </c>
      <c r="AV1368" s="14" t="s">
        <v>379</v>
      </c>
      <c r="AW1368" s="14" t="s">
        <v>36</v>
      </c>
      <c r="AX1368" s="14" t="s">
        <v>87</v>
      </c>
      <c r="AY1368" s="168" t="s">
        <v>373</v>
      </c>
    </row>
    <row r="1369" spans="2:65" s="1" customFormat="1" ht="11.25">
      <c r="B1369" s="32"/>
      <c r="D1369" s="154" t="s">
        <v>403</v>
      </c>
      <c r="F1369" s="174" t="s">
        <v>788</v>
      </c>
      <c r="L1369" s="32"/>
      <c r="M1369" s="175"/>
      <c r="T1369" s="56"/>
      <c r="AU1369" s="17" t="s">
        <v>90</v>
      </c>
    </row>
    <row r="1370" spans="2:65" s="1" customFormat="1" ht="11.25">
      <c r="B1370" s="32"/>
      <c r="D1370" s="154" t="s">
        <v>403</v>
      </c>
      <c r="F1370" s="176" t="s">
        <v>789</v>
      </c>
      <c r="H1370" s="177">
        <v>0</v>
      </c>
      <c r="L1370" s="32"/>
      <c r="M1370" s="175"/>
      <c r="T1370" s="56"/>
      <c r="AU1370" s="17" t="s">
        <v>90</v>
      </c>
    </row>
    <row r="1371" spans="2:65" s="1" customFormat="1" ht="11.25">
      <c r="B1371" s="32"/>
      <c r="D1371" s="154" t="s">
        <v>403</v>
      </c>
      <c r="F1371" s="176" t="s">
        <v>227</v>
      </c>
      <c r="H1371" s="177">
        <v>2.8</v>
      </c>
      <c r="L1371" s="32"/>
      <c r="M1371" s="175"/>
      <c r="T1371" s="56"/>
      <c r="AU1371" s="17" t="s">
        <v>90</v>
      </c>
    </row>
    <row r="1372" spans="2:65" s="1" customFormat="1" ht="11.25">
      <c r="B1372" s="32"/>
      <c r="D1372" s="154" t="s">
        <v>403</v>
      </c>
      <c r="F1372" s="176" t="s">
        <v>406</v>
      </c>
      <c r="H1372" s="177">
        <v>2.8</v>
      </c>
      <c r="L1372" s="32"/>
      <c r="M1372" s="175"/>
      <c r="T1372" s="56"/>
      <c r="AU1372" s="17" t="s">
        <v>90</v>
      </c>
    </row>
    <row r="1373" spans="2:65" s="1" customFormat="1" ht="24.2" customHeight="1">
      <c r="B1373" s="32"/>
      <c r="C1373" s="139" t="s">
        <v>896</v>
      </c>
      <c r="D1373" s="139" t="s">
        <v>375</v>
      </c>
      <c r="E1373" s="140" t="s">
        <v>897</v>
      </c>
      <c r="F1373" s="141" t="s">
        <v>898</v>
      </c>
      <c r="G1373" s="142" t="s">
        <v>172</v>
      </c>
      <c r="H1373" s="143">
        <v>55.481999999999999</v>
      </c>
      <c r="I1373" s="144"/>
      <c r="J1373" s="145">
        <f>ROUND(I1373*H1373,2)</f>
        <v>0</v>
      </c>
      <c r="K1373" s="146"/>
      <c r="L1373" s="32"/>
      <c r="M1373" s="147" t="s">
        <v>1</v>
      </c>
      <c r="N1373" s="148" t="s">
        <v>45</v>
      </c>
      <c r="P1373" s="149">
        <f>O1373*H1373</f>
        <v>0</v>
      </c>
      <c r="Q1373" s="149">
        <v>0</v>
      </c>
      <c r="R1373" s="149">
        <f>Q1373*H1373</f>
        <v>0</v>
      </c>
      <c r="S1373" s="149">
        <v>0</v>
      </c>
      <c r="T1373" s="150">
        <f>S1373*H1373</f>
        <v>0</v>
      </c>
      <c r="AR1373" s="151" t="s">
        <v>379</v>
      </c>
      <c r="AT1373" s="151" t="s">
        <v>375</v>
      </c>
      <c r="AU1373" s="151" t="s">
        <v>90</v>
      </c>
      <c r="AY1373" s="17" t="s">
        <v>373</v>
      </c>
      <c r="BE1373" s="152">
        <f>IF(N1373="základní",J1373,0)</f>
        <v>0</v>
      </c>
      <c r="BF1373" s="152">
        <f>IF(N1373="snížená",J1373,0)</f>
        <v>0</v>
      </c>
      <c r="BG1373" s="152">
        <f>IF(N1373="zákl. přenesená",J1373,0)</f>
        <v>0</v>
      </c>
      <c r="BH1373" s="152">
        <f>IF(N1373="sníž. přenesená",J1373,0)</f>
        <v>0</v>
      </c>
      <c r="BI1373" s="152">
        <f>IF(N1373="nulová",J1373,0)</f>
        <v>0</v>
      </c>
      <c r="BJ1373" s="17" t="s">
        <v>87</v>
      </c>
      <c r="BK1373" s="152">
        <f>ROUND(I1373*H1373,2)</f>
        <v>0</v>
      </c>
      <c r="BL1373" s="17" t="s">
        <v>379</v>
      </c>
      <c r="BM1373" s="151" t="s">
        <v>899</v>
      </c>
    </row>
    <row r="1374" spans="2:65" s="13" customFormat="1" ht="11.25">
      <c r="B1374" s="160"/>
      <c r="D1374" s="154" t="s">
        <v>381</v>
      </c>
      <c r="E1374" s="161" t="s">
        <v>1</v>
      </c>
      <c r="F1374" s="162" t="s">
        <v>166</v>
      </c>
      <c r="H1374" s="163">
        <v>55.481999999999999</v>
      </c>
      <c r="I1374" s="164"/>
      <c r="L1374" s="160"/>
      <c r="M1374" s="165"/>
      <c r="T1374" s="166"/>
      <c r="AT1374" s="161" t="s">
        <v>381</v>
      </c>
      <c r="AU1374" s="161" t="s">
        <v>90</v>
      </c>
      <c r="AV1374" s="13" t="s">
        <v>90</v>
      </c>
      <c r="AW1374" s="13" t="s">
        <v>36</v>
      </c>
      <c r="AX1374" s="13" t="s">
        <v>80</v>
      </c>
      <c r="AY1374" s="161" t="s">
        <v>373</v>
      </c>
    </row>
    <row r="1375" spans="2:65" s="14" customFormat="1" ht="11.25">
      <c r="B1375" s="167"/>
      <c r="D1375" s="154" t="s">
        <v>381</v>
      </c>
      <c r="E1375" s="168" t="s">
        <v>1</v>
      </c>
      <c r="F1375" s="169" t="s">
        <v>386</v>
      </c>
      <c r="H1375" s="170">
        <v>55.481999999999999</v>
      </c>
      <c r="I1375" s="171"/>
      <c r="L1375" s="167"/>
      <c r="M1375" s="172"/>
      <c r="T1375" s="173"/>
      <c r="AT1375" s="168" t="s">
        <v>381</v>
      </c>
      <c r="AU1375" s="168" t="s">
        <v>90</v>
      </c>
      <c r="AV1375" s="14" t="s">
        <v>379</v>
      </c>
      <c r="AW1375" s="14" t="s">
        <v>36</v>
      </c>
      <c r="AX1375" s="14" t="s">
        <v>87</v>
      </c>
      <c r="AY1375" s="168" t="s">
        <v>373</v>
      </c>
    </row>
    <row r="1376" spans="2:65" s="1" customFormat="1" ht="11.25">
      <c r="B1376" s="32"/>
      <c r="D1376" s="154" t="s">
        <v>403</v>
      </c>
      <c r="F1376" s="174" t="s">
        <v>885</v>
      </c>
      <c r="L1376" s="32"/>
      <c r="M1376" s="175"/>
      <c r="T1376" s="56"/>
      <c r="AU1376" s="17" t="s">
        <v>90</v>
      </c>
    </row>
    <row r="1377" spans="2:65" s="1" customFormat="1" ht="11.25">
      <c r="B1377" s="32"/>
      <c r="D1377" s="154" t="s">
        <v>403</v>
      </c>
      <c r="F1377" s="176" t="s">
        <v>834</v>
      </c>
      <c r="H1377" s="177">
        <v>0</v>
      </c>
      <c r="L1377" s="32"/>
      <c r="M1377" s="175"/>
      <c r="T1377" s="56"/>
      <c r="AU1377" s="17" t="s">
        <v>90</v>
      </c>
    </row>
    <row r="1378" spans="2:65" s="1" customFormat="1" ht="11.25">
      <c r="B1378" s="32"/>
      <c r="D1378" s="154" t="s">
        <v>403</v>
      </c>
      <c r="F1378" s="176" t="s">
        <v>546</v>
      </c>
      <c r="H1378" s="177">
        <v>0</v>
      </c>
      <c r="L1378" s="32"/>
      <c r="M1378" s="175"/>
      <c r="T1378" s="56"/>
      <c r="AU1378" s="17" t="s">
        <v>90</v>
      </c>
    </row>
    <row r="1379" spans="2:65" s="1" customFormat="1" ht="11.25">
      <c r="B1379" s="32"/>
      <c r="D1379" s="154" t="s">
        <v>403</v>
      </c>
      <c r="F1379" s="176" t="s">
        <v>835</v>
      </c>
      <c r="H1379" s="177">
        <v>36.722000000000001</v>
      </c>
      <c r="L1379" s="32"/>
      <c r="M1379" s="175"/>
      <c r="T1379" s="56"/>
      <c r="AU1379" s="17" t="s">
        <v>90</v>
      </c>
    </row>
    <row r="1380" spans="2:65" s="1" customFormat="1" ht="11.25">
      <c r="B1380" s="32"/>
      <c r="D1380" s="154" t="s">
        <v>403</v>
      </c>
      <c r="F1380" s="176" t="s">
        <v>578</v>
      </c>
      <c r="H1380" s="177">
        <v>0</v>
      </c>
      <c r="L1380" s="32"/>
      <c r="M1380" s="175"/>
      <c r="T1380" s="56"/>
      <c r="AU1380" s="17" t="s">
        <v>90</v>
      </c>
    </row>
    <row r="1381" spans="2:65" s="1" customFormat="1" ht="11.25">
      <c r="B1381" s="32"/>
      <c r="D1381" s="154" t="s">
        <v>403</v>
      </c>
      <c r="F1381" s="176" t="s">
        <v>886</v>
      </c>
      <c r="H1381" s="177">
        <v>9.3800000000000008</v>
      </c>
      <c r="L1381" s="32"/>
      <c r="M1381" s="175"/>
      <c r="T1381" s="56"/>
      <c r="AU1381" s="17" t="s">
        <v>90</v>
      </c>
    </row>
    <row r="1382" spans="2:65" s="1" customFormat="1" ht="11.25">
      <c r="B1382" s="32"/>
      <c r="D1382" s="154" t="s">
        <v>403</v>
      </c>
      <c r="F1382" s="176" t="s">
        <v>728</v>
      </c>
      <c r="H1382" s="177">
        <v>0</v>
      </c>
      <c r="L1382" s="32"/>
      <c r="M1382" s="175"/>
      <c r="T1382" s="56"/>
      <c r="AU1382" s="17" t="s">
        <v>90</v>
      </c>
    </row>
    <row r="1383" spans="2:65" s="1" customFormat="1" ht="11.25">
      <c r="B1383" s="32"/>
      <c r="D1383" s="154" t="s">
        <v>403</v>
      </c>
      <c r="F1383" s="176" t="s">
        <v>886</v>
      </c>
      <c r="H1383" s="177">
        <v>9.3800000000000008</v>
      </c>
      <c r="L1383" s="32"/>
      <c r="M1383" s="175"/>
      <c r="T1383" s="56"/>
      <c r="AU1383" s="17" t="s">
        <v>90</v>
      </c>
    </row>
    <row r="1384" spans="2:65" s="1" customFormat="1" ht="11.25">
      <c r="B1384" s="32"/>
      <c r="D1384" s="154" t="s">
        <v>403</v>
      </c>
      <c r="F1384" s="176" t="s">
        <v>406</v>
      </c>
      <c r="H1384" s="177">
        <v>55.481999999999999</v>
      </c>
      <c r="L1384" s="32"/>
      <c r="M1384" s="175"/>
      <c r="T1384" s="56"/>
      <c r="AU1384" s="17" t="s">
        <v>90</v>
      </c>
    </row>
    <row r="1385" spans="2:65" s="1" customFormat="1" ht="16.5" customHeight="1">
      <c r="B1385" s="32"/>
      <c r="C1385" s="139" t="s">
        <v>900</v>
      </c>
      <c r="D1385" s="139" t="s">
        <v>375</v>
      </c>
      <c r="E1385" s="140" t="s">
        <v>901</v>
      </c>
      <c r="F1385" s="141" t="s">
        <v>902</v>
      </c>
      <c r="G1385" s="142" t="s">
        <v>172</v>
      </c>
      <c r="H1385" s="143">
        <v>517.81299999999999</v>
      </c>
      <c r="I1385" s="144"/>
      <c r="J1385" s="145">
        <f>ROUND(I1385*H1385,2)</f>
        <v>0</v>
      </c>
      <c r="K1385" s="146"/>
      <c r="L1385" s="32"/>
      <c r="M1385" s="147" t="s">
        <v>1</v>
      </c>
      <c r="N1385" s="148" t="s">
        <v>45</v>
      </c>
      <c r="P1385" s="149">
        <f>O1385*H1385</f>
        <v>0</v>
      </c>
      <c r="Q1385" s="149">
        <v>2.5000000000000001E-3</v>
      </c>
      <c r="R1385" s="149">
        <f>Q1385*H1385</f>
        <v>1.2945325000000001</v>
      </c>
      <c r="S1385" s="149">
        <v>0</v>
      </c>
      <c r="T1385" s="150">
        <f>S1385*H1385</f>
        <v>0</v>
      </c>
      <c r="AR1385" s="151" t="s">
        <v>379</v>
      </c>
      <c r="AT1385" s="151" t="s">
        <v>375</v>
      </c>
      <c r="AU1385" s="151" t="s">
        <v>90</v>
      </c>
      <c r="AY1385" s="17" t="s">
        <v>373</v>
      </c>
      <c r="BE1385" s="152">
        <f>IF(N1385="základní",J1385,0)</f>
        <v>0</v>
      </c>
      <c r="BF1385" s="152">
        <f>IF(N1385="snížená",J1385,0)</f>
        <v>0</v>
      </c>
      <c r="BG1385" s="152">
        <f>IF(N1385="zákl. přenesená",J1385,0)</f>
        <v>0</v>
      </c>
      <c r="BH1385" s="152">
        <f>IF(N1385="sníž. přenesená",J1385,0)</f>
        <v>0</v>
      </c>
      <c r="BI1385" s="152">
        <f>IF(N1385="nulová",J1385,0)</f>
        <v>0</v>
      </c>
      <c r="BJ1385" s="17" t="s">
        <v>87</v>
      </c>
      <c r="BK1385" s="152">
        <f>ROUND(I1385*H1385,2)</f>
        <v>0</v>
      </c>
      <c r="BL1385" s="17" t="s">
        <v>379</v>
      </c>
      <c r="BM1385" s="151" t="s">
        <v>903</v>
      </c>
    </row>
    <row r="1386" spans="2:65" s="13" customFormat="1" ht="11.25">
      <c r="B1386" s="160"/>
      <c r="D1386" s="154" t="s">
        <v>381</v>
      </c>
      <c r="E1386" s="161" t="s">
        <v>1</v>
      </c>
      <c r="F1386" s="162" t="s">
        <v>164</v>
      </c>
      <c r="H1386" s="163">
        <v>462.33100000000002</v>
      </c>
      <c r="I1386" s="164"/>
      <c r="L1386" s="160"/>
      <c r="M1386" s="165"/>
      <c r="T1386" s="166"/>
      <c r="AT1386" s="161" t="s">
        <v>381</v>
      </c>
      <c r="AU1386" s="161" t="s">
        <v>90</v>
      </c>
      <c r="AV1386" s="13" t="s">
        <v>90</v>
      </c>
      <c r="AW1386" s="13" t="s">
        <v>36</v>
      </c>
      <c r="AX1386" s="13" t="s">
        <v>80</v>
      </c>
      <c r="AY1386" s="161" t="s">
        <v>373</v>
      </c>
    </row>
    <row r="1387" spans="2:65" s="13" customFormat="1" ht="11.25">
      <c r="B1387" s="160"/>
      <c r="D1387" s="154" t="s">
        <v>381</v>
      </c>
      <c r="E1387" s="161" t="s">
        <v>1</v>
      </c>
      <c r="F1387" s="162" t="s">
        <v>166</v>
      </c>
      <c r="H1387" s="163">
        <v>55.481999999999999</v>
      </c>
      <c r="I1387" s="164"/>
      <c r="L1387" s="160"/>
      <c r="M1387" s="165"/>
      <c r="T1387" s="166"/>
      <c r="AT1387" s="161" t="s">
        <v>381</v>
      </c>
      <c r="AU1387" s="161" t="s">
        <v>90</v>
      </c>
      <c r="AV1387" s="13" t="s">
        <v>90</v>
      </c>
      <c r="AW1387" s="13" t="s">
        <v>36</v>
      </c>
      <c r="AX1387" s="13" t="s">
        <v>80</v>
      </c>
      <c r="AY1387" s="161" t="s">
        <v>373</v>
      </c>
    </row>
    <row r="1388" spans="2:65" s="14" customFormat="1" ht="11.25">
      <c r="B1388" s="167"/>
      <c r="D1388" s="154" t="s">
        <v>381</v>
      </c>
      <c r="E1388" s="168" t="s">
        <v>1</v>
      </c>
      <c r="F1388" s="169" t="s">
        <v>386</v>
      </c>
      <c r="H1388" s="170">
        <v>517.81299999999999</v>
      </c>
      <c r="I1388" s="171"/>
      <c r="L1388" s="167"/>
      <c r="M1388" s="172"/>
      <c r="T1388" s="173"/>
      <c r="AT1388" s="168" t="s">
        <v>381</v>
      </c>
      <c r="AU1388" s="168" t="s">
        <v>90</v>
      </c>
      <c r="AV1388" s="14" t="s">
        <v>379</v>
      </c>
      <c r="AW1388" s="14" t="s">
        <v>36</v>
      </c>
      <c r="AX1388" s="14" t="s">
        <v>87</v>
      </c>
      <c r="AY1388" s="168" t="s">
        <v>373</v>
      </c>
    </row>
    <row r="1389" spans="2:65" s="1" customFormat="1" ht="11.25">
      <c r="B1389" s="32"/>
      <c r="D1389" s="154" t="s">
        <v>403</v>
      </c>
      <c r="F1389" s="174" t="s">
        <v>891</v>
      </c>
      <c r="L1389" s="32"/>
      <c r="M1389" s="175"/>
      <c r="T1389" s="56"/>
      <c r="AU1389" s="17" t="s">
        <v>90</v>
      </c>
    </row>
    <row r="1390" spans="2:65" s="1" customFormat="1" ht="11.25">
      <c r="B1390" s="32"/>
      <c r="D1390" s="154" t="s">
        <v>403</v>
      </c>
      <c r="F1390" s="176" t="s">
        <v>159</v>
      </c>
      <c r="H1390" s="177">
        <v>517.81299999999999</v>
      </c>
      <c r="L1390" s="32"/>
      <c r="M1390" s="175"/>
      <c r="T1390" s="56"/>
      <c r="AU1390" s="17" t="s">
        <v>90</v>
      </c>
    </row>
    <row r="1391" spans="2:65" s="1" customFormat="1" ht="11.25">
      <c r="B1391" s="32"/>
      <c r="D1391" s="154" t="s">
        <v>403</v>
      </c>
      <c r="F1391" s="176" t="s">
        <v>831</v>
      </c>
      <c r="H1391" s="177">
        <v>0</v>
      </c>
      <c r="L1391" s="32"/>
      <c r="M1391" s="175"/>
      <c r="T1391" s="56"/>
      <c r="AU1391" s="17" t="s">
        <v>90</v>
      </c>
    </row>
    <row r="1392" spans="2:65" s="1" customFormat="1" ht="11.25">
      <c r="B1392" s="32"/>
      <c r="D1392" s="154" t="s">
        <v>403</v>
      </c>
      <c r="F1392" s="176" t="s">
        <v>884</v>
      </c>
      <c r="H1392" s="177">
        <v>-55.481999999999999</v>
      </c>
      <c r="L1392" s="32"/>
      <c r="M1392" s="175"/>
      <c r="T1392" s="56"/>
      <c r="AU1392" s="17" t="s">
        <v>90</v>
      </c>
    </row>
    <row r="1393" spans="2:65" s="1" customFormat="1" ht="11.25">
      <c r="B1393" s="32"/>
      <c r="D1393" s="154" t="s">
        <v>403</v>
      </c>
      <c r="F1393" s="176" t="s">
        <v>406</v>
      </c>
      <c r="H1393" s="177">
        <v>462.33100000000002</v>
      </c>
      <c r="L1393" s="32"/>
      <c r="M1393" s="175"/>
      <c r="T1393" s="56"/>
      <c r="AU1393" s="17" t="s">
        <v>90</v>
      </c>
    </row>
    <row r="1394" spans="2:65" s="1" customFormat="1" ht="11.25">
      <c r="B1394" s="32"/>
      <c r="D1394" s="154" t="s">
        <v>403</v>
      </c>
      <c r="F1394" s="174" t="s">
        <v>885</v>
      </c>
      <c r="L1394" s="32"/>
      <c r="M1394" s="175"/>
      <c r="T1394" s="56"/>
      <c r="AU1394" s="17" t="s">
        <v>90</v>
      </c>
    </row>
    <row r="1395" spans="2:65" s="1" customFormat="1" ht="11.25">
      <c r="B1395" s="32"/>
      <c r="D1395" s="154" t="s">
        <v>403</v>
      </c>
      <c r="F1395" s="176" t="s">
        <v>834</v>
      </c>
      <c r="H1395" s="177">
        <v>0</v>
      </c>
      <c r="L1395" s="32"/>
      <c r="M1395" s="175"/>
      <c r="T1395" s="56"/>
      <c r="AU1395" s="17" t="s">
        <v>90</v>
      </c>
    </row>
    <row r="1396" spans="2:65" s="1" customFormat="1" ht="11.25">
      <c r="B1396" s="32"/>
      <c r="D1396" s="154" t="s">
        <v>403</v>
      </c>
      <c r="F1396" s="176" t="s">
        <v>546</v>
      </c>
      <c r="H1396" s="177">
        <v>0</v>
      </c>
      <c r="L1396" s="32"/>
      <c r="M1396" s="175"/>
      <c r="T1396" s="56"/>
      <c r="AU1396" s="17" t="s">
        <v>90</v>
      </c>
    </row>
    <row r="1397" spans="2:65" s="1" customFormat="1" ht="11.25">
      <c r="B1397" s="32"/>
      <c r="D1397" s="154" t="s">
        <v>403</v>
      </c>
      <c r="F1397" s="176" t="s">
        <v>835</v>
      </c>
      <c r="H1397" s="177">
        <v>36.722000000000001</v>
      </c>
      <c r="L1397" s="32"/>
      <c r="M1397" s="175"/>
      <c r="T1397" s="56"/>
      <c r="AU1397" s="17" t="s">
        <v>90</v>
      </c>
    </row>
    <row r="1398" spans="2:65" s="1" customFormat="1" ht="11.25">
      <c r="B1398" s="32"/>
      <c r="D1398" s="154" t="s">
        <v>403</v>
      </c>
      <c r="F1398" s="176" t="s">
        <v>578</v>
      </c>
      <c r="H1398" s="177">
        <v>0</v>
      </c>
      <c r="L1398" s="32"/>
      <c r="M1398" s="175"/>
      <c r="T1398" s="56"/>
      <c r="AU1398" s="17" t="s">
        <v>90</v>
      </c>
    </row>
    <row r="1399" spans="2:65" s="1" customFormat="1" ht="11.25">
      <c r="B1399" s="32"/>
      <c r="D1399" s="154" t="s">
        <v>403</v>
      </c>
      <c r="F1399" s="176" t="s">
        <v>886</v>
      </c>
      <c r="H1399" s="177">
        <v>9.3800000000000008</v>
      </c>
      <c r="L1399" s="32"/>
      <c r="M1399" s="175"/>
      <c r="T1399" s="56"/>
      <c r="AU1399" s="17" t="s">
        <v>90</v>
      </c>
    </row>
    <row r="1400" spans="2:65" s="1" customFormat="1" ht="11.25">
      <c r="B1400" s="32"/>
      <c r="D1400" s="154" t="s">
        <v>403</v>
      </c>
      <c r="F1400" s="176" t="s">
        <v>728</v>
      </c>
      <c r="H1400" s="177">
        <v>0</v>
      </c>
      <c r="L1400" s="32"/>
      <c r="M1400" s="175"/>
      <c r="T1400" s="56"/>
      <c r="AU1400" s="17" t="s">
        <v>90</v>
      </c>
    </row>
    <row r="1401" spans="2:65" s="1" customFormat="1" ht="11.25">
      <c r="B1401" s="32"/>
      <c r="D1401" s="154" t="s">
        <v>403</v>
      </c>
      <c r="F1401" s="176" t="s">
        <v>886</v>
      </c>
      <c r="H1401" s="177">
        <v>9.3800000000000008</v>
      </c>
      <c r="L1401" s="32"/>
      <c r="M1401" s="175"/>
      <c r="T1401" s="56"/>
      <c r="AU1401" s="17" t="s">
        <v>90</v>
      </c>
    </row>
    <row r="1402" spans="2:65" s="1" customFormat="1" ht="11.25">
      <c r="B1402" s="32"/>
      <c r="D1402" s="154" t="s">
        <v>403</v>
      </c>
      <c r="F1402" s="176" t="s">
        <v>406</v>
      </c>
      <c r="H1402" s="177">
        <v>55.481999999999999</v>
      </c>
      <c r="L1402" s="32"/>
      <c r="M1402" s="175"/>
      <c r="T1402" s="56"/>
      <c r="AU1402" s="17" t="s">
        <v>90</v>
      </c>
    </row>
    <row r="1403" spans="2:65" s="1" customFormat="1" ht="24.2" customHeight="1">
      <c r="B1403" s="32"/>
      <c r="C1403" s="139" t="s">
        <v>904</v>
      </c>
      <c r="D1403" s="139" t="s">
        <v>375</v>
      </c>
      <c r="E1403" s="140" t="s">
        <v>905</v>
      </c>
      <c r="F1403" s="141" t="s">
        <v>906</v>
      </c>
      <c r="G1403" s="142" t="s">
        <v>647</v>
      </c>
      <c r="H1403" s="143">
        <v>11.185</v>
      </c>
      <c r="I1403" s="144"/>
      <c r="J1403" s="145">
        <f>ROUND(I1403*H1403,2)</f>
        <v>0</v>
      </c>
      <c r="K1403" s="146"/>
      <c r="L1403" s="32"/>
      <c r="M1403" s="147" t="s">
        <v>1</v>
      </c>
      <c r="N1403" s="148" t="s">
        <v>45</v>
      </c>
      <c r="P1403" s="149">
        <f>O1403*H1403</f>
        <v>0</v>
      </c>
      <c r="Q1403" s="149">
        <v>1.04922</v>
      </c>
      <c r="R1403" s="149">
        <f>Q1403*H1403</f>
        <v>11.7355257</v>
      </c>
      <c r="S1403" s="149">
        <v>0</v>
      </c>
      <c r="T1403" s="150">
        <f>S1403*H1403</f>
        <v>0</v>
      </c>
      <c r="AR1403" s="151" t="s">
        <v>379</v>
      </c>
      <c r="AT1403" s="151" t="s">
        <v>375</v>
      </c>
      <c r="AU1403" s="151" t="s">
        <v>90</v>
      </c>
      <c r="AY1403" s="17" t="s">
        <v>373</v>
      </c>
      <c r="BE1403" s="152">
        <f>IF(N1403="základní",J1403,0)</f>
        <v>0</v>
      </c>
      <c r="BF1403" s="152">
        <f>IF(N1403="snížená",J1403,0)</f>
        <v>0</v>
      </c>
      <c r="BG1403" s="152">
        <f>IF(N1403="zákl. přenesená",J1403,0)</f>
        <v>0</v>
      </c>
      <c r="BH1403" s="152">
        <f>IF(N1403="sníž. přenesená",J1403,0)</f>
        <v>0</v>
      </c>
      <c r="BI1403" s="152">
        <f>IF(N1403="nulová",J1403,0)</f>
        <v>0</v>
      </c>
      <c r="BJ1403" s="17" t="s">
        <v>87</v>
      </c>
      <c r="BK1403" s="152">
        <f>ROUND(I1403*H1403,2)</f>
        <v>0</v>
      </c>
      <c r="BL1403" s="17" t="s">
        <v>379</v>
      </c>
      <c r="BM1403" s="151" t="s">
        <v>907</v>
      </c>
    </row>
    <row r="1404" spans="2:65" s="12" customFormat="1" ht="11.25">
      <c r="B1404" s="153"/>
      <c r="D1404" s="154" t="s">
        <v>381</v>
      </c>
      <c r="E1404" s="155" t="s">
        <v>1</v>
      </c>
      <c r="F1404" s="156" t="s">
        <v>649</v>
      </c>
      <c r="H1404" s="155" t="s">
        <v>1</v>
      </c>
      <c r="I1404" s="157"/>
      <c r="L1404" s="153"/>
      <c r="M1404" s="158"/>
      <c r="T1404" s="159"/>
      <c r="AT1404" s="155" t="s">
        <v>381</v>
      </c>
      <c r="AU1404" s="155" t="s">
        <v>90</v>
      </c>
      <c r="AV1404" s="12" t="s">
        <v>87</v>
      </c>
      <c r="AW1404" s="12" t="s">
        <v>36</v>
      </c>
      <c r="AX1404" s="12" t="s">
        <v>80</v>
      </c>
      <c r="AY1404" s="155" t="s">
        <v>373</v>
      </c>
    </row>
    <row r="1405" spans="2:65" s="12" customFormat="1" ht="11.25">
      <c r="B1405" s="153"/>
      <c r="D1405" s="154" t="s">
        <v>381</v>
      </c>
      <c r="E1405" s="155" t="s">
        <v>1</v>
      </c>
      <c r="F1405" s="156" t="s">
        <v>650</v>
      </c>
      <c r="H1405" s="155" t="s">
        <v>1</v>
      </c>
      <c r="I1405" s="157"/>
      <c r="L1405" s="153"/>
      <c r="M1405" s="158"/>
      <c r="T1405" s="159"/>
      <c r="AT1405" s="155" t="s">
        <v>381</v>
      </c>
      <c r="AU1405" s="155" t="s">
        <v>90</v>
      </c>
      <c r="AV1405" s="12" t="s">
        <v>87</v>
      </c>
      <c r="AW1405" s="12" t="s">
        <v>36</v>
      </c>
      <c r="AX1405" s="12" t="s">
        <v>80</v>
      </c>
      <c r="AY1405" s="155" t="s">
        <v>373</v>
      </c>
    </row>
    <row r="1406" spans="2:65" s="12" customFormat="1" ht="11.25">
      <c r="B1406" s="153"/>
      <c r="D1406" s="154" t="s">
        <v>381</v>
      </c>
      <c r="E1406" s="155" t="s">
        <v>1</v>
      </c>
      <c r="F1406" s="156" t="s">
        <v>908</v>
      </c>
      <c r="H1406" s="155" t="s">
        <v>1</v>
      </c>
      <c r="I1406" s="157"/>
      <c r="L1406" s="153"/>
      <c r="M1406" s="158"/>
      <c r="T1406" s="159"/>
      <c r="AT1406" s="155" t="s">
        <v>381</v>
      </c>
      <c r="AU1406" s="155" t="s">
        <v>90</v>
      </c>
      <c r="AV1406" s="12" t="s">
        <v>87</v>
      </c>
      <c r="AW1406" s="12" t="s">
        <v>36</v>
      </c>
      <c r="AX1406" s="12" t="s">
        <v>80</v>
      </c>
      <c r="AY1406" s="155" t="s">
        <v>373</v>
      </c>
    </row>
    <row r="1407" spans="2:65" s="13" customFormat="1" ht="11.25">
      <c r="B1407" s="160"/>
      <c r="D1407" s="154" t="s">
        <v>381</v>
      </c>
      <c r="E1407" s="161" t="s">
        <v>1</v>
      </c>
      <c r="F1407" s="162" t="s">
        <v>909</v>
      </c>
      <c r="H1407" s="163">
        <v>11.185</v>
      </c>
      <c r="I1407" s="164"/>
      <c r="L1407" s="160"/>
      <c r="M1407" s="165"/>
      <c r="T1407" s="166"/>
      <c r="AT1407" s="161" t="s">
        <v>381</v>
      </c>
      <c r="AU1407" s="161" t="s">
        <v>90</v>
      </c>
      <c r="AV1407" s="13" t="s">
        <v>90</v>
      </c>
      <c r="AW1407" s="13" t="s">
        <v>36</v>
      </c>
      <c r="AX1407" s="13" t="s">
        <v>80</v>
      </c>
      <c r="AY1407" s="161" t="s">
        <v>373</v>
      </c>
    </row>
    <row r="1408" spans="2:65" s="14" customFormat="1" ht="11.25">
      <c r="B1408" s="167"/>
      <c r="D1408" s="154" t="s">
        <v>381</v>
      </c>
      <c r="E1408" s="168" t="s">
        <v>1</v>
      </c>
      <c r="F1408" s="169" t="s">
        <v>386</v>
      </c>
      <c r="H1408" s="170">
        <v>11.185</v>
      </c>
      <c r="I1408" s="171"/>
      <c r="L1408" s="167"/>
      <c r="M1408" s="172"/>
      <c r="T1408" s="173"/>
      <c r="AT1408" s="168" t="s">
        <v>381</v>
      </c>
      <c r="AU1408" s="168" t="s">
        <v>90</v>
      </c>
      <c r="AV1408" s="14" t="s">
        <v>379</v>
      </c>
      <c r="AW1408" s="14" t="s">
        <v>36</v>
      </c>
      <c r="AX1408" s="14" t="s">
        <v>87</v>
      </c>
      <c r="AY1408" s="168" t="s">
        <v>373</v>
      </c>
    </row>
    <row r="1409" spans="2:65" s="1" customFormat="1" ht="11.25">
      <c r="B1409" s="32"/>
      <c r="D1409" s="154" t="s">
        <v>403</v>
      </c>
      <c r="F1409" s="174" t="s">
        <v>910</v>
      </c>
      <c r="L1409" s="32"/>
      <c r="M1409" s="175"/>
      <c r="T1409" s="56"/>
      <c r="AU1409" s="17" t="s">
        <v>90</v>
      </c>
    </row>
    <row r="1410" spans="2:65" s="1" customFormat="1" ht="11.25">
      <c r="B1410" s="32"/>
      <c r="D1410" s="154" t="s">
        <v>403</v>
      </c>
      <c r="F1410" s="176" t="s">
        <v>868</v>
      </c>
      <c r="H1410" s="177">
        <v>0</v>
      </c>
      <c r="L1410" s="32"/>
      <c r="M1410" s="175"/>
      <c r="T1410" s="56"/>
      <c r="AU1410" s="17" t="s">
        <v>90</v>
      </c>
    </row>
    <row r="1411" spans="2:65" s="1" customFormat="1" ht="11.25">
      <c r="B1411" s="32"/>
      <c r="D1411" s="154" t="s">
        <v>403</v>
      </c>
      <c r="F1411" s="176" t="s">
        <v>869</v>
      </c>
      <c r="H1411" s="177">
        <v>62.137999999999998</v>
      </c>
      <c r="L1411" s="32"/>
      <c r="M1411" s="175"/>
      <c r="T1411" s="56"/>
      <c r="AU1411" s="17" t="s">
        <v>90</v>
      </c>
    </row>
    <row r="1412" spans="2:65" s="1" customFormat="1" ht="11.25">
      <c r="B1412" s="32"/>
      <c r="D1412" s="154" t="s">
        <v>403</v>
      </c>
      <c r="F1412" s="176" t="s">
        <v>406</v>
      </c>
      <c r="H1412" s="177">
        <v>62.137999999999998</v>
      </c>
      <c r="L1412" s="32"/>
      <c r="M1412" s="175"/>
      <c r="T1412" s="56"/>
      <c r="AU1412" s="17" t="s">
        <v>90</v>
      </c>
    </row>
    <row r="1413" spans="2:65" s="1" customFormat="1" ht="21.75" customHeight="1">
      <c r="B1413" s="32"/>
      <c r="C1413" s="139" t="s">
        <v>911</v>
      </c>
      <c r="D1413" s="139" t="s">
        <v>375</v>
      </c>
      <c r="E1413" s="140" t="s">
        <v>912</v>
      </c>
      <c r="F1413" s="141" t="s">
        <v>913</v>
      </c>
      <c r="G1413" s="142" t="s">
        <v>914</v>
      </c>
      <c r="H1413" s="143">
        <v>12</v>
      </c>
      <c r="I1413" s="144"/>
      <c r="J1413" s="145">
        <f>ROUND(I1413*H1413,2)</f>
        <v>0</v>
      </c>
      <c r="K1413" s="146"/>
      <c r="L1413" s="32"/>
      <c r="M1413" s="147" t="s">
        <v>1</v>
      </c>
      <c r="N1413" s="148" t="s">
        <v>45</v>
      </c>
      <c r="P1413" s="149">
        <f>O1413*H1413</f>
        <v>0</v>
      </c>
      <c r="Q1413" s="149">
        <v>4.555E-2</v>
      </c>
      <c r="R1413" s="149">
        <f>Q1413*H1413</f>
        <v>0.54659999999999997</v>
      </c>
      <c r="S1413" s="149">
        <v>0</v>
      </c>
      <c r="T1413" s="150">
        <f>S1413*H1413</f>
        <v>0</v>
      </c>
      <c r="AR1413" s="151" t="s">
        <v>379</v>
      </c>
      <c r="AT1413" s="151" t="s">
        <v>375</v>
      </c>
      <c r="AU1413" s="151" t="s">
        <v>90</v>
      </c>
      <c r="AY1413" s="17" t="s">
        <v>373</v>
      </c>
      <c r="BE1413" s="152">
        <f>IF(N1413="základní",J1413,0)</f>
        <v>0</v>
      </c>
      <c r="BF1413" s="152">
        <f>IF(N1413="snížená",J1413,0)</f>
        <v>0</v>
      </c>
      <c r="BG1413" s="152">
        <f>IF(N1413="zákl. přenesená",J1413,0)</f>
        <v>0</v>
      </c>
      <c r="BH1413" s="152">
        <f>IF(N1413="sníž. přenesená",J1413,0)</f>
        <v>0</v>
      </c>
      <c r="BI1413" s="152">
        <f>IF(N1413="nulová",J1413,0)</f>
        <v>0</v>
      </c>
      <c r="BJ1413" s="17" t="s">
        <v>87</v>
      </c>
      <c r="BK1413" s="152">
        <f>ROUND(I1413*H1413,2)</f>
        <v>0</v>
      </c>
      <c r="BL1413" s="17" t="s">
        <v>379</v>
      </c>
      <c r="BM1413" s="151" t="s">
        <v>915</v>
      </c>
    </row>
    <row r="1414" spans="2:65" s="12" customFormat="1" ht="11.25">
      <c r="B1414" s="153"/>
      <c r="D1414" s="154" t="s">
        <v>381</v>
      </c>
      <c r="E1414" s="155" t="s">
        <v>1</v>
      </c>
      <c r="F1414" s="156" t="s">
        <v>916</v>
      </c>
      <c r="H1414" s="155" t="s">
        <v>1</v>
      </c>
      <c r="I1414" s="157"/>
      <c r="L1414" s="153"/>
      <c r="M1414" s="158"/>
      <c r="T1414" s="159"/>
      <c r="AT1414" s="155" t="s">
        <v>381</v>
      </c>
      <c r="AU1414" s="155" t="s">
        <v>90</v>
      </c>
      <c r="AV1414" s="12" t="s">
        <v>87</v>
      </c>
      <c r="AW1414" s="12" t="s">
        <v>36</v>
      </c>
      <c r="AX1414" s="12" t="s">
        <v>80</v>
      </c>
      <c r="AY1414" s="155" t="s">
        <v>373</v>
      </c>
    </row>
    <row r="1415" spans="2:65" s="13" customFormat="1" ht="11.25">
      <c r="B1415" s="160"/>
      <c r="D1415" s="154" t="s">
        <v>381</v>
      </c>
      <c r="E1415" s="161" t="s">
        <v>1</v>
      </c>
      <c r="F1415" s="162" t="s">
        <v>917</v>
      </c>
      <c r="H1415" s="163">
        <v>4</v>
      </c>
      <c r="I1415" s="164"/>
      <c r="L1415" s="160"/>
      <c r="M1415" s="165"/>
      <c r="T1415" s="166"/>
      <c r="AT1415" s="161" t="s">
        <v>381</v>
      </c>
      <c r="AU1415" s="161" t="s">
        <v>90</v>
      </c>
      <c r="AV1415" s="13" t="s">
        <v>90</v>
      </c>
      <c r="AW1415" s="13" t="s">
        <v>36</v>
      </c>
      <c r="AX1415" s="13" t="s">
        <v>80</v>
      </c>
      <c r="AY1415" s="161" t="s">
        <v>373</v>
      </c>
    </row>
    <row r="1416" spans="2:65" s="12" customFormat="1" ht="11.25">
      <c r="B1416" s="153"/>
      <c r="D1416" s="154" t="s">
        <v>381</v>
      </c>
      <c r="E1416" s="155" t="s">
        <v>1</v>
      </c>
      <c r="F1416" s="156" t="s">
        <v>918</v>
      </c>
      <c r="H1416" s="155" t="s">
        <v>1</v>
      </c>
      <c r="I1416" s="157"/>
      <c r="L1416" s="153"/>
      <c r="M1416" s="158"/>
      <c r="T1416" s="159"/>
      <c r="AT1416" s="155" t="s">
        <v>381</v>
      </c>
      <c r="AU1416" s="155" t="s">
        <v>90</v>
      </c>
      <c r="AV1416" s="12" t="s">
        <v>87</v>
      </c>
      <c r="AW1416" s="12" t="s">
        <v>36</v>
      </c>
      <c r="AX1416" s="12" t="s">
        <v>80</v>
      </c>
      <c r="AY1416" s="155" t="s">
        <v>373</v>
      </c>
    </row>
    <row r="1417" spans="2:65" s="13" customFormat="1" ht="11.25">
      <c r="B1417" s="160"/>
      <c r="D1417" s="154" t="s">
        <v>381</v>
      </c>
      <c r="E1417" s="161" t="s">
        <v>1</v>
      </c>
      <c r="F1417" s="162" t="s">
        <v>917</v>
      </c>
      <c r="H1417" s="163">
        <v>4</v>
      </c>
      <c r="I1417" s="164"/>
      <c r="L1417" s="160"/>
      <c r="M1417" s="165"/>
      <c r="T1417" s="166"/>
      <c r="AT1417" s="161" t="s">
        <v>381</v>
      </c>
      <c r="AU1417" s="161" t="s">
        <v>90</v>
      </c>
      <c r="AV1417" s="13" t="s">
        <v>90</v>
      </c>
      <c r="AW1417" s="13" t="s">
        <v>36</v>
      </c>
      <c r="AX1417" s="13" t="s">
        <v>80</v>
      </c>
      <c r="AY1417" s="161" t="s">
        <v>373</v>
      </c>
    </row>
    <row r="1418" spans="2:65" s="12" customFormat="1" ht="11.25">
      <c r="B1418" s="153"/>
      <c r="D1418" s="154" t="s">
        <v>381</v>
      </c>
      <c r="E1418" s="155" t="s">
        <v>1</v>
      </c>
      <c r="F1418" s="156" t="s">
        <v>919</v>
      </c>
      <c r="H1418" s="155" t="s">
        <v>1</v>
      </c>
      <c r="I1418" s="157"/>
      <c r="L1418" s="153"/>
      <c r="M1418" s="158"/>
      <c r="T1418" s="159"/>
      <c r="AT1418" s="155" t="s">
        <v>381</v>
      </c>
      <c r="AU1418" s="155" t="s">
        <v>90</v>
      </c>
      <c r="AV1418" s="12" t="s">
        <v>87</v>
      </c>
      <c r="AW1418" s="12" t="s">
        <v>36</v>
      </c>
      <c r="AX1418" s="12" t="s">
        <v>80</v>
      </c>
      <c r="AY1418" s="155" t="s">
        <v>373</v>
      </c>
    </row>
    <row r="1419" spans="2:65" s="13" customFormat="1" ht="11.25">
      <c r="B1419" s="160"/>
      <c r="D1419" s="154" t="s">
        <v>381</v>
      </c>
      <c r="E1419" s="161" t="s">
        <v>1</v>
      </c>
      <c r="F1419" s="162" t="s">
        <v>917</v>
      </c>
      <c r="H1419" s="163">
        <v>4</v>
      </c>
      <c r="I1419" s="164"/>
      <c r="L1419" s="160"/>
      <c r="M1419" s="165"/>
      <c r="T1419" s="166"/>
      <c r="AT1419" s="161" t="s">
        <v>381</v>
      </c>
      <c r="AU1419" s="161" t="s">
        <v>90</v>
      </c>
      <c r="AV1419" s="13" t="s">
        <v>90</v>
      </c>
      <c r="AW1419" s="13" t="s">
        <v>36</v>
      </c>
      <c r="AX1419" s="13" t="s">
        <v>80</v>
      </c>
      <c r="AY1419" s="161" t="s">
        <v>373</v>
      </c>
    </row>
    <row r="1420" spans="2:65" s="14" customFormat="1" ht="11.25">
      <c r="B1420" s="167"/>
      <c r="D1420" s="154" t="s">
        <v>381</v>
      </c>
      <c r="E1420" s="168" t="s">
        <v>1</v>
      </c>
      <c r="F1420" s="169" t="s">
        <v>386</v>
      </c>
      <c r="H1420" s="170">
        <v>12</v>
      </c>
      <c r="I1420" s="171"/>
      <c r="L1420" s="167"/>
      <c r="M1420" s="172"/>
      <c r="T1420" s="173"/>
      <c r="AT1420" s="168" t="s">
        <v>381</v>
      </c>
      <c r="AU1420" s="168" t="s">
        <v>90</v>
      </c>
      <c r="AV1420" s="14" t="s">
        <v>379</v>
      </c>
      <c r="AW1420" s="14" t="s">
        <v>36</v>
      </c>
      <c r="AX1420" s="14" t="s">
        <v>87</v>
      </c>
      <c r="AY1420" s="168" t="s">
        <v>373</v>
      </c>
    </row>
    <row r="1421" spans="2:65" s="1" customFormat="1" ht="11.25">
      <c r="B1421" s="32"/>
      <c r="D1421" s="154" t="s">
        <v>403</v>
      </c>
      <c r="F1421" s="174" t="s">
        <v>545</v>
      </c>
      <c r="L1421" s="32"/>
      <c r="M1421" s="175"/>
      <c r="T1421" s="56"/>
      <c r="AU1421" s="17" t="s">
        <v>90</v>
      </c>
    </row>
    <row r="1422" spans="2:65" s="1" customFormat="1" ht="11.25">
      <c r="B1422" s="32"/>
      <c r="D1422" s="154" t="s">
        <v>403</v>
      </c>
      <c r="F1422" s="176" t="s">
        <v>546</v>
      </c>
      <c r="H1422" s="177">
        <v>0</v>
      </c>
      <c r="L1422" s="32"/>
      <c r="M1422" s="175"/>
      <c r="T1422" s="56"/>
      <c r="AU1422" s="17" t="s">
        <v>90</v>
      </c>
    </row>
    <row r="1423" spans="2:65" s="1" customFormat="1" ht="11.25">
      <c r="B1423" s="32"/>
      <c r="D1423" s="154" t="s">
        <v>403</v>
      </c>
      <c r="F1423" s="176" t="s">
        <v>547</v>
      </c>
      <c r="H1423" s="177">
        <v>0</v>
      </c>
      <c r="L1423" s="32"/>
      <c r="M1423" s="175"/>
      <c r="T1423" s="56"/>
      <c r="AU1423" s="17" t="s">
        <v>90</v>
      </c>
    </row>
    <row r="1424" spans="2:65" s="1" customFormat="1" ht="11.25">
      <c r="B1424" s="32"/>
      <c r="D1424" s="154" t="s">
        <v>403</v>
      </c>
      <c r="F1424" s="176" t="s">
        <v>548</v>
      </c>
      <c r="H1424" s="177">
        <v>38.6</v>
      </c>
      <c r="L1424" s="32"/>
      <c r="M1424" s="175"/>
      <c r="T1424" s="56"/>
      <c r="AU1424" s="17" t="s">
        <v>90</v>
      </c>
    </row>
    <row r="1425" spans="2:65" s="1" customFormat="1" ht="11.25">
      <c r="B1425" s="32"/>
      <c r="D1425" s="154" t="s">
        <v>403</v>
      </c>
      <c r="F1425" s="176" t="s">
        <v>549</v>
      </c>
      <c r="H1425" s="177">
        <v>7.5</v>
      </c>
      <c r="L1425" s="32"/>
      <c r="M1425" s="175"/>
      <c r="T1425" s="56"/>
      <c r="AU1425" s="17" t="s">
        <v>90</v>
      </c>
    </row>
    <row r="1426" spans="2:65" s="1" customFormat="1" ht="11.25">
      <c r="B1426" s="32"/>
      <c r="D1426" s="154" t="s">
        <v>403</v>
      </c>
      <c r="F1426" s="176" t="s">
        <v>550</v>
      </c>
      <c r="H1426" s="177">
        <v>58.2</v>
      </c>
      <c r="L1426" s="32"/>
      <c r="M1426" s="175"/>
      <c r="T1426" s="56"/>
      <c r="AU1426" s="17" t="s">
        <v>90</v>
      </c>
    </row>
    <row r="1427" spans="2:65" s="1" customFormat="1" ht="11.25">
      <c r="B1427" s="32"/>
      <c r="D1427" s="154" t="s">
        <v>403</v>
      </c>
      <c r="F1427" s="176" t="s">
        <v>551</v>
      </c>
      <c r="H1427" s="177">
        <v>18.829999999999998</v>
      </c>
      <c r="L1427" s="32"/>
      <c r="M1427" s="175"/>
      <c r="T1427" s="56"/>
      <c r="AU1427" s="17" t="s">
        <v>90</v>
      </c>
    </row>
    <row r="1428" spans="2:65" s="1" customFormat="1" ht="11.25">
      <c r="B1428" s="32"/>
      <c r="D1428" s="154" t="s">
        <v>403</v>
      </c>
      <c r="F1428" s="176" t="s">
        <v>552</v>
      </c>
      <c r="H1428" s="177">
        <v>24.43</v>
      </c>
      <c r="L1428" s="32"/>
      <c r="M1428" s="175"/>
      <c r="T1428" s="56"/>
      <c r="AU1428" s="17" t="s">
        <v>90</v>
      </c>
    </row>
    <row r="1429" spans="2:65" s="1" customFormat="1" ht="11.25">
      <c r="B1429" s="32"/>
      <c r="D1429" s="154" t="s">
        <v>403</v>
      </c>
      <c r="F1429" s="176" t="s">
        <v>553</v>
      </c>
      <c r="H1429" s="177">
        <v>12.48</v>
      </c>
      <c r="L1429" s="32"/>
      <c r="M1429" s="175"/>
      <c r="T1429" s="56"/>
      <c r="AU1429" s="17" t="s">
        <v>90</v>
      </c>
    </row>
    <row r="1430" spans="2:65" s="1" customFormat="1" ht="11.25">
      <c r="B1430" s="32"/>
      <c r="D1430" s="154" t="s">
        <v>403</v>
      </c>
      <c r="F1430" s="176" t="s">
        <v>554</v>
      </c>
      <c r="H1430" s="177">
        <v>135.82</v>
      </c>
      <c r="L1430" s="32"/>
      <c r="M1430" s="175"/>
      <c r="T1430" s="56"/>
      <c r="AU1430" s="17" t="s">
        <v>90</v>
      </c>
    </row>
    <row r="1431" spans="2:65" s="1" customFormat="1" ht="11.25">
      <c r="B1431" s="32"/>
      <c r="D1431" s="154" t="s">
        <v>403</v>
      </c>
      <c r="F1431" s="176" t="s">
        <v>555</v>
      </c>
      <c r="H1431" s="177">
        <v>0</v>
      </c>
      <c r="L1431" s="32"/>
      <c r="M1431" s="175"/>
      <c r="T1431" s="56"/>
      <c r="AU1431" s="17" t="s">
        <v>90</v>
      </c>
    </row>
    <row r="1432" spans="2:65" s="1" customFormat="1" ht="11.25">
      <c r="B1432" s="32"/>
      <c r="D1432" s="154" t="s">
        <v>403</v>
      </c>
      <c r="F1432" s="176" t="s">
        <v>556</v>
      </c>
      <c r="H1432" s="177">
        <v>31.58</v>
      </c>
      <c r="L1432" s="32"/>
      <c r="M1432" s="175"/>
      <c r="T1432" s="56"/>
      <c r="AU1432" s="17" t="s">
        <v>90</v>
      </c>
    </row>
    <row r="1433" spans="2:65" s="1" customFormat="1" ht="11.25">
      <c r="B1433" s="32"/>
      <c r="D1433" s="154" t="s">
        <v>403</v>
      </c>
      <c r="F1433" s="176" t="s">
        <v>557</v>
      </c>
      <c r="H1433" s="177">
        <v>16.239999999999998</v>
      </c>
      <c r="L1433" s="32"/>
      <c r="M1433" s="175"/>
      <c r="T1433" s="56"/>
      <c r="AU1433" s="17" t="s">
        <v>90</v>
      </c>
    </row>
    <row r="1434" spans="2:65" s="1" customFormat="1" ht="11.25">
      <c r="B1434" s="32"/>
      <c r="D1434" s="154" t="s">
        <v>403</v>
      </c>
      <c r="F1434" s="176" t="s">
        <v>558</v>
      </c>
      <c r="H1434" s="177">
        <v>1.74</v>
      </c>
      <c r="L1434" s="32"/>
      <c r="M1434" s="175"/>
      <c r="T1434" s="56"/>
      <c r="AU1434" s="17" t="s">
        <v>90</v>
      </c>
    </row>
    <row r="1435" spans="2:65" s="1" customFormat="1" ht="11.25">
      <c r="B1435" s="32"/>
      <c r="D1435" s="154" t="s">
        <v>403</v>
      </c>
      <c r="F1435" s="176" t="s">
        <v>559</v>
      </c>
      <c r="H1435" s="177">
        <v>12.11</v>
      </c>
      <c r="L1435" s="32"/>
      <c r="M1435" s="175"/>
      <c r="T1435" s="56"/>
      <c r="AU1435" s="17" t="s">
        <v>90</v>
      </c>
    </row>
    <row r="1436" spans="2:65" s="1" customFormat="1" ht="11.25">
      <c r="B1436" s="32"/>
      <c r="D1436" s="154" t="s">
        <v>403</v>
      </c>
      <c r="F1436" s="176" t="s">
        <v>406</v>
      </c>
      <c r="H1436" s="177">
        <v>357.53</v>
      </c>
      <c r="L1436" s="32"/>
      <c r="M1436" s="175"/>
      <c r="T1436" s="56"/>
      <c r="AU1436" s="17" t="s">
        <v>90</v>
      </c>
    </row>
    <row r="1437" spans="2:65" s="1" customFormat="1" ht="24.2" customHeight="1">
      <c r="B1437" s="32"/>
      <c r="C1437" s="139" t="s">
        <v>920</v>
      </c>
      <c r="D1437" s="139" t="s">
        <v>375</v>
      </c>
      <c r="E1437" s="140" t="s">
        <v>921</v>
      </c>
      <c r="F1437" s="141" t="s">
        <v>922</v>
      </c>
      <c r="G1437" s="142" t="s">
        <v>172</v>
      </c>
      <c r="H1437" s="143">
        <v>191.96</v>
      </c>
      <c r="I1437" s="144"/>
      <c r="J1437" s="145">
        <f>ROUND(I1437*H1437,2)</f>
        <v>0</v>
      </c>
      <c r="K1437" s="146"/>
      <c r="L1437" s="32"/>
      <c r="M1437" s="147" t="s">
        <v>1</v>
      </c>
      <c r="N1437" s="148" t="s">
        <v>45</v>
      </c>
      <c r="P1437" s="149">
        <f>O1437*H1437</f>
        <v>0</v>
      </c>
      <c r="Q1437" s="149">
        <v>6.8479999999999999E-2</v>
      </c>
      <c r="R1437" s="149">
        <f>Q1437*H1437</f>
        <v>13.1454208</v>
      </c>
      <c r="S1437" s="149">
        <v>0</v>
      </c>
      <c r="T1437" s="150">
        <f>S1437*H1437</f>
        <v>0</v>
      </c>
      <c r="AR1437" s="151" t="s">
        <v>379</v>
      </c>
      <c r="AT1437" s="151" t="s">
        <v>375</v>
      </c>
      <c r="AU1437" s="151" t="s">
        <v>90</v>
      </c>
      <c r="AY1437" s="17" t="s">
        <v>373</v>
      </c>
      <c r="BE1437" s="152">
        <f>IF(N1437="základní",J1437,0)</f>
        <v>0</v>
      </c>
      <c r="BF1437" s="152">
        <f>IF(N1437="snížená",J1437,0)</f>
        <v>0</v>
      </c>
      <c r="BG1437" s="152">
        <f>IF(N1437="zákl. přenesená",J1437,0)</f>
        <v>0</v>
      </c>
      <c r="BH1437" s="152">
        <f>IF(N1437="sníž. přenesená",J1437,0)</f>
        <v>0</v>
      </c>
      <c r="BI1437" s="152">
        <f>IF(N1437="nulová",J1437,0)</f>
        <v>0</v>
      </c>
      <c r="BJ1437" s="17" t="s">
        <v>87</v>
      </c>
      <c r="BK1437" s="152">
        <f>ROUND(I1437*H1437,2)</f>
        <v>0</v>
      </c>
      <c r="BL1437" s="17" t="s">
        <v>379</v>
      </c>
      <c r="BM1437" s="151" t="s">
        <v>923</v>
      </c>
    </row>
    <row r="1438" spans="2:65" s="12" customFormat="1" ht="11.25">
      <c r="B1438" s="153"/>
      <c r="D1438" s="154" t="s">
        <v>381</v>
      </c>
      <c r="E1438" s="155" t="s">
        <v>1</v>
      </c>
      <c r="F1438" s="156" t="s">
        <v>916</v>
      </c>
      <c r="H1438" s="155" t="s">
        <v>1</v>
      </c>
      <c r="I1438" s="157"/>
      <c r="L1438" s="153"/>
      <c r="M1438" s="158"/>
      <c r="T1438" s="159"/>
      <c r="AT1438" s="155" t="s">
        <v>381</v>
      </c>
      <c r="AU1438" s="155" t="s">
        <v>90</v>
      </c>
      <c r="AV1438" s="12" t="s">
        <v>87</v>
      </c>
      <c r="AW1438" s="12" t="s">
        <v>36</v>
      </c>
      <c r="AX1438" s="12" t="s">
        <v>80</v>
      </c>
      <c r="AY1438" s="155" t="s">
        <v>373</v>
      </c>
    </row>
    <row r="1439" spans="2:65" s="13" customFormat="1" ht="11.25">
      <c r="B1439" s="160"/>
      <c r="D1439" s="154" t="s">
        <v>381</v>
      </c>
      <c r="E1439" s="161" t="s">
        <v>1</v>
      </c>
      <c r="F1439" s="162" t="s">
        <v>924</v>
      </c>
      <c r="H1439" s="163">
        <v>100.498</v>
      </c>
      <c r="I1439" s="164"/>
      <c r="L1439" s="160"/>
      <c r="M1439" s="165"/>
      <c r="T1439" s="166"/>
      <c r="AT1439" s="161" t="s">
        <v>381</v>
      </c>
      <c r="AU1439" s="161" t="s">
        <v>90</v>
      </c>
      <c r="AV1439" s="13" t="s">
        <v>90</v>
      </c>
      <c r="AW1439" s="13" t="s">
        <v>36</v>
      </c>
      <c r="AX1439" s="13" t="s">
        <v>80</v>
      </c>
      <c r="AY1439" s="161" t="s">
        <v>373</v>
      </c>
    </row>
    <row r="1440" spans="2:65" s="13" customFormat="1" ht="11.25">
      <c r="B1440" s="160"/>
      <c r="D1440" s="154" t="s">
        <v>381</v>
      </c>
      <c r="E1440" s="161" t="s">
        <v>1</v>
      </c>
      <c r="F1440" s="162" t="s">
        <v>925</v>
      </c>
      <c r="H1440" s="163">
        <v>-3.6360000000000001</v>
      </c>
      <c r="I1440" s="164"/>
      <c r="L1440" s="160"/>
      <c r="M1440" s="165"/>
      <c r="T1440" s="166"/>
      <c r="AT1440" s="161" t="s">
        <v>381</v>
      </c>
      <c r="AU1440" s="161" t="s">
        <v>90</v>
      </c>
      <c r="AV1440" s="13" t="s">
        <v>90</v>
      </c>
      <c r="AW1440" s="13" t="s">
        <v>36</v>
      </c>
      <c r="AX1440" s="13" t="s">
        <v>80</v>
      </c>
      <c r="AY1440" s="161" t="s">
        <v>373</v>
      </c>
    </row>
    <row r="1441" spans="2:51" s="13" customFormat="1" ht="11.25">
      <c r="B1441" s="160"/>
      <c r="D1441" s="154" t="s">
        <v>381</v>
      </c>
      <c r="E1441" s="161" t="s">
        <v>1</v>
      </c>
      <c r="F1441" s="162" t="s">
        <v>926</v>
      </c>
      <c r="H1441" s="163">
        <v>-3.2320000000000002</v>
      </c>
      <c r="I1441" s="164"/>
      <c r="L1441" s="160"/>
      <c r="M1441" s="165"/>
      <c r="T1441" s="166"/>
      <c r="AT1441" s="161" t="s">
        <v>381</v>
      </c>
      <c r="AU1441" s="161" t="s">
        <v>90</v>
      </c>
      <c r="AV1441" s="13" t="s">
        <v>90</v>
      </c>
      <c r="AW1441" s="13" t="s">
        <v>36</v>
      </c>
      <c r="AX1441" s="13" t="s">
        <v>80</v>
      </c>
      <c r="AY1441" s="161" t="s">
        <v>373</v>
      </c>
    </row>
    <row r="1442" spans="2:51" s="12" customFormat="1" ht="11.25">
      <c r="B1442" s="153"/>
      <c r="D1442" s="154" t="s">
        <v>381</v>
      </c>
      <c r="E1442" s="155" t="s">
        <v>1</v>
      </c>
      <c r="F1442" s="156" t="s">
        <v>918</v>
      </c>
      <c r="H1442" s="155" t="s">
        <v>1</v>
      </c>
      <c r="I1442" s="157"/>
      <c r="L1442" s="153"/>
      <c r="M1442" s="158"/>
      <c r="T1442" s="159"/>
      <c r="AT1442" s="155" t="s">
        <v>381</v>
      </c>
      <c r="AU1442" s="155" t="s">
        <v>90</v>
      </c>
      <c r="AV1442" s="12" t="s">
        <v>87</v>
      </c>
      <c r="AW1442" s="12" t="s">
        <v>36</v>
      </c>
      <c r="AX1442" s="12" t="s">
        <v>80</v>
      </c>
      <c r="AY1442" s="155" t="s">
        <v>373</v>
      </c>
    </row>
    <row r="1443" spans="2:51" s="13" customFormat="1" ht="11.25">
      <c r="B1443" s="160"/>
      <c r="D1443" s="154" t="s">
        <v>381</v>
      </c>
      <c r="E1443" s="161" t="s">
        <v>1</v>
      </c>
      <c r="F1443" s="162" t="s">
        <v>927</v>
      </c>
      <c r="H1443" s="163">
        <v>59.085999999999999</v>
      </c>
      <c r="I1443" s="164"/>
      <c r="L1443" s="160"/>
      <c r="M1443" s="165"/>
      <c r="T1443" s="166"/>
      <c r="AT1443" s="161" t="s">
        <v>381</v>
      </c>
      <c r="AU1443" s="161" t="s">
        <v>90</v>
      </c>
      <c r="AV1443" s="13" t="s">
        <v>90</v>
      </c>
      <c r="AW1443" s="13" t="s">
        <v>36</v>
      </c>
      <c r="AX1443" s="13" t="s">
        <v>80</v>
      </c>
      <c r="AY1443" s="161" t="s">
        <v>373</v>
      </c>
    </row>
    <row r="1444" spans="2:51" s="13" customFormat="1" ht="11.25">
      <c r="B1444" s="160"/>
      <c r="D1444" s="154" t="s">
        <v>381</v>
      </c>
      <c r="E1444" s="161" t="s">
        <v>1</v>
      </c>
      <c r="F1444" s="162" t="s">
        <v>734</v>
      </c>
      <c r="H1444" s="163">
        <v>-1.8180000000000001</v>
      </c>
      <c r="I1444" s="164"/>
      <c r="L1444" s="160"/>
      <c r="M1444" s="165"/>
      <c r="T1444" s="166"/>
      <c r="AT1444" s="161" t="s">
        <v>381</v>
      </c>
      <c r="AU1444" s="161" t="s">
        <v>90</v>
      </c>
      <c r="AV1444" s="13" t="s">
        <v>90</v>
      </c>
      <c r="AW1444" s="13" t="s">
        <v>36</v>
      </c>
      <c r="AX1444" s="13" t="s">
        <v>80</v>
      </c>
      <c r="AY1444" s="161" t="s">
        <v>373</v>
      </c>
    </row>
    <row r="1445" spans="2:51" s="13" customFormat="1" ht="11.25">
      <c r="B1445" s="160"/>
      <c r="D1445" s="154" t="s">
        <v>381</v>
      </c>
      <c r="E1445" s="161" t="s">
        <v>1</v>
      </c>
      <c r="F1445" s="162" t="s">
        <v>928</v>
      </c>
      <c r="H1445" s="163">
        <v>-4.8479999999999999</v>
      </c>
      <c r="I1445" s="164"/>
      <c r="L1445" s="160"/>
      <c r="M1445" s="165"/>
      <c r="T1445" s="166"/>
      <c r="AT1445" s="161" t="s">
        <v>381</v>
      </c>
      <c r="AU1445" s="161" t="s">
        <v>90</v>
      </c>
      <c r="AV1445" s="13" t="s">
        <v>90</v>
      </c>
      <c r="AW1445" s="13" t="s">
        <v>36</v>
      </c>
      <c r="AX1445" s="13" t="s">
        <v>80</v>
      </c>
      <c r="AY1445" s="161" t="s">
        <v>373</v>
      </c>
    </row>
    <row r="1446" spans="2:51" s="12" customFormat="1" ht="11.25">
      <c r="B1446" s="153"/>
      <c r="D1446" s="154" t="s">
        <v>381</v>
      </c>
      <c r="E1446" s="155" t="s">
        <v>1</v>
      </c>
      <c r="F1446" s="156" t="s">
        <v>919</v>
      </c>
      <c r="H1446" s="155" t="s">
        <v>1</v>
      </c>
      <c r="I1446" s="157"/>
      <c r="L1446" s="153"/>
      <c r="M1446" s="158"/>
      <c r="T1446" s="159"/>
      <c r="AT1446" s="155" t="s">
        <v>381</v>
      </c>
      <c r="AU1446" s="155" t="s">
        <v>90</v>
      </c>
      <c r="AV1446" s="12" t="s">
        <v>87</v>
      </c>
      <c r="AW1446" s="12" t="s">
        <v>36</v>
      </c>
      <c r="AX1446" s="12" t="s">
        <v>80</v>
      </c>
      <c r="AY1446" s="155" t="s">
        <v>373</v>
      </c>
    </row>
    <row r="1447" spans="2:51" s="13" customFormat="1" ht="11.25">
      <c r="B1447" s="160"/>
      <c r="D1447" s="154" t="s">
        <v>381</v>
      </c>
      <c r="E1447" s="161" t="s">
        <v>1</v>
      </c>
      <c r="F1447" s="162" t="s">
        <v>929</v>
      </c>
      <c r="H1447" s="163">
        <v>52.576000000000001</v>
      </c>
      <c r="I1447" s="164"/>
      <c r="L1447" s="160"/>
      <c r="M1447" s="165"/>
      <c r="T1447" s="166"/>
      <c r="AT1447" s="161" t="s">
        <v>381</v>
      </c>
      <c r="AU1447" s="161" t="s">
        <v>90</v>
      </c>
      <c r="AV1447" s="13" t="s">
        <v>90</v>
      </c>
      <c r="AW1447" s="13" t="s">
        <v>36</v>
      </c>
      <c r="AX1447" s="13" t="s">
        <v>80</v>
      </c>
      <c r="AY1447" s="161" t="s">
        <v>373</v>
      </c>
    </row>
    <row r="1448" spans="2:51" s="13" customFormat="1" ht="11.25">
      <c r="B1448" s="160"/>
      <c r="D1448" s="154" t="s">
        <v>381</v>
      </c>
      <c r="E1448" s="161" t="s">
        <v>1</v>
      </c>
      <c r="F1448" s="162" t="s">
        <v>734</v>
      </c>
      <c r="H1448" s="163">
        <v>-1.8180000000000001</v>
      </c>
      <c r="I1448" s="164"/>
      <c r="L1448" s="160"/>
      <c r="M1448" s="165"/>
      <c r="T1448" s="166"/>
      <c r="AT1448" s="161" t="s">
        <v>381</v>
      </c>
      <c r="AU1448" s="161" t="s">
        <v>90</v>
      </c>
      <c r="AV1448" s="13" t="s">
        <v>90</v>
      </c>
      <c r="AW1448" s="13" t="s">
        <v>36</v>
      </c>
      <c r="AX1448" s="13" t="s">
        <v>80</v>
      </c>
      <c r="AY1448" s="161" t="s">
        <v>373</v>
      </c>
    </row>
    <row r="1449" spans="2:51" s="13" customFormat="1" ht="11.25">
      <c r="B1449" s="160"/>
      <c r="D1449" s="154" t="s">
        <v>381</v>
      </c>
      <c r="E1449" s="161" t="s">
        <v>1</v>
      </c>
      <c r="F1449" s="162" t="s">
        <v>928</v>
      </c>
      <c r="H1449" s="163">
        <v>-4.8479999999999999</v>
      </c>
      <c r="I1449" s="164"/>
      <c r="L1449" s="160"/>
      <c r="M1449" s="165"/>
      <c r="T1449" s="166"/>
      <c r="AT1449" s="161" t="s">
        <v>381</v>
      </c>
      <c r="AU1449" s="161" t="s">
        <v>90</v>
      </c>
      <c r="AV1449" s="13" t="s">
        <v>90</v>
      </c>
      <c r="AW1449" s="13" t="s">
        <v>36</v>
      </c>
      <c r="AX1449" s="13" t="s">
        <v>80</v>
      </c>
      <c r="AY1449" s="161" t="s">
        <v>373</v>
      </c>
    </row>
    <row r="1450" spans="2:51" s="14" customFormat="1" ht="11.25">
      <c r="B1450" s="167"/>
      <c r="D1450" s="154" t="s">
        <v>381</v>
      </c>
      <c r="E1450" s="168" t="s">
        <v>1</v>
      </c>
      <c r="F1450" s="169" t="s">
        <v>386</v>
      </c>
      <c r="H1450" s="170">
        <v>191.96</v>
      </c>
      <c r="I1450" s="171"/>
      <c r="L1450" s="167"/>
      <c r="M1450" s="172"/>
      <c r="T1450" s="173"/>
      <c r="AT1450" s="168" t="s">
        <v>381</v>
      </c>
      <c r="AU1450" s="168" t="s">
        <v>90</v>
      </c>
      <c r="AV1450" s="14" t="s">
        <v>379</v>
      </c>
      <c r="AW1450" s="14" t="s">
        <v>36</v>
      </c>
      <c r="AX1450" s="14" t="s">
        <v>87</v>
      </c>
      <c r="AY1450" s="168" t="s">
        <v>373</v>
      </c>
    </row>
    <row r="1451" spans="2:51" s="1" customFormat="1" ht="11.25">
      <c r="B1451" s="32"/>
      <c r="D1451" s="154" t="s">
        <v>403</v>
      </c>
      <c r="F1451" s="174" t="s">
        <v>788</v>
      </c>
      <c r="L1451" s="32"/>
      <c r="M1451" s="175"/>
      <c r="T1451" s="56"/>
      <c r="AU1451" s="17" t="s">
        <v>90</v>
      </c>
    </row>
    <row r="1452" spans="2:51" s="1" customFormat="1" ht="11.25">
      <c r="B1452" s="32"/>
      <c r="D1452" s="154" t="s">
        <v>403</v>
      </c>
      <c r="F1452" s="176" t="s">
        <v>789</v>
      </c>
      <c r="H1452" s="177">
        <v>0</v>
      </c>
      <c r="L1452" s="32"/>
      <c r="M1452" s="175"/>
      <c r="T1452" s="56"/>
      <c r="AU1452" s="17" t="s">
        <v>90</v>
      </c>
    </row>
    <row r="1453" spans="2:51" s="1" customFormat="1" ht="11.25">
      <c r="B1453" s="32"/>
      <c r="D1453" s="154" t="s">
        <v>403</v>
      </c>
      <c r="F1453" s="176" t="s">
        <v>227</v>
      </c>
      <c r="H1453" s="177">
        <v>2.8</v>
      </c>
      <c r="L1453" s="32"/>
      <c r="M1453" s="175"/>
      <c r="T1453" s="56"/>
      <c r="AU1453" s="17" t="s">
        <v>90</v>
      </c>
    </row>
    <row r="1454" spans="2:51" s="1" customFormat="1" ht="11.25">
      <c r="B1454" s="32"/>
      <c r="D1454" s="154" t="s">
        <v>403</v>
      </c>
      <c r="F1454" s="176" t="s">
        <v>406</v>
      </c>
      <c r="H1454" s="177">
        <v>2.8</v>
      </c>
      <c r="L1454" s="32"/>
      <c r="M1454" s="175"/>
      <c r="T1454" s="56"/>
      <c r="AU1454" s="17" t="s">
        <v>90</v>
      </c>
    </row>
    <row r="1455" spans="2:51" s="1" customFormat="1" ht="11.25">
      <c r="B1455" s="32"/>
      <c r="D1455" s="154" t="s">
        <v>403</v>
      </c>
      <c r="F1455" s="174" t="s">
        <v>790</v>
      </c>
      <c r="L1455" s="32"/>
      <c r="M1455" s="175"/>
      <c r="T1455" s="56"/>
      <c r="AU1455" s="17" t="s">
        <v>90</v>
      </c>
    </row>
    <row r="1456" spans="2:51" s="1" customFormat="1" ht="11.25">
      <c r="B1456" s="32"/>
      <c r="D1456" s="154" t="s">
        <v>403</v>
      </c>
      <c r="F1456" s="176" t="s">
        <v>791</v>
      </c>
      <c r="H1456" s="177">
        <v>0</v>
      </c>
      <c r="L1456" s="32"/>
      <c r="M1456" s="175"/>
      <c r="T1456" s="56"/>
      <c r="AU1456" s="17" t="s">
        <v>90</v>
      </c>
    </row>
    <row r="1457" spans="2:65" s="1" customFormat="1" ht="11.25">
      <c r="B1457" s="32"/>
      <c r="D1457" s="154" t="s">
        <v>403</v>
      </c>
      <c r="F1457" s="176" t="s">
        <v>229</v>
      </c>
      <c r="H1457" s="177">
        <v>2.6</v>
      </c>
      <c r="L1457" s="32"/>
      <c r="M1457" s="175"/>
      <c r="T1457" s="56"/>
      <c r="AU1457" s="17" t="s">
        <v>90</v>
      </c>
    </row>
    <row r="1458" spans="2:65" s="1" customFormat="1" ht="11.25">
      <c r="B1458" s="32"/>
      <c r="D1458" s="154" t="s">
        <v>403</v>
      </c>
      <c r="F1458" s="176" t="s">
        <v>406</v>
      </c>
      <c r="H1458" s="177">
        <v>2.6</v>
      </c>
      <c r="L1458" s="32"/>
      <c r="M1458" s="175"/>
      <c r="T1458" s="56"/>
      <c r="AU1458" s="17" t="s">
        <v>90</v>
      </c>
    </row>
    <row r="1459" spans="2:65" s="1" customFormat="1" ht="11.25">
      <c r="B1459" s="32"/>
      <c r="D1459" s="154" t="s">
        <v>403</v>
      </c>
      <c r="F1459" s="174" t="s">
        <v>792</v>
      </c>
      <c r="L1459" s="32"/>
      <c r="M1459" s="175"/>
      <c r="T1459" s="56"/>
      <c r="AU1459" s="17" t="s">
        <v>90</v>
      </c>
    </row>
    <row r="1460" spans="2:65" s="1" customFormat="1" ht="11.25">
      <c r="B1460" s="32"/>
      <c r="D1460" s="154" t="s">
        <v>403</v>
      </c>
      <c r="F1460" s="176" t="s">
        <v>793</v>
      </c>
      <c r="H1460" s="177">
        <v>0</v>
      </c>
      <c r="L1460" s="32"/>
      <c r="M1460" s="175"/>
      <c r="T1460" s="56"/>
      <c r="AU1460" s="17" t="s">
        <v>90</v>
      </c>
    </row>
    <row r="1461" spans="2:65" s="1" customFormat="1" ht="11.25">
      <c r="B1461" s="32"/>
      <c r="D1461" s="154" t="s">
        <v>403</v>
      </c>
      <c r="F1461" s="176" t="s">
        <v>229</v>
      </c>
      <c r="H1461" s="177">
        <v>2.6</v>
      </c>
      <c r="L1461" s="32"/>
      <c r="M1461" s="175"/>
      <c r="T1461" s="56"/>
      <c r="AU1461" s="17" t="s">
        <v>90</v>
      </c>
    </row>
    <row r="1462" spans="2:65" s="1" customFormat="1" ht="11.25">
      <c r="B1462" s="32"/>
      <c r="D1462" s="154" t="s">
        <v>403</v>
      </c>
      <c r="F1462" s="176" t="s">
        <v>406</v>
      </c>
      <c r="H1462" s="177">
        <v>2.6</v>
      </c>
      <c r="L1462" s="32"/>
      <c r="M1462" s="175"/>
      <c r="T1462" s="56"/>
      <c r="AU1462" s="17" t="s">
        <v>90</v>
      </c>
    </row>
    <row r="1463" spans="2:65" s="1" customFormat="1" ht="24.2" customHeight="1">
      <c r="B1463" s="32"/>
      <c r="C1463" s="139" t="s">
        <v>930</v>
      </c>
      <c r="D1463" s="139" t="s">
        <v>375</v>
      </c>
      <c r="E1463" s="140" t="s">
        <v>931</v>
      </c>
      <c r="F1463" s="141" t="s">
        <v>932</v>
      </c>
      <c r="G1463" s="142" t="s">
        <v>172</v>
      </c>
      <c r="H1463" s="143">
        <v>12.95</v>
      </c>
      <c r="I1463" s="144"/>
      <c r="J1463" s="145">
        <f>ROUND(I1463*H1463,2)</f>
        <v>0</v>
      </c>
      <c r="K1463" s="146"/>
      <c r="L1463" s="32"/>
      <c r="M1463" s="147" t="s">
        <v>1</v>
      </c>
      <c r="N1463" s="148" t="s">
        <v>45</v>
      </c>
      <c r="P1463" s="149">
        <f>O1463*H1463</f>
        <v>0</v>
      </c>
      <c r="Q1463" s="149">
        <v>9.4479999999999995E-2</v>
      </c>
      <c r="R1463" s="149">
        <f>Q1463*H1463</f>
        <v>1.2235159999999998</v>
      </c>
      <c r="S1463" s="149">
        <v>0</v>
      </c>
      <c r="T1463" s="150">
        <f>S1463*H1463</f>
        <v>0</v>
      </c>
      <c r="AR1463" s="151" t="s">
        <v>379</v>
      </c>
      <c r="AT1463" s="151" t="s">
        <v>375</v>
      </c>
      <c r="AU1463" s="151" t="s">
        <v>90</v>
      </c>
      <c r="AY1463" s="17" t="s">
        <v>373</v>
      </c>
      <c r="BE1463" s="152">
        <f>IF(N1463="základní",J1463,0)</f>
        <v>0</v>
      </c>
      <c r="BF1463" s="152">
        <f>IF(N1463="snížená",J1463,0)</f>
        <v>0</v>
      </c>
      <c r="BG1463" s="152">
        <f>IF(N1463="zákl. přenesená",J1463,0)</f>
        <v>0</v>
      </c>
      <c r="BH1463" s="152">
        <f>IF(N1463="sníž. přenesená",J1463,0)</f>
        <v>0</v>
      </c>
      <c r="BI1463" s="152">
        <f>IF(N1463="nulová",J1463,0)</f>
        <v>0</v>
      </c>
      <c r="BJ1463" s="17" t="s">
        <v>87</v>
      </c>
      <c r="BK1463" s="152">
        <f>ROUND(I1463*H1463,2)</f>
        <v>0</v>
      </c>
      <c r="BL1463" s="17" t="s">
        <v>379</v>
      </c>
      <c r="BM1463" s="151" t="s">
        <v>933</v>
      </c>
    </row>
    <row r="1464" spans="2:65" s="12" customFormat="1" ht="11.25">
      <c r="B1464" s="153"/>
      <c r="D1464" s="154" t="s">
        <v>381</v>
      </c>
      <c r="E1464" s="155" t="s">
        <v>1</v>
      </c>
      <c r="F1464" s="156" t="s">
        <v>916</v>
      </c>
      <c r="H1464" s="155" t="s">
        <v>1</v>
      </c>
      <c r="I1464" s="157"/>
      <c r="L1464" s="153"/>
      <c r="M1464" s="158"/>
      <c r="T1464" s="159"/>
      <c r="AT1464" s="155" t="s">
        <v>381</v>
      </c>
      <c r="AU1464" s="155" t="s">
        <v>90</v>
      </c>
      <c r="AV1464" s="12" t="s">
        <v>87</v>
      </c>
      <c r="AW1464" s="12" t="s">
        <v>36</v>
      </c>
      <c r="AX1464" s="12" t="s">
        <v>80</v>
      </c>
      <c r="AY1464" s="155" t="s">
        <v>373</v>
      </c>
    </row>
    <row r="1465" spans="2:65" s="13" customFormat="1" ht="11.25">
      <c r="B1465" s="160"/>
      <c r="D1465" s="154" t="s">
        <v>381</v>
      </c>
      <c r="E1465" s="161" t="s">
        <v>1</v>
      </c>
      <c r="F1465" s="162" t="s">
        <v>934</v>
      </c>
      <c r="H1465" s="163">
        <v>4.2699999999999996</v>
      </c>
      <c r="I1465" s="164"/>
      <c r="L1465" s="160"/>
      <c r="M1465" s="165"/>
      <c r="T1465" s="166"/>
      <c r="AT1465" s="161" t="s">
        <v>381</v>
      </c>
      <c r="AU1465" s="161" t="s">
        <v>90</v>
      </c>
      <c r="AV1465" s="13" t="s">
        <v>90</v>
      </c>
      <c r="AW1465" s="13" t="s">
        <v>36</v>
      </c>
      <c r="AX1465" s="13" t="s">
        <v>80</v>
      </c>
      <c r="AY1465" s="161" t="s">
        <v>373</v>
      </c>
    </row>
    <row r="1466" spans="2:65" s="12" customFormat="1" ht="11.25">
      <c r="B1466" s="153"/>
      <c r="D1466" s="154" t="s">
        <v>381</v>
      </c>
      <c r="E1466" s="155" t="s">
        <v>1</v>
      </c>
      <c r="F1466" s="156" t="s">
        <v>918</v>
      </c>
      <c r="H1466" s="155" t="s">
        <v>1</v>
      </c>
      <c r="I1466" s="157"/>
      <c r="L1466" s="153"/>
      <c r="M1466" s="158"/>
      <c r="T1466" s="159"/>
      <c r="AT1466" s="155" t="s">
        <v>381</v>
      </c>
      <c r="AU1466" s="155" t="s">
        <v>90</v>
      </c>
      <c r="AV1466" s="12" t="s">
        <v>87</v>
      </c>
      <c r="AW1466" s="12" t="s">
        <v>36</v>
      </c>
      <c r="AX1466" s="12" t="s">
        <v>80</v>
      </c>
      <c r="AY1466" s="155" t="s">
        <v>373</v>
      </c>
    </row>
    <row r="1467" spans="2:65" s="13" customFormat="1" ht="11.25">
      <c r="B1467" s="160"/>
      <c r="D1467" s="154" t="s">
        <v>381</v>
      </c>
      <c r="E1467" s="161" t="s">
        <v>1</v>
      </c>
      <c r="F1467" s="162" t="s">
        <v>935</v>
      </c>
      <c r="H1467" s="163">
        <v>4.34</v>
      </c>
      <c r="I1467" s="164"/>
      <c r="L1467" s="160"/>
      <c r="M1467" s="165"/>
      <c r="T1467" s="166"/>
      <c r="AT1467" s="161" t="s">
        <v>381</v>
      </c>
      <c r="AU1467" s="161" t="s">
        <v>90</v>
      </c>
      <c r="AV1467" s="13" t="s">
        <v>90</v>
      </c>
      <c r="AW1467" s="13" t="s">
        <v>36</v>
      </c>
      <c r="AX1467" s="13" t="s">
        <v>80</v>
      </c>
      <c r="AY1467" s="161" t="s">
        <v>373</v>
      </c>
    </row>
    <row r="1468" spans="2:65" s="12" customFormat="1" ht="11.25">
      <c r="B1468" s="153"/>
      <c r="D1468" s="154" t="s">
        <v>381</v>
      </c>
      <c r="E1468" s="155" t="s">
        <v>1</v>
      </c>
      <c r="F1468" s="156" t="s">
        <v>919</v>
      </c>
      <c r="H1468" s="155" t="s">
        <v>1</v>
      </c>
      <c r="I1468" s="157"/>
      <c r="L1468" s="153"/>
      <c r="M1468" s="158"/>
      <c r="T1468" s="159"/>
      <c r="AT1468" s="155" t="s">
        <v>381</v>
      </c>
      <c r="AU1468" s="155" t="s">
        <v>90</v>
      </c>
      <c r="AV1468" s="12" t="s">
        <v>87</v>
      </c>
      <c r="AW1468" s="12" t="s">
        <v>36</v>
      </c>
      <c r="AX1468" s="12" t="s">
        <v>80</v>
      </c>
      <c r="AY1468" s="155" t="s">
        <v>373</v>
      </c>
    </row>
    <row r="1469" spans="2:65" s="13" customFormat="1" ht="11.25">
      <c r="B1469" s="160"/>
      <c r="D1469" s="154" t="s">
        <v>381</v>
      </c>
      <c r="E1469" s="161" t="s">
        <v>1</v>
      </c>
      <c r="F1469" s="162" t="s">
        <v>936</v>
      </c>
      <c r="H1469" s="163">
        <v>4.34</v>
      </c>
      <c r="I1469" s="164"/>
      <c r="L1469" s="160"/>
      <c r="M1469" s="165"/>
      <c r="T1469" s="166"/>
      <c r="AT1469" s="161" t="s">
        <v>381</v>
      </c>
      <c r="AU1469" s="161" t="s">
        <v>90</v>
      </c>
      <c r="AV1469" s="13" t="s">
        <v>90</v>
      </c>
      <c r="AW1469" s="13" t="s">
        <v>36</v>
      </c>
      <c r="AX1469" s="13" t="s">
        <v>80</v>
      </c>
      <c r="AY1469" s="161" t="s">
        <v>373</v>
      </c>
    </row>
    <row r="1470" spans="2:65" s="14" customFormat="1" ht="11.25">
      <c r="B1470" s="167"/>
      <c r="D1470" s="154" t="s">
        <v>381</v>
      </c>
      <c r="E1470" s="168" t="s">
        <v>1</v>
      </c>
      <c r="F1470" s="169" t="s">
        <v>386</v>
      </c>
      <c r="H1470" s="170">
        <v>12.95</v>
      </c>
      <c r="I1470" s="171"/>
      <c r="L1470" s="167"/>
      <c r="M1470" s="172"/>
      <c r="T1470" s="173"/>
      <c r="AT1470" s="168" t="s">
        <v>381</v>
      </c>
      <c r="AU1470" s="168" t="s">
        <v>90</v>
      </c>
      <c r="AV1470" s="14" t="s">
        <v>379</v>
      </c>
      <c r="AW1470" s="14" t="s">
        <v>36</v>
      </c>
      <c r="AX1470" s="14" t="s">
        <v>87</v>
      </c>
      <c r="AY1470" s="168" t="s">
        <v>373</v>
      </c>
    </row>
    <row r="1471" spans="2:65" s="1" customFormat="1" ht="11.25">
      <c r="B1471" s="32"/>
      <c r="D1471" s="154" t="s">
        <v>403</v>
      </c>
      <c r="F1471" s="174" t="s">
        <v>788</v>
      </c>
      <c r="L1471" s="32"/>
      <c r="M1471" s="175"/>
      <c r="T1471" s="56"/>
      <c r="AU1471" s="17" t="s">
        <v>90</v>
      </c>
    </row>
    <row r="1472" spans="2:65" s="1" customFormat="1" ht="11.25">
      <c r="B1472" s="32"/>
      <c r="D1472" s="154" t="s">
        <v>403</v>
      </c>
      <c r="F1472" s="176" t="s">
        <v>789</v>
      </c>
      <c r="H1472" s="177">
        <v>0</v>
      </c>
      <c r="L1472" s="32"/>
      <c r="M1472" s="175"/>
      <c r="T1472" s="56"/>
      <c r="AU1472" s="17" t="s">
        <v>90</v>
      </c>
    </row>
    <row r="1473" spans="2:65" s="1" customFormat="1" ht="11.25">
      <c r="B1473" s="32"/>
      <c r="D1473" s="154" t="s">
        <v>403</v>
      </c>
      <c r="F1473" s="176" t="s">
        <v>227</v>
      </c>
      <c r="H1473" s="177">
        <v>2.8</v>
      </c>
      <c r="L1473" s="32"/>
      <c r="M1473" s="175"/>
      <c r="T1473" s="56"/>
      <c r="AU1473" s="17" t="s">
        <v>90</v>
      </c>
    </row>
    <row r="1474" spans="2:65" s="1" customFormat="1" ht="11.25">
      <c r="B1474" s="32"/>
      <c r="D1474" s="154" t="s">
        <v>403</v>
      </c>
      <c r="F1474" s="176" t="s">
        <v>406</v>
      </c>
      <c r="H1474" s="177">
        <v>2.8</v>
      </c>
      <c r="L1474" s="32"/>
      <c r="M1474" s="175"/>
      <c r="T1474" s="56"/>
      <c r="AU1474" s="17" t="s">
        <v>90</v>
      </c>
    </row>
    <row r="1475" spans="2:65" s="1" customFormat="1" ht="11.25">
      <c r="B1475" s="32"/>
      <c r="D1475" s="154" t="s">
        <v>403</v>
      </c>
      <c r="F1475" s="174" t="s">
        <v>790</v>
      </c>
      <c r="L1475" s="32"/>
      <c r="M1475" s="175"/>
      <c r="T1475" s="56"/>
      <c r="AU1475" s="17" t="s">
        <v>90</v>
      </c>
    </row>
    <row r="1476" spans="2:65" s="1" customFormat="1" ht="11.25">
      <c r="B1476" s="32"/>
      <c r="D1476" s="154" t="s">
        <v>403</v>
      </c>
      <c r="F1476" s="176" t="s">
        <v>791</v>
      </c>
      <c r="H1476" s="177">
        <v>0</v>
      </c>
      <c r="L1476" s="32"/>
      <c r="M1476" s="175"/>
      <c r="T1476" s="56"/>
      <c r="AU1476" s="17" t="s">
        <v>90</v>
      </c>
    </row>
    <row r="1477" spans="2:65" s="1" customFormat="1" ht="11.25">
      <c r="B1477" s="32"/>
      <c r="D1477" s="154" t="s">
        <v>403</v>
      </c>
      <c r="F1477" s="176" t="s">
        <v>229</v>
      </c>
      <c r="H1477" s="177">
        <v>2.6</v>
      </c>
      <c r="L1477" s="32"/>
      <c r="M1477" s="175"/>
      <c r="T1477" s="56"/>
      <c r="AU1477" s="17" t="s">
        <v>90</v>
      </c>
    </row>
    <row r="1478" spans="2:65" s="1" customFormat="1" ht="11.25">
      <c r="B1478" s="32"/>
      <c r="D1478" s="154" t="s">
        <v>403</v>
      </c>
      <c r="F1478" s="176" t="s">
        <v>406</v>
      </c>
      <c r="H1478" s="177">
        <v>2.6</v>
      </c>
      <c r="L1478" s="32"/>
      <c r="M1478" s="175"/>
      <c r="T1478" s="56"/>
      <c r="AU1478" s="17" t="s">
        <v>90</v>
      </c>
    </row>
    <row r="1479" spans="2:65" s="1" customFormat="1" ht="11.25">
      <c r="B1479" s="32"/>
      <c r="D1479" s="154" t="s">
        <v>403</v>
      </c>
      <c r="F1479" s="174" t="s">
        <v>792</v>
      </c>
      <c r="L1479" s="32"/>
      <c r="M1479" s="175"/>
      <c r="T1479" s="56"/>
      <c r="AU1479" s="17" t="s">
        <v>90</v>
      </c>
    </row>
    <row r="1480" spans="2:65" s="1" customFormat="1" ht="11.25">
      <c r="B1480" s="32"/>
      <c r="D1480" s="154" t="s">
        <v>403</v>
      </c>
      <c r="F1480" s="176" t="s">
        <v>793</v>
      </c>
      <c r="H1480" s="177">
        <v>0</v>
      </c>
      <c r="L1480" s="32"/>
      <c r="M1480" s="175"/>
      <c r="T1480" s="56"/>
      <c r="AU1480" s="17" t="s">
        <v>90</v>
      </c>
    </row>
    <row r="1481" spans="2:65" s="1" customFormat="1" ht="11.25">
      <c r="B1481" s="32"/>
      <c r="D1481" s="154" t="s">
        <v>403</v>
      </c>
      <c r="F1481" s="176" t="s">
        <v>229</v>
      </c>
      <c r="H1481" s="177">
        <v>2.6</v>
      </c>
      <c r="L1481" s="32"/>
      <c r="M1481" s="175"/>
      <c r="T1481" s="56"/>
      <c r="AU1481" s="17" t="s">
        <v>90</v>
      </c>
    </row>
    <row r="1482" spans="2:65" s="1" customFormat="1" ht="11.25">
      <c r="B1482" s="32"/>
      <c r="D1482" s="154" t="s">
        <v>403</v>
      </c>
      <c r="F1482" s="176" t="s">
        <v>406</v>
      </c>
      <c r="H1482" s="177">
        <v>2.6</v>
      </c>
      <c r="L1482" s="32"/>
      <c r="M1482" s="175"/>
      <c r="T1482" s="56"/>
      <c r="AU1482" s="17" t="s">
        <v>90</v>
      </c>
    </row>
    <row r="1483" spans="2:65" s="1" customFormat="1" ht="16.5" customHeight="1">
      <c r="B1483" s="32"/>
      <c r="C1483" s="139" t="s">
        <v>937</v>
      </c>
      <c r="D1483" s="139" t="s">
        <v>375</v>
      </c>
      <c r="E1483" s="140" t="s">
        <v>938</v>
      </c>
      <c r="F1483" s="141" t="s">
        <v>939</v>
      </c>
      <c r="G1483" s="142" t="s">
        <v>465</v>
      </c>
      <c r="H1483" s="143">
        <v>73.95</v>
      </c>
      <c r="I1483" s="144"/>
      <c r="J1483" s="145">
        <f>ROUND(I1483*H1483,2)</f>
        <v>0</v>
      </c>
      <c r="K1483" s="146"/>
      <c r="L1483" s="32"/>
      <c r="M1483" s="147" t="s">
        <v>1</v>
      </c>
      <c r="N1483" s="148" t="s">
        <v>45</v>
      </c>
      <c r="P1483" s="149">
        <f>O1483*H1483</f>
        <v>0</v>
      </c>
      <c r="Q1483" s="149">
        <v>2.0000000000000001E-4</v>
      </c>
      <c r="R1483" s="149">
        <f>Q1483*H1483</f>
        <v>1.4790000000000001E-2</v>
      </c>
      <c r="S1483" s="149">
        <v>0</v>
      </c>
      <c r="T1483" s="150">
        <f>S1483*H1483</f>
        <v>0</v>
      </c>
      <c r="AR1483" s="151" t="s">
        <v>379</v>
      </c>
      <c r="AT1483" s="151" t="s">
        <v>375</v>
      </c>
      <c r="AU1483" s="151" t="s">
        <v>90</v>
      </c>
      <c r="AY1483" s="17" t="s">
        <v>373</v>
      </c>
      <c r="BE1483" s="152">
        <f>IF(N1483="základní",J1483,0)</f>
        <v>0</v>
      </c>
      <c r="BF1483" s="152">
        <f>IF(N1483="snížená",J1483,0)</f>
        <v>0</v>
      </c>
      <c r="BG1483" s="152">
        <f>IF(N1483="zákl. přenesená",J1483,0)</f>
        <v>0</v>
      </c>
      <c r="BH1483" s="152">
        <f>IF(N1483="sníž. přenesená",J1483,0)</f>
        <v>0</v>
      </c>
      <c r="BI1483" s="152">
        <f>IF(N1483="nulová",J1483,0)</f>
        <v>0</v>
      </c>
      <c r="BJ1483" s="17" t="s">
        <v>87</v>
      </c>
      <c r="BK1483" s="152">
        <f>ROUND(I1483*H1483,2)</f>
        <v>0</v>
      </c>
      <c r="BL1483" s="17" t="s">
        <v>379</v>
      </c>
      <c r="BM1483" s="151" t="s">
        <v>940</v>
      </c>
    </row>
    <row r="1484" spans="2:65" s="12" customFormat="1" ht="11.25">
      <c r="B1484" s="153"/>
      <c r="D1484" s="154" t="s">
        <v>381</v>
      </c>
      <c r="E1484" s="155" t="s">
        <v>1</v>
      </c>
      <c r="F1484" s="156" t="s">
        <v>916</v>
      </c>
      <c r="H1484" s="155" t="s">
        <v>1</v>
      </c>
      <c r="I1484" s="157"/>
      <c r="L1484" s="153"/>
      <c r="M1484" s="158"/>
      <c r="T1484" s="159"/>
      <c r="AT1484" s="155" t="s">
        <v>381</v>
      </c>
      <c r="AU1484" s="155" t="s">
        <v>90</v>
      </c>
      <c r="AV1484" s="12" t="s">
        <v>87</v>
      </c>
      <c r="AW1484" s="12" t="s">
        <v>36</v>
      </c>
      <c r="AX1484" s="12" t="s">
        <v>80</v>
      </c>
      <c r="AY1484" s="155" t="s">
        <v>373</v>
      </c>
    </row>
    <row r="1485" spans="2:65" s="13" customFormat="1" ht="11.25">
      <c r="B1485" s="160"/>
      <c r="D1485" s="154" t="s">
        <v>381</v>
      </c>
      <c r="E1485" s="161" t="s">
        <v>1</v>
      </c>
      <c r="F1485" s="162" t="s">
        <v>941</v>
      </c>
      <c r="H1485" s="163">
        <v>27.45</v>
      </c>
      <c r="I1485" s="164"/>
      <c r="L1485" s="160"/>
      <c r="M1485" s="165"/>
      <c r="T1485" s="166"/>
      <c r="AT1485" s="161" t="s">
        <v>381</v>
      </c>
      <c r="AU1485" s="161" t="s">
        <v>90</v>
      </c>
      <c r="AV1485" s="13" t="s">
        <v>90</v>
      </c>
      <c r="AW1485" s="13" t="s">
        <v>36</v>
      </c>
      <c r="AX1485" s="13" t="s">
        <v>80</v>
      </c>
      <c r="AY1485" s="161" t="s">
        <v>373</v>
      </c>
    </row>
    <row r="1486" spans="2:65" s="12" customFormat="1" ht="11.25">
      <c r="B1486" s="153"/>
      <c r="D1486" s="154" t="s">
        <v>381</v>
      </c>
      <c r="E1486" s="155" t="s">
        <v>1</v>
      </c>
      <c r="F1486" s="156" t="s">
        <v>918</v>
      </c>
      <c r="H1486" s="155" t="s">
        <v>1</v>
      </c>
      <c r="I1486" s="157"/>
      <c r="L1486" s="153"/>
      <c r="M1486" s="158"/>
      <c r="T1486" s="159"/>
      <c r="AT1486" s="155" t="s">
        <v>381</v>
      </c>
      <c r="AU1486" s="155" t="s">
        <v>90</v>
      </c>
      <c r="AV1486" s="12" t="s">
        <v>87</v>
      </c>
      <c r="AW1486" s="12" t="s">
        <v>36</v>
      </c>
      <c r="AX1486" s="12" t="s">
        <v>80</v>
      </c>
      <c r="AY1486" s="155" t="s">
        <v>373</v>
      </c>
    </row>
    <row r="1487" spans="2:65" s="13" customFormat="1" ht="11.25">
      <c r="B1487" s="160"/>
      <c r="D1487" s="154" t="s">
        <v>381</v>
      </c>
      <c r="E1487" s="161" t="s">
        <v>1</v>
      </c>
      <c r="F1487" s="162" t="s">
        <v>942</v>
      </c>
      <c r="H1487" s="163">
        <v>24.8</v>
      </c>
      <c r="I1487" s="164"/>
      <c r="L1487" s="160"/>
      <c r="M1487" s="165"/>
      <c r="T1487" s="166"/>
      <c r="AT1487" s="161" t="s">
        <v>381</v>
      </c>
      <c r="AU1487" s="161" t="s">
        <v>90</v>
      </c>
      <c r="AV1487" s="13" t="s">
        <v>90</v>
      </c>
      <c r="AW1487" s="13" t="s">
        <v>36</v>
      </c>
      <c r="AX1487" s="13" t="s">
        <v>80</v>
      </c>
      <c r="AY1487" s="161" t="s">
        <v>373</v>
      </c>
    </row>
    <row r="1488" spans="2:65" s="12" customFormat="1" ht="11.25">
      <c r="B1488" s="153"/>
      <c r="D1488" s="154" t="s">
        <v>381</v>
      </c>
      <c r="E1488" s="155" t="s">
        <v>1</v>
      </c>
      <c r="F1488" s="156" t="s">
        <v>919</v>
      </c>
      <c r="H1488" s="155" t="s">
        <v>1</v>
      </c>
      <c r="I1488" s="157"/>
      <c r="L1488" s="153"/>
      <c r="M1488" s="158"/>
      <c r="T1488" s="159"/>
      <c r="AT1488" s="155" t="s">
        <v>381</v>
      </c>
      <c r="AU1488" s="155" t="s">
        <v>90</v>
      </c>
      <c r="AV1488" s="12" t="s">
        <v>87</v>
      </c>
      <c r="AW1488" s="12" t="s">
        <v>36</v>
      </c>
      <c r="AX1488" s="12" t="s">
        <v>80</v>
      </c>
      <c r="AY1488" s="155" t="s">
        <v>373</v>
      </c>
    </row>
    <row r="1489" spans="2:65" s="13" customFormat="1" ht="11.25">
      <c r="B1489" s="160"/>
      <c r="D1489" s="154" t="s">
        <v>381</v>
      </c>
      <c r="E1489" s="161" t="s">
        <v>1</v>
      </c>
      <c r="F1489" s="162" t="s">
        <v>943</v>
      </c>
      <c r="H1489" s="163">
        <v>21.7</v>
      </c>
      <c r="I1489" s="164"/>
      <c r="L1489" s="160"/>
      <c r="M1489" s="165"/>
      <c r="T1489" s="166"/>
      <c r="AT1489" s="161" t="s">
        <v>381</v>
      </c>
      <c r="AU1489" s="161" t="s">
        <v>90</v>
      </c>
      <c r="AV1489" s="13" t="s">
        <v>90</v>
      </c>
      <c r="AW1489" s="13" t="s">
        <v>36</v>
      </c>
      <c r="AX1489" s="13" t="s">
        <v>80</v>
      </c>
      <c r="AY1489" s="161" t="s">
        <v>373</v>
      </c>
    </row>
    <row r="1490" spans="2:65" s="14" customFormat="1" ht="11.25">
      <c r="B1490" s="167"/>
      <c r="D1490" s="154" t="s">
        <v>381</v>
      </c>
      <c r="E1490" s="168" t="s">
        <v>1</v>
      </c>
      <c r="F1490" s="169" t="s">
        <v>386</v>
      </c>
      <c r="H1490" s="170">
        <v>73.95</v>
      </c>
      <c r="I1490" s="171"/>
      <c r="L1490" s="167"/>
      <c r="M1490" s="172"/>
      <c r="T1490" s="173"/>
      <c r="AT1490" s="168" t="s">
        <v>381</v>
      </c>
      <c r="AU1490" s="168" t="s">
        <v>90</v>
      </c>
      <c r="AV1490" s="14" t="s">
        <v>379</v>
      </c>
      <c r="AW1490" s="14" t="s">
        <v>36</v>
      </c>
      <c r="AX1490" s="14" t="s">
        <v>87</v>
      </c>
      <c r="AY1490" s="168" t="s">
        <v>373</v>
      </c>
    </row>
    <row r="1491" spans="2:65" s="1" customFormat="1" ht="11.25">
      <c r="B1491" s="32"/>
      <c r="D1491" s="154" t="s">
        <v>403</v>
      </c>
      <c r="F1491" s="174" t="s">
        <v>788</v>
      </c>
      <c r="L1491" s="32"/>
      <c r="M1491" s="175"/>
      <c r="T1491" s="56"/>
      <c r="AU1491" s="17" t="s">
        <v>90</v>
      </c>
    </row>
    <row r="1492" spans="2:65" s="1" customFormat="1" ht="11.25">
      <c r="B1492" s="32"/>
      <c r="D1492" s="154" t="s">
        <v>403</v>
      </c>
      <c r="F1492" s="176" t="s">
        <v>789</v>
      </c>
      <c r="H1492" s="177">
        <v>0</v>
      </c>
      <c r="L1492" s="32"/>
      <c r="M1492" s="175"/>
      <c r="T1492" s="56"/>
      <c r="AU1492" s="17" t="s">
        <v>90</v>
      </c>
    </row>
    <row r="1493" spans="2:65" s="1" customFormat="1" ht="11.25">
      <c r="B1493" s="32"/>
      <c r="D1493" s="154" t="s">
        <v>403</v>
      </c>
      <c r="F1493" s="176" t="s">
        <v>227</v>
      </c>
      <c r="H1493" s="177">
        <v>2.8</v>
      </c>
      <c r="L1493" s="32"/>
      <c r="M1493" s="175"/>
      <c r="T1493" s="56"/>
      <c r="AU1493" s="17" t="s">
        <v>90</v>
      </c>
    </row>
    <row r="1494" spans="2:65" s="1" customFormat="1" ht="11.25">
      <c r="B1494" s="32"/>
      <c r="D1494" s="154" t="s">
        <v>403</v>
      </c>
      <c r="F1494" s="176" t="s">
        <v>406</v>
      </c>
      <c r="H1494" s="177">
        <v>2.8</v>
      </c>
      <c r="L1494" s="32"/>
      <c r="M1494" s="175"/>
      <c r="T1494" s="56"/>
      <c r="AU1494" s="17" t="s">
        <v>90</v>
      </c>
    </row>
    <row r="1495" spans="2:65" s="1" customFormat="1" ht="11.25">
      <c r="B1495" s="32"/>
      <c r="D1495" s="154" t="s">
        <v>403</v>
      </c>
      <c r="F1495" s="174" t="s">
        <v>790</v>
      </c>
      <c r="L1495" s="32"/>
      <c r="M1495" s="175"/>
      <c r="T1495" s="56"/>
      <c r="AU1495" s="17" t="s">
        <v>90</v>
      </c>
    </row>
    <row r="1496" spans="2:65" s="1" customFormat="1" ht="11.25">
      <c r="B1496" s="32"/>
      <c r="D1496" s="154" t="s">
        <v>403</v>
      </c>
      <c r="F1496" s="176" t="s">
        <v>791</v>
      </c>
      <c r="H1496" s="177">
        <v>0</v>
      </c>
      <c r="L1496" s="32"/>
      <c r="M1496" s="175"/>
      <c r="T1496" s="56"/>
      <c r="AU1496" s="17" t="s">
        <v>90</v>
      </c>
    </row>
    <row r="1497" spans="2:65" s="1" customFormat="1" ht="11.25">
      <c r="B1497" s="32"/>
      <c r="D1497" s="154" t="s">
        <v>403</v>
      </c>
      <c r="F1497" s="176" t="s">
        <v>229</v>
      </c>
      <c r="H1497" s="177">
        <v>2.6</v>
      </c>
      <c r="L1497" s="32"/>
      <c r="M1497" s="175"/>
      <c r="T1497" s="56"/>
      <c r="AU1497" s="17" t="s">
        <v>90</v>
      </c>
    </row>
    <row r="1498" spans="2:65" s="1" customFormat="1" ht="11.25">
      <c r="B1498" s="32"/>
      <c r="D1498" s="154" t="s">
        <v>403</v>
      </c>
      <c r="F1498" s="176" t="s">
        <v>406</v>
      </c>
      <c r="H1498" s="177">
        <v>2.6</v>
      </c>
      <c r="L1498" s="32"/>
      <c r="M1498" s="175"/>
      <c r="T1498" s="56"/>
      <c r="AU1498" s="17" t="s">
        <v>90</v>
      </c>
    </row>
    <row r="1499" spans="2:65" s="1" customFormat="1" ht="11.25">
      <c r="B1499" s="32"/>
      <c r="D1499" s="154" t="s">
        <v>403</v>
      </c>
      <c r="F1499" s="174" t="s">
        <v>792</v>
      </c>
      <c r="L1499" s="32"/>
      <c r="M1499" s="175"/>
      <c r="T1499" s="56"/>
      <c r="AU1499" s="17" t="s">
        <v>90</v>
      </c>
    </row>
    <row r="1500" spans="2:65" s="1" customFormat="1" ht="11.25">
      <c r="B1500" s="32"/>
      <c r="D1500" s="154" t="s">
        <v>403</v>
      </c>
      <c r="F1500" s="176" t="s">
        <v>793</v>
      </c>
      <c r="H1500" s="177">
        <v>0</v>
      </c>
      <c r="L1500" s="32"/>
      <c r="M1500" s="175"/>
      <c r="T1500" s="56"/>
      <c r="AU1500" s="17" t="s">
        <v>90</v>
      </c>
    </row>
    <row r="1501" spans="2:65" s="1" customFormat="1" ht="11.25">
      <c r="B1501" s="32"/>
      <c r="D1501" s="154" t="s">
        <v>403</v>
      </c>
      <c r="F1501" s="176" t="s">
        <v>229</v>
      </c>
      <c r="H1501" s="177">
        <v>2.6</v>
      </c>
      <c r="L1501" s="32"/>
      <c r="M1501" s="175"/>
      <c r="T1501" s="56"/>
      <c r="AU1501" s="17" t="s">
        <v>90</v>
      </c>
    </row>
    <row r="1502" spans="2:65" s="1" customFormat="1" ht="11.25">
      <c r="B1502" s="32"/>
      <c r="D1502" s="154" t="s">
        <v>403</v>
      </c>
      <c r="F1502" s="176" t="s">
        <v>406</v>
      </c>
      <c r="H1502" s="177">
        <v>2.6</v>
      </c>
      <c r="L1502" s="32"/>
      <c r="M1502" s="175"/>
      <c r="T1502" s="56"/>
      <c r="AU1502" s="17" t="s">
        <v>90</v>
      </c>
    </row>
    <row r="1503" spans="2:65" s="1" customFormat="1" ht="33" customHeight="1">
      <c r="B1503" s="32"/>
      <c r="C1503" s="139" t="s">
        <v>944</v>
      </c>
      <c r="D1503" s="139" t="s">
        <v>375</v>
      </c>
      <c r="E1503" s="140" t="s">
        <v>945</v>
      </c>
      <c r="F1503" s="141" t="s">
        <v>946</v>
      </c>
      <c r="G1503" s="142" t="s">
        <v>465</v>
      </c>
      <c r="H1503" s="143">
        <v>78.23</v>
      </c>
      <c r="I1503" s="144"/>
      <c r="J1503" s="145">
        <f>ROUND(I1503*H1503,2)</f>
        <v>0</v>
      </c>
      <c r="K1503" s="146"/>
      <c r="L1503" s="32"/>
      <c r="M1503" s="147" t="s">
        <v>1</v>
      </c>
      <c r="N1503" s="148" t="s">
        <v>45</v>
      </c>
      <c r="P1503" s="149">
        <f>O1503*H1503</f>
        <v>0</v>
      </c>
      <c r="Q1503" s="149">
        <v>4.0200000000000001E-3</v>
      </c>
      <c r="R1503" s="149">
        <f>Q1503*H1503</f>
        <v>0.3144846</v>
      </c>
      <c r="S1503" s="149">
        <v>0</v>
      </c>
      <c r="T1503" s="150">
        <f>S1503*H1503</f>
        <v>0</v>
      </c>
      <c r="AR1503" s="151" t="s">
        <v>379</v>
      </c>
      <c r="AT1503" s="151" t="s">
        <v>375</v>
      </c>
      <c r="AU1503" s="151" t="s">
        <v>90</v>
      </c>
      <c r="AY1503" s="17" t="s">
        <v>373</v>
      </c>
      <c r="BE1503" s="152">
        <f>IF(N1503="základní",J1503,0)</f>
        <v>0</v>
      </c>
      <c r="BF1503" s="152">
        <f>IF(N1503="snížená",J1503,0)</f>
        <v>0</v>
      </c>
      <c r="BG1503" s="152">
        <f>IF(N1503="zákl. přenesená",J1503,0)</f>
        <v>0</v>
      </c>
      <c r="BH1503" s="152">
        <f>IF(N1503="sníž. přenesená",J1503,0)</f>
        <v>0</v>
      </c>
      <c r="BI1503" s="152">
        <f>IF(N1503="nulová",J1503,0)</f>
        <v>0</v>
      </c>
      <c r="BJ1503" s="17" t="s">
        <v>87</v>
      </c>
      <c r="BK1503" s="152">
        <f>ROUND(I1503*H1503,2)</f>
        <v>0</v>
      </c>
      <c r="BL1503" s="17" t="s">
        <v>379</v>
      </c>
      <c r="BM1503" s="151" t="s">
        <v>947</v>
      </c>
    </row>
    <row r="1504" spans="2:65" s="12" customFormat="1" ht="11.25">
      <c r="B1504" s="153"/>
      <c r="D1504" s="154" t="s">
        <v>381</v>
      </c>
      <c r="E1504" s="155" t="s">
        <v>1</v>
      </c>
      <c r="F1504" s="156" t="s">
        <v>916</v>
      </c>
      <c r="H1504" s="155" t="s">
        <v>1</v>
      </c>
      <c r="I1504" s="157"/>
      <c r="L1504" s="153"/>
      <c r="M1504" s="158"/>
      <c r="T1504" s="159"/>
      <c r="AT1504" s="155" t="s">
        <v>381</v>
      </c>
      <c r="AU1504" s="155" t="s">
        <v>90</v>
      </c>
      <c r="AV1504" s="12" t="s">
        <v>87</v>
      </c>
      <c r="AW1504" s="12" t="s">
        <v>36</v>
      </c>
      <c r="AX1504" s="12" t="s">
        <v>80</v>
      </c>
      <c r="AY1504" s="155" t="s">
        <v>373</v>
      </c>
    </row>
    <row r="1505" spans="2:65" s="13" customFormat="1" ht="11.25">
      <c r="B1505" s="160"/>
      <c r="D1505" s="154" t="s">
        <v>381</v>
      </c>
      <c r="E1505" s="161" t="s">
        <v>1</v>
      </c>
      <c r="F1505" s="162" t="s">
        <v>948</v>
      </c>
      <c r="H1505" s="163">
        <v>33</v>
      </c>
      <c r="I1505" s="164"/>
      <c r="L1505" s="160"/>
      <c r="M1505" s="165"/>
      <c r="T1505" s="166"/>
      <c r="AT1505" s="161" t="s">
        <v>381</v>
      </c>
      <c r="AU1505" s="161" t="s">
        <v>90</v>
      </c>
      <c r="AV1505" s="13" t="s">
        <v>90</v>
      </c>
      <c r="AW1505" s="13" t="s">
        <v>36</v>
      </c>
      <c r="AX1505" s="13" t="s">
        <v>80</v>
      </c>
      <c r="AY1505" s="161" t="s">
        <v>373</v>
      </c>
    </row>
    <row r="1506" spans="2:65" s="12" customFormat="1" ht="11.25">
      <c r="B1506" s="153"/>
      <c r="D1506" s="154" t="s">
        <v>381</v>
      </c>
      <c r="E1506" s="155" t="s">
        <v>1</v>
      </c>
      <c r="F1506" s="156" t="s">
        <v>918</v>
      </c>
      <c r="H1506" s="155" t="s">
        <v>1</v>
      </c>
      <c r="I1506" s="157"/>
      <c r="L1506" s="153"/>
      <c r="M1506" s="158"/>
      <c r="T1506" s="159"/>
      <c r="AT1506" s="155" t="s">
        <v>381</v>
      </c>
      <c r="AU1506" s="155" t="s">
        <v>90</v>
      </c>
      <c r="AV1506" s="12" t="s">
        <v>87</v>
      </c>
      <c r="AW1506" s="12" t="s">
        <v>36</v>
      </c>
      <c r="AX1506" s="12" t="s">
        <v>80</v>
      </c>
      <c r="AY1506" s="155" t="s">
        <v>373</v>
      </c>
    </row>
    <row r="1507" spans="2:65" s="13" customFormat="1" ht="11.25">
      <c r="B1507" s="160"/>
      <c r="D1507" s="154" t="s">
        <v>381</v>
      </c>
      <c r="E1507" s="161" t="s">
        <v>1</v>
      </c>
      <c r="F1507" s="162" t="s">
        <v>949</v>
      </c>
      <c r="H1507" s="163">
        <v>27.95</v>
      </c>
      <c r="I1507" s="164"/>
      <c r="L1507" s="160"/>
      <c r="M1507" s="165"/>
      <c r="T1507" s="166"/>
      <c r="AT1507" s="161" t="s">
        <v>381</v>
      </c>
      <c r="AU1507" s="161" t="s">
        <v>90</v>
      </c>
      <c r="AV1507" s="13" t="s">
        <v>90</v>
      </c>
      <c r="AW1507" s="13" t="s">
        <v>36</v>
      </c>
      <c r="AX1507" s="13" t="s">
        <v>80</v>
      </c>
      <c r="AY1507" s="161" t="s">
        <v>373</v>
      </c>
    </row>
    <row r="1508" spans="2:65" s="12" customFormat="1" ht="11.25">
      <c r="B1508" s="153"/>
      <c r="D1508" s="154" t="s">
        <v>381</v>
      </c>
      <c r="E1508" s="155" t="s">
        <v>1</v>
      </c>
      <c r="F1508" s="156" t="s">
        <v>919</v>
      </c>
      <c r="H1508" s="155" t="s">
        <v>1</v>
      </c>
      <c r="I1508" s="157"/>
      <c r="L1508" s="153"/>
      <c r="M1508" s="158"/>
      <c r="T1508" s="159"/>
      <c r="AT1508" s="155" t="s">
        <v>381</v>
      </c>
      <c r="AU1508" s="155" t="s">
        <v>90</v>
      </c>
      <c r="AV1508" s="12" t="s">
        <v>87</v>
      </c>
      <c r="AW1508" s="12" t="s">
        <v>36</v>
      </c>
      <c r="AX1508" s="12" t="s">
        <v>80</v>
      </c>
      <c r="AY1508" s="155" t="s">
        <v>373</v>
      </c>
    </row>
    <row r="1509" spans="2:65" s="13" customFormat="1" ht="11.25">
      <c r="B1509" s="160"/>
      <c r="D1509" s="154" t="s">
        <v>381</v>
      </c>
      <c r="E1509" s="161" t="s">
        <v>1</v>
      </c>
      <c r="F1509" s="162" t="s">
        <v>950</v>
      </c>
      <c r="H1509" s="163">
        <v>17.28</v>
      </c>
      <c r="I1509" s="164"/>
      <c r="L1509" s="160"/>
      <c r="M1509" s="165"/>
      <c r="T1509" s="166"/>
      <c r="AT1509" s="161" t="s">
        <v>381</v>
      </c>
      <c r="AU1509" s="161" t="s">
        <v>90</v>
      </c>
      <c r="AV1509" s="13" t="s">
        <v>90</v>
      </c>
      <c r="AW1509" s="13" t="s">
        <v>36</v>
      </c>
      <c r="AX1509" s="13" t="s">
        <v>80</v>
      </c>
      <c r="AY1509" s="161" t="s">
        <v>373</v>
      </c>
    </row>
    <row r="1510" spans="2:65" s="14" customFormat="1" ht="11.25">
      <c r="B1510" s="167"/>
      <c r="D1510" s="154" t="s">
        <v>381</v>
      </c>
      <c r="E1510" s="168" t="s">
        <v>1</v>
      </c>
      <c r="F1510" s="169" t="s">
        <v>386</v>
      </c>
      <c r="H1510" s="170">
        <v>78.23</v>
      </c>
      <c r="I1510" s="171"/>
      <c r="L1510" s="167"/>
      <c r="M1510" s="172"/>
      <c r="T1510" s="173"/>
      <c r="AT1510" s="168" t="s">
        <v>381</v>
      </c>
      <c r="AU1510" s="168" t="s">
        <v>90</v>
      </c>
      <c r="AV1510" s="14" t="s">
        <v>379</v>
      </c>
      <c r="AW1510" s="14" t="s">
        <v>36</v>
      </c>
      <c r="AX1510" s="14" t="s">
        <v>87</v>
      </c>
      <c r="AY1510" s="168" t="s">
        <v>373</v>
      </c>
    </row>
    <row r="1511" spans="2:65" s="11" customFormat="1" ht="22.9" customHeight="1">
      <c r="B1511" s="127"/>
      <c r="D1511" s="128" t="s">
        <v>79</v>
      </c>
      <c r="E1511" s="137" t="s">
        <v>379</v>
      </c>
      <c r="F1511" s="137" t="s">
        <v>951</v>
      </c>
      <c r="I1511" s="130"/>
      <c r="J1511" s="138">
        <f>BK1511</f>
        <v>0</v>
      </c>
      <c r="L1511" s="127"/>
      <c r="M1511" s="132"/>
      <c r="P1511" s="133">
        <f>SUM(P1512:P2082)</f>
        <v>0</v>
      </c>
      <c r="R1511" s="133">
        <f>SUM(R1512:R2082)</f>
        <v>238.99846428000004</v>
      </c>
      <c r="T1511" s="134">
        <f>SUM(T1512:T2082)</f>
        <v>0</v>
      </c>
      <c r="AR1511" s="128" t="s">
        <v>87</v>
      </c>
      <c r="AT1511" s="135" t="s">
        <v>79</v>
      </c>
      <c r="AU1511" s="135" t="s">
        <v>87</v>
      </c>
      <c r="AY1511" s="128" t="s">
        <v>373</v>
      </c>
      <c r="BK1511" s="136">
        <f>SUM(BK1512:BK2082)</f>
        <v>0</v>
      </c>
    </row>
    <row r="1512" spans="2:65" s="1" customFormat="1" ht="24.2" customHeight="1">
      <c r="B1512" s="32"/>
      <c r="C1512" s="139" t="s">
        <v>952</v>
      </c>
      <c r="D1512" s="139" t="s">
        <v>375</v>
      </c>
      <c r="E1512" s="140" t="s">
        <v>953</v>
      </c>
      <c r="F1512" s="141" t="s">
        <v>954</v>
      </c>
      <c r="G1512" s="142" t="s">
        <v>395</v>
      </c>
      <c r="H1512" s="143">
        <v>402.70499999999998</v>
      </c>
      <c r="I1512" s="144"/>
      <c r="J1512" s="145">
        <f>ROUND(I1512*H1512,2)</f>
        <v>0</v>
      </c>
      <c r="K1512" s="146"/>
      <c r="L1512" s="32"/>
      <c r="M1512" s="147" t="s">
        <v>1</v>
      </c>
      <c r="N1512" s="148" t="s">
        <v>45</v>
      </c>
      <c r="P1512" s="149">
        <f>O1512*H1512</f>
        <v>0</v>
      </c>
      <c r="Q1512" s="149">
        <v>0</v>
      </c>
      <c r="R1512" s="149">
        <f>Q1512*H1512</f>
        <v>0</v>
      </c>
      <c r="S1512" s="149">
        <v>0</v>
      </c>
      <c r="T1512" s="150">
        <f>S1512*H1512</f>
        <v>0</v>
      </c>
      <c r="AR1512" s="151" t="s">
        <v>379</v>
      </c>
      <c r="AT1512" s="151" t="s">
        <v>375</v>
      </c>
      <c r="AU1512" s="151" t="s">
        <v>90</v>
      </c>
      <c r="AY1512" s="17" t="s">
        <v>373</v>
      </c>
      <c r="BE1512" s="152">
        <f>IF(N1512="základní",J1512,0)</f>
        <v>0</v>
      </c>
      <c r="BF1512" s="152">
        <f>IF(N1512="snížená",J1512,0)</f>
        <v>0</v>
      </c>
      <c r="BG1512" s="152">
        <f>IF(N1512="zákl. přenesená",J1512,0)</f>
        <v>0</v>
      </c>
      <c r="BH1512" s="152">
        <f>IF(N1512="sníž. přenesená",J1512,0)</f>
        <v>0</v>
      </c>
      <c r="BI1512" s="152">
        <f>IF(N1512="nulová",J1512,0)</f>
        <v>0</v>
      </c>
      <c r="BJ1512" s="17" t="s">
        <v>87</v>
      </c>
      <c r="BK1512" s="152">
        <f>ROUND(I1512*H1512,2)</f>
        <v>0</v>
      </c>
      <c r="BL1512" s="17" t="s">
        <v>379</v>
      </c>
      <c r="BM1512" s="151" t="s">
        <v>955</v>
      </c>
    </row>
    <row r="1513" spans="2:65" s="12" customFormat="1" ht="11.25">
      <c r="B1513" s="153"/>
      <c r="D1513" s="154" t="s">
        <v>381</v>
      </c>
      <c r="E1513" s="155" t="s">
        <v>1</v>
      </c>
      <c r="F1513" s="156" t="s">
        <v>956</v>
      </c>
      <c r="H1513" s="155" t="s">
        <v>1</v>
      </c>
      <c r="I1513" s="157"/>
      <c r="L1513" s="153"/>
      <c r="M1513" s="158"/>
      <c r="T1513" s="159"/>
      <c r="AT1513" s="155" t="s">
        <v>381</v>
      </c>
      <c r="AU1513" s="155" t="s">
        <v>90</v>
      </c>
      <c r="AV1513" s="12" t="s">
        <v>87</v>
      </c>
      <c r="AW1513" s="12" t="s">
        <v>36</v>
      </c>
      <c r="AX1513" s="12" t="s">
        <v>80</v>
      </c>
      <c r="AY1513" s="155" t="s">
        <v>373</v>
      </c>
    </row>
    <row r="1514" spans="2:65" s="12" customFormat="1" ht="11.25">
      <c r="B1514" s="153"/>
      <c r="D1514" s="154" t="s">
        <v>381</v>
      </c>
      <c r="E1514" s="155" t="s">
        <v>1</v>
      </c>
      <c r="F1514" s="156" t="s">
        <v>398</v>
      </c>
      <c r="H1514" s="155" t="s">
        <v>1</v>
      </c>
      <c r="I1514" s="157"/>
      <c r="L1514" s="153"/>
      <c r="M1514" s="158"/>
      <c r="T1514" s="159"/>
      <c r="AT1514" s="155" t="s">
        <v>381</v>
      </c>
      <c r="AU1514" s="155" t="s">
        <v>90</v>
      </c>
      <c r="AV1514" s="12" t="s">
        <v>87</v>
      </c>
      <c r="AW1514" s="12" t="s">
        <v>36</v>
      </c>
      <c r="AX1514" s="12" t="s">
        <v>80</v>
      </c>
      <c r="AY1514" s="155" t="s">
        <v>373</v>
      </c>
    </row>
    <row r="1515" spans="2:65" s="12" customFormat="1" ht="11.25">
      <c r="B1515" s="153"/>
      <c r="D1515" s="154" t="s">
        <v>381</v>
      </c>
      <c r="E1515" s="155" t="s">
        <v>1</v>
      </c>
      <c r="F1515" s="156" t="s">
        <v>546</v>
      </c>
      <c r="H1515" s="155" t="s">
        <v>1</v>
      </c>
      <c r="I1515" s="157"/>
      <c r="L1515" s="153"/>
      <c r="M1515" s="158"/>
      <c r="T1515" s="159"/>
      <c r="AT1515" s="155" t="s">
        <v>381</v>
      </c>
      <c r="AU1515" s="155" t="s">
        <v>90</v>
      </c>
      <c r="AV1515" s="12" t="s">
        <v>87</v>
      </c>
      <c r="AW1515" s="12" t="s">
        <v>36</v>
      </c>
      <c r="AX1515" s="12" t="s">
        <v>80</v>
      </c>
      <c r="AY1515" s="155" t="s">
        <v>373</v>
      </c>
    </row>
    <row r="1516" spans="2:65" s="13" customFormat="1" ht="11.25">
      <c r="B1516" s="160"/>
      <c r="D1516" s="154" t="s">
        <v>381</v>
      </c>
      <c r="E1516" s="161" t="s">
        <v>1</v>
      </c>
      <c r="F1516" s="162" t="s">
        <v>289</v>
      </c>
      <c r="H1516" s="163">
        <v>492.5</v>
      </c>
      <c r="I1516" s="164"/>
      <c r="L1516" s="160"/>
      <c r="M1516" s="165"/>
      <c r="T1516" s="166"/>
      <c r="AT1516" s="161" t="s">
        <v>381</v>
      </c>
      <c r="AU1516" s="161" t="s">
        <v>90</v>
      </c>
      <c r="AV1516" s="13" t="s">
        <v>90</v>
      </c>
      <c r="AW1516" s="13" t="s">
        <v>36</v>
      </c>
      <c r="AX1516" s="13" t="s">
        <v>80</v>
      </c>
      <c r="AY1516" s="161" t="s">
        <v>373</v>
      </c>
    </row>
    <row r="1517" spans="2:65" s="15" customFormat="1" ht="11.25">
      <c r="B1517" s="178"/>
      <c r="D1517" s="154" t="s">
        <v>381</v>
      </c>
      <c r="E1517" s="179" t="s">
        <v>288</v>
      </c>
      <c r="F1517" s="180" t="s">
        <v>406</v>
      </c>
      <c r="H1517" s="181">
        <v>492.5</v>
      </c>
      <c r="I1517" s="182"/>
      <c r="L1517" s="178"/>
      <c r="M1517" s="183"/>
      <c r="T1517" s="184"/>
      <c r="AT1517" s="179" t="s">
        <v>381</v>
      </c>
      <c r="AU1517" s="179" t="s">
        <v>90</v>
      </c>
      <c r="AV1517" s="15" t="s">
        <v>392</v>
      </c>
      <c r="AW1517" s="15" t="s">
        <v>36</v>
      </c>
      <c r="AX1517" s="15" t="s">
        <v>80</v>
      </c>
      <c r="AY1517" s="179" t="s">
        <v>373</v>
      </c>
    </row>
    <row r="1518" spans="2:65" s="12" customFormat="1" ht="11.25">
      <c r="B1518" s="153"/>
      <c r="D1518" s="154" t="s">
        <v>381</v>
      </c>
      <c r="E1518" s="155" t="s">
        <v>1</v>
      </c>
      <c r="F1518" s="156" t="s">
        <v>578</v>
      </c>
      <c r="H1518" s="155" t="s">
        <v>1</v>
      </c>
      <c r="I1518" s="157"/>
      <c r="L1518" s="153"/>
      <c r="M1518" s="158"/>
      <c r="T1518" s="159"/>
      <c r="AT1518" s="155" t="s">
        <v>381</v>
      </c>
      <c r="AU1518" s="155" t="s">
        <v>90</v>
      </c>
      <c r="AV1518" s="12" t="s">
        <v>87</v>
      </c>
      <c r="AW1518" s="12" t="s">
        <v>36</v>
      </c>
      <c r="AX1518" s="12" t="s">
        <v>80</v>
      </c>
      <c r="AY1518" s="155" t="s">
        <v>373</v>
      </c>
    </row>
    <row r="1519" spans="2:65" s="13" customFormat="1" ht="11.25">
      <c r="B1519" s="160"/>
      <c r="D1519" s="154" t="s">
        <v>381</v>
      </c>
      <c r="E1519" s="161" t="s">
        <v>1</v>
      </c>
      <c r="F1519" s="162" t="s">
        <v>291</v>
      </c>
      <c r="H1519" s="163">
        <v>499.1</v>
      </c>
      <c r="I1519" s="164"/>
      <c r="L1519" s="160"/>
      <c r="M1519" s="165"/>
      <c r="T1519" s="166"/>
      <c r="AT1519" s="161" t="s">
        <v>381</v>
      </c>
      <c r="AU1519" s="161" t="s">
        <v>90</v>
      </c>
      <c r="AV1519" s="13" t="s">
        <v>90</v>
      </c>
      <c r="AW1519" s="13" t="s">
        <v>36</v>
      </c>
      <c r="AX1519" s="13" t="s">
        <v>80</v>
      </c>
      <c r="AY1519" s="161" t="s">
        <v>373</v>
      </c>
    </row>
    <row r="1520" spans="2:65" s="15" customFormat="1" ht="11.25">
      <c r="B1520" s="178"/>
      <c r="D1520" s="154" t="s">
        <v>381</v>
      </c>
      <c r="E1520" s="179" t="s">
        <v>290</v>
      </c>
      <c r="F1520" s="180" t="s">
        <v>406</v>
      </c>
      <c r="H1520" s="181">
        <v>499.1</v>
      </c>
      <c r="I1520" s="182"/>
      <c r="L1520" s="178"/>
      <c r="M1520" s="183"/>
      <c r="T1520" s="184"/>
      <c r="AT1520" s="179" t="s">
        <v>381</v>
      </c>
      <c r="AU1520" s="179" t="s">
        <v>90</v>
      </c>
      <c r="AV1520" s="15" t="s">
        <v>392</v>
      </c>
      <c r="AW1520" s="15" t="s">
        <v>36</v>
      </c>
      <c r="AX1520" s="15" t="s">
        <v>80</v>
      </c>
      <c r="AY1520" s="179" t="s">
        <v>373</v>
      </c>
    </row>
    <row r="1521" spans="2:51" s="12" customFormat="1" ht="11.25">
      <c r="B1521" s="153"/>
      <c r="D1521" s="154" t="s">
        <v>381</v>
      </c>
      <c r="E1521" s="155" t="s">
        <v>1</v>
      </c>
      <c r="F1521" s="156" t="s">
        <v>728</v>
      </c>
      <c r="H1521" s="155" t="s">
        <v>1</v>
      </c>
      <c r="I1521" s="157"/>
      <c r="L1521" s="153"/>
      <c r="M1521" s="158"/>
      <c r="T1521" s="159"/>
      <c r="AT1521" s="155" t="s">
        <v>381</v>
      </c>
      <c r="AU1521" s="155" t="s">
        <v>90</v>
      </c>
      <c r="AV1521" s="12" t="s">
        <v>87</v>
      </c>
      <c r="AW1521" s="12" t="s">
        <v>36</v>
      </c>
      <c r="AX1521" s="12" t="s">
        <v>80</v>
      </c>
      <c r="AY1521" s="155" t="s">
        <v>373</v>
      </c>
    </row>
    <row r="1522" spans="2:51" s="13" customFormat="1" ht="11.25">
      <c r="B1522" s="160"/>
      <c r="D1522" s="154" t="s">
        <v>381</v>
      </c>
      <c r="E1522" s="161" t="s">
        <v>1</v>
      </c>
      <c r="F1522" s="162" t="s">
        <v>957</v>
      </c>
      <c r="H1522" s="163">
        <v>381</v>
      </c>
      <c r="I1522" s="164"/>
      <c r="L1522" s="160"/>
      <c r="M1522" s="165"/>
      <c r="T1522" s="166"/>
      <c r="AT1522" s="161" t="s">
        <v>381</v>
      </c>
      <c r="AU1522" s="161" t="s">
        <v>90</v>
      </c>
      <c r="AV1522" s="13" t="s">
        <v>90</v>
      </c>
      <c r="AW1522" s="13" t="s">
        <v>36</v>
      </c>
      <c r="AX1522" s="13" t="s">
        <v>80</v>
      </c>
      <c r="AY1522" s="161" t="s">
        <v>373</v>
      </c>
    </row>
    <row r="1523" spans="2:51" s="15" customFormat="1" ht="11.25">
      <c r="B1523" s="178"/>
      <c r="D1523" s="154" t="s">
        <v>381</v>
      </c>
      <c r="E1523" s="179" t="s">
        <v>292</v>
      </c>
      <c r="F1523" s="180" t="s">
        <v>406</v>
      </c>
      <c r="H1523" s="181">
        <v>381</v>
      </c>
      <c r="I1523" s="182"/>
      <c r="L1523" s="178"/>
      <c r="M1523" s="183"/>
      <c r="T1523" s="184"/>
      <c r="AT1523" s="179" t="s">
        <v>381</v>
      </c>
      <c r="AU1523" s="179" t="s">
        <v>90</v>
      </c>
      <c r="AV1523" s="15" t="s">
        <v>392</v>
      </c>
      <c r="AW1523" s="15" t="s">
        <v>36</v>
      </c>
      <c r="AX1523" s="15" t="s">
        <v>80</v>
      </c>
      <c r="AY1523" s="179" t="s">
        <v>373</v>
      </c>
    </row>
    <row r="1524" spans="2:51" s="14" customFormat="1" ht="11.25">
      <c r="B1524" s="167"/>
      <c r="D1524" s="154" t="s">
        <v>381</v>
      </c>
      <c r="E1524" s="168" t="s">
        <v>1</v>
      </c>
      <c r="F1524" s="169" t="s">
        <v>386</v>
      </c>
      <c r="H1524" s="170">
        <v>1372.6</v>
      </c>
      <c r="I1524" s="171"/>
      <c r="L1524" s="167"/>
      <c r="M1524" s="172"/>
      <c r="T1524" s="173"/>
      <c r="AT1524" s="168" t="s">
        <v>381</v>
      </c>
      <c r="AU1524" s="168" t="s">
        <v>90</v>
      </c>
      <c r="AV1524" s="14" t="s">
        <v>379</v>
      </c>
      <c r="AW1524" s="14" t="s">
        <v>36</v>
      </c>
      <c r="AX1524" s="14" t="s">
        <v>80</v>
      </c>
      <c r="AY1524" s="168" t="s">
        <v>373</v>
      </c>
    </row>
    <row r="1525" spans="2:51" s="12" customFormat="1" ht="11.25">
      <c r="B1525" s="153"/>
      <c r="D1525" s="154" t="s">
        <v>381</v>
      </c>
      <c r="E1525" s="155" t="s">
        <v>1</v>
      </c>
      <c r="F1525" s="156" t="s">
        <v>958</v>
      </c>
      <c r="H1525" s="155" t="s">
        <v>1</v>
      </c>
      <c r="I1525" s="157"/>
      <c r="L1525" s="153"/>
      <c r="M1525" s="158"/>
      <c r="T1525" s="159"/>
      <c r="AT1525" s="155" t="s">
        <v>381</v>
      </c>
      <c r="AU1525" s="155" t="s">
        <v>90</v>
      </c>
      <c r="AV1525" s="12" t="s">
        <v>87</v>
      </c>
      <c r="AW1525" s="12" t="s">
        <v>36</v>
      </c>
      <c r="AX1525" s="12" t="s">
        <v>80</v>
      </c>
      <c r="AY1525" s="155" t="s">
        <v>373</v>
      </c>
    </row>
    <row r="1526" spans="2:51" s="12" customFormat="1" ht="11.25">
      <c r="B1526" s="153"/>
      <c r="D1526" s="154" t="s">
        <v>381</v>
      </c>
      <c r="E1526" s="155" t="s">
        <v>1</v>
      </c>
      <c r="F1526" s="156" t="s">
        <v>959</v>
      </c>
      <c r="H1526" s="155" t="s">
        <v>1</v>
      </c>
      <c r="I1526" s="157"/>
      <c r="L1526" s="153"/>
      <c r="M1526" s="158"/>
      <c r="T1526" s="159"/>
      <c r="AT1526" s="155" t="s">
        <v>381</v>
      </c>
      <c r="AU1526" s="155" t="s">
        <v>90</v>
      </c>
      <c r="AV1526" s="12" t="s">
        <v>87</v>
      </c>
      <c r="AW1526" s="12" t="s">
        <v>36</v>
      </c>
      <c r="AX1526" s="12" t="s">
        <v>80</v>
      </c>
      <c r="AY1526" s="155" t="s">
        <v>373</v>
      </c>
    </row>
    <row r="1527" spans="2:51" s="13" customFormat="1" ht="11.25">
      <c r="B1527" s="160"/>
      <c r="D1527" s="154" t="s">
        <v>381</v>
      </c>
      <c r="E1527" s="161" t="s">
        <v>1</v>
      </c>
      <c r="F1527" s="162" t="s">
        <v>960</v>
      </c>
      <c r="H1527" s="163">
        <v>147.75</v>
      </c>
      <c r="I1527" s="164"/>
      <c r="L1527" s="160"/>
      <c r="M1527" s="165"/>
      <c r="T1527" s="166"/>
      <c r="AT1527" s="161" t="s">
        <v>381</v>
      </c>
      <c r="AU1527" s="161" t="s">
        <v>90</v>
      </c>
      <c r="AV1527" s="13" t="s">
        <v>90</v>
      </c>
      <c r="AW1527" s="13" t="s">
        <v>36</v>
      </c>
      <c r="AX1527" s="13" t="s">
        <v>80</v>
      </c>
      <c r="AY1527" s="161" t="s">
        <v>373</v>
      </c>
    </row>
    <row r="1528" spans="2:51" s="12" customFormat="1" ht="11.25">
      <c r="B1528" s="153"/>
      <c r="D1528" s="154" t="s">
        <v>381</v>
      </c>
      <c r="E1528" s="155" t="s">
        <v>1</v>
      </c>
      <c r="F1528" s="156" t="s">
        <v>961</v>
      </c>
      <c r="H1528" s="155" t="s">
        <v>1</v>
      </c>
      <c r="I1528" s="157"/>
      <c r="L1528" s="153"/>
      <c r="M1528" s="158"/>
      <c r="T1528" s="159"/>
      <c r="AT1528" s="155" t="s">
        <v>381</v>
      </c>
      <c r="AU1528" s="155" t="s">
        <v>90</v>
      </c>
      <c r="AV1528" s="12" t="s">
        <v>87</v>
      </c>
      <c r="AW1528" s="12" t="s">
        <v>36</v>
      </c>
      <c r="AX1528" s="12" t="s">
        <v>80</v>
      </c>
      <c r="AY1528" s="155" t="s">
        <v>373</v>
      </c>
    </row>
    <row r="1529" spans="2:51" s="13" customFormat="1" ht="11.25">
      <c r="B1529" s="160"/>
      <c r="D1529" s="154" t="s">
        <v>381</v>
      </c>
      <c r="E1529" s="161" t="s">
        <v>1</v>
      </c>
      <c r="F1529" s="162" t="s">
        <v>962</v>
      </c>
      <c r="H1529" s="163">
        <v>-2.25</v>
      </c>
      <c r="I1529" s="164"/>
      <c r="L1529" s="160"/>
      <c r="M1529" s="165"/>
      <c r="T1529" s="166"/>
      <c r="AT1529" s="161" t="s">
        <v>381</v>
      </c>
      <c r="AU1529" s="161" t="s">
        <v>90</v>
      </c>
      <c r="AV1529" s="13" t="s">
        <v>90</v>
      </c>
      <c r="AW1529" s="13" t="s">
        <v>36</v>
      </c>
      <c r="AX1529" s="13" t="s">
        <v>80</v>
      </c>
      <c r="AY1529" s="161" t="s">
        <v>373</v>
      </c>
    </row>
    <row r="1530" spans="2:51" s="13" customFormat="1" ht="11.25">
      <c r="B1530" s="160"/>
      <c r="D1530" s="154" t="s">
        <v>381</v>
      </c>
      <c r="E1530" s="161" t="s">
        <v>1</v>
      </c>
      <c r="F1530" s="162" t="s">
        <v>963</v>
      </c>
      <c r="H1530" s="163">
        <v>-1.4710000000000001</v>
      </c>
      <c r="I1530" s="164"/>
      <c r="L1530" s="160"/>
      <c r="M1530" s="165"/>
      <c r="T1530" s="166"/>
      <c r="AT1530" s="161" t="s">
        <v>381</v>
      </c>
      <c r="AU1530" s="161" t="s">
        <v>90</v>
      </c>
      <c r="AV1530" s="13" t="s">
        <v>90</v>
      </c>
      <c r="AW1530" s="13" t="s">
        <v>36</v>
      </c>
      <c r="AX1530" s="13" t="s">
        <v>80</v>
      </c>
      <c r="AY1530" s="161" t="s">
        <v>373</v>
      </c>
    </row>
    <row r="1531" spans="2:51" s="13" customFormat="1" ht="11.25">
      <c r="B1531" s="160"/>
      <c r="D1531" s="154" t="s">
        <v>381</v>
      </c>
      <c r="E1531" s="161" t="s">
        <v>1</v>
      </c>
      <c r="F1531" s="162" t="s">
        <v>964</v>
      </c>
      <c r="H1531" s="163">
        <v>-0.21</v>
      </c>
      <c r="I1531" s="164"/>
      <c r="L1531" s="160"/>
      <c r="M1531" s="165"/>
      <c r="T1531" s="166"/>
      <c r="AT1531" s="161" t="s">
        <v>381</v>
      </c>
      <c r="AU1531" s="161" t="s">
        <v>90</v>
      </c>
      <c r="AV1531" s="13" t="s">
        <v>90</v>
      </c>
      <c r="AW1531" s="13" t="s">
        <v>36</v>
      </c>
      <c r="AX1531" s="13" t="s">
        <v>80</v>
      </c>
      <c r="AY1531" s="161" t="s">
        <v>373</v>
      </c>
    </row>
    <row r="1532" spans="2:51" s="13" customFormat="1" ht="11.25">
      <c r="B1532" s="160"/>
      <c r="D1532" s="154" t="s">
        <v>381</v>
      </c>
      <c r="E1532" s="161" t="s">
        <v>1</v>
      </c>
      <c r="F1532" s="162" t="s">
        <v>965</v>
      </c>
      <c r="H1532" s="163">
        <v>-0.17899999999999999</v>
      </c>
      <c r="I1532" s="164"/>
      <c r="L1532" s="160"/>
      <c r="M1532" s="165"/>
      <c r="T1532" s="166"/>
      <c r="AT1532" s="161" t="s">
        <v>381</v>
      </c>
      <c r="AU1532" s="161" t="s">
        <v>90</v>
      </c>
      <c r="AV1532" s="13" t="s">
        <v>90</v>
      </c>
      <c r="AW1532" s="13" t="s">
        <v>36</v>
      </c>
      <c r="AX1532" s="13" t="s">
        <v>80</v>
      </c>
      <c r="AY1532" s="161" t="s">
        <v>373</v>
      </c>
    </row>
    <row r="1533" spans="2:51" s="12" customFormat="1" ht="11.25">
      <c r="B1533" s="153"/>
      <c r="D1533" s="154" t="s">
        <v>381</v>
      </c>
      <c r="E1533" s="155" t="s">
        <v>1</v>
      </c>
      <c r="F1533" s="156" t="s">
        <v>966</v>
      </c>
      <c r="H1533" s="155" t="s">
        <v>1</v>
      </c>
      <c r="I1533" s="157"/>
      <c r="L1533" s="153"/>
      <c r="M1533" s="158"/>
      <c r="T1533" s="159"/>
      <c r="AT1533" s="155" t="s">
        <v>381</v>
      </c>
      <c r="AU1533" s="155" t="s">
        <v>90</v>
      </c>
      <c r="AV1533" s="12" t="s">
        <v>87</v>
      </c>
      <c r="AW1533" s="12" t="s">
        <v>36</v>
      </c>
      <c r="AX1533" s="12" t="s">
        <v>80</v>
      </c>
      <c r="AY1533" s="155" t="s">
        <v>373</v>
      </c>
    </row>
    <row r="1534" spans="2:51" s="13" customFormat="1" ht="11.25">
      <c r="B1534" s="160"/>
      <c r="D1534" s="154" t="s">
        <v>381</v>
      </c>
      <c r="E1534" s="161" t="s">
        <v>1</v>
      </c>
      <c r="F1534" s="162" t="s">
        <v>967</v>
      </c>
      <c r="H1534" s="163">
        <v>149.72999999999999</v>
      </c>
      <c r="I1534" s="164"/>
      <c r="L1534" s="160"/>
      <c r="M1534" s="165"/>
      <c r="T1534" s="166"/>
      <c r="AT1534" s="161" t="s">
        <v>381</v>
      </c>
      <c r="AU1534" s="161" t="s">
        <v>90</v>
      </c>
      <c r="AV1534" s="13" t="s">
        <v>90</v>
      </c>
      <c r="AW1534" s="13" t="s">
        <v>36</v>
      </c>
      <c r="AX1534" s="13" t="s">
        <v>80</v>
      </c>
      <c r="AY1534" s="161" t="s">
        <v>373</v>
      </c>
    </row>
    <row r="1535" spans="2:51" s="12" customFormat="1" ht="11.25">
      <c r="B1535" s="153"/>
      <c r="D1535" s="154" t="s">
        <v>381</v>
      </c>
      <c r="E1535" s="155" t="s">
        <v>1</v>
      </c>
      <c r="F1535" s="156" t="s">
        <v>961</v>
      </c>
      <c r="H1535" s="155" t="s">
        <v>1</v>
      </c>
      <c r="I1535" s="157"/>
      <c r="L1535" s="153"/>
      <c r="M1535" s="158"/>
      <c r="T1535" s="159"/>
      <c r="AT1535" s="155" t="s">
        <v>381</v>
      </c>
      <c r="AU1535" s="155" t="s">
        <v>90</v>
      </c>
      <c r="AV1535" s="12" t="s">
        <v>87</v>
      </c>
      <c r="AW1535" s="12" t="s">
        <v>36</v>
      </c>
      <c r="AX1535" s="12" t="s">
        <v>80</v>
      </c>
      <c r="AY1535" s="155" t="s">
        <v>373</v>
      </c>
    </row>
    <row r="1536" spans="2:51" s="13" customFormat="1" ht="11.25">
      <c r="B1536" s="160"/>
      <c r="D1536" s="154" t="s">
        <v>381</v>
      </c>
      <c r="E1536" s="161" t="s">
        <v>1</v>
      </c>
      <c r="F1536" s="162" t="s">
        <v>962</v>
      </c>
      <c r="H1536" s="163">
        <v>-2.25</v>
      </c>
      <c r="I1536" s="164"/>
      <c r="L1536" s="160"/>
      <c r="M1536" s="165"/>
      <c r="T1536" s="166"/>
      <c r="AT1536" s="161" t="s">
        <v>381</v>
      </c>
      <c r="AU1536" s="161" t="s">
        <v>90</v>
      </c>
      <c r="AV1536" s="13" t="s">
        <v>90</v>
      </c>
      <c r="AW1536" s="13" t="s">
        <v>36</v>
      </c>
      <c r="AX1536" s="13" t="s">
        <v>80</v>
      </c>
      <c r="AY1536" s="161" t="s">
        <v>373</v>
      </c>
    </row>
    <row r="1537" spans="2:51" s="13" customFormat="1" ht="11.25">
      <c r="B1537" s="160"/>
      <c r="D1537" s="154" t="s">
        <v>381</v>
      </c>
      <c r="E1537" s="161" t="s">
        <v>1</v>
      </c>
      <c r="F1537" s="162" t="s">
        <v>963</v>
      </c>
      <c r="H1537" s="163">
        <v>-1.4710000000000001</v>
      </c>
      <c r="I1537" s="164"/>
      <c r="L1537" s="160"/>
      <c r="M1537" s="165"/>
      <c r="T1537" s="166"/>
      <c r="AT1537" s="161" t="s">
        <v>381</v>
      </c>
      <c r="AU1537" s="161" t="s">
        <v>90</v>
      </c>
      <c r="AV1537" s="13" t="s">
        <v>90</v>
      </c>
      <c r="AW1537" s="13" t="s">
        <v>36</v>
      </c>
      <c r="AX1537" s="13" t="s">
        <v>80</v>
      </c>
      <c r="AY1537" s="161" t="s">
        <v>373</v>
      </c>
    </row>
    <row r="1538" spans="2:51" s="13" customFormat="1" ht="11.25">
      <c r="B1538" s="160"/>
      <c r="D1538" s="154" t="s">
        <v>381</v>
      </c>
      <c r="E1538" s="161" t="s">
        <v>1</v>
      </c>
      <c r="F1538" s="162" t="s">
        <v>964</v>
      </c>
      <c r="H1538" s="163">
        <v>-0.21</v>
      </c>
      <c r="I1538" s="164"/>
      <c r="L1538" s="160"/>
      <c r="M1538" s="165"/>
      <c r="T1538" s="166"/>
      <c r="AT1538" s="161" t="s">
        <v>381</v>
      </c>
      <c r="AU1538" s="161" t="s">
        <v>90</v>
      </c>
      <c r="AV1538" s="13" t="s">
        <v>90</v>
      </c>
      <c r="AW1538" s="13" t="s">
        <v>36</v>
      </c>
      <c r="AX1538" s="13" t="s">
        <v>80</v>
      </c>
      <c r="AY1538" s="161" t="s">
        <v>373</v>
      </c>
    </row>
    <row r="1539" spans="2:51" s="13" customFormat="1" ht="11.25">
      <c r="B1539" s="160"/>
      <c r="D1539" s="154" t="s">
        <v>381</v>
      </c>
      <c r="E1539" s="161" t="s">
        <v>1</v>
      </c>
      <c r="F1539" s="162" t="s">
        <v>965</v>
      </c>
      <c r="H1539" s="163">
        <v>-0.17899999999999999</v>
      </c>
      <c r="I1539" s="164"/>
      <c r="L1539" s="160"/>
      <c r="M1539" s="165"/>
      <c r="T1539" s="166"/>
      <c r="AT1539" s="161" t="s">
        <v>381</v>
      </c>
      <c r="AU1539" s="161" t="s">
        <v>90</v>
      </c>
      <c r="AV1539" s="13" t="s">
        <v>90</v>
      </c>
      <c r="AW1539" s="13" t="s">
        <v>36</v>
      </c>
      <c r="AX1539" s="13" t="s">
        <v>80</v>
      </c>
      <c r="AY1539" s="161" t="s">
        <v>373</v>
      </c>
    </row>
    <row r="1540" spans="2:51" s="12" customFormat="1" ht="11.25">
      <c r="B1540" s="153"/>
      <c r="D1540" s="154" t="s">
        <v>381</v>
      </c>
      <c r="E1540" s="155" t="s">
        <v>1</v>
      </c>
      <c r="F1540" s="156" t="s">
        <v>968</v>
      </c>
      <c r="H1540" s="155" t="s">
        <v>1</v>
      </c>
      <c r="I1540" s="157"/>
      <c r="L1540" s="153"/>
      <c r="M1540" s="158"/>
      <c r="T1540" s="159"/>
      <c r="AT1540" s="155" t="s">
        <v>381</v>
      </c>
      <c r="AU1540" s="155" t="s">
        <v>90</v>
      </c>
      <c r="AV1540" s="12" t="s">
        <v>87</v>
      </c>
      <c r="AW1540" s="12" t="s">
        <v>36</v>
      </c>
      <c r="AX1540" s="12" t="s">
        <v>80</v>
      </c>
      <c r="AY1540" s="155" t="s">
        <v>373</v>
      </c>
    </row>
    <row r="1541" spans="2:51" s="13" customFormat="1" ht="11.25">
      <c r="B1541" s="160"/>
      <c r="D1541" s="154" t="s">
        <v>381</v>
      </c>
      <c r="E1541" s="161" t="s">
        <v>1</v>
      </c>
      <c r="F1541" s="162" t="s">
        <v>969</v>
      </c>
      <c r="H1541" s="163">
        <v>114.3</v>
      </c>
      <c r="I1541" s="164"/>
      <c r="L1541" s="160"/>
      <c r="M1541" s="165"/>
      <c r="T1541" s="166"/>
      <c r="AT1541" s="161" t="s">
        <v>381</v>
      </c>
      <c r="AU1541" s="161" t="s">
        <v>90</v>
      </c>
      <c r="AV1541" s="13" t="s">
        <v>90</v>
      </c>
      <c r="AW1541" s="13" t="s">
        <v>36</v>
      </c>
      <c r="AX1541" s="13" t="s">
        <v>80</v>
      </c>
      <c r="AY1541" s="161" t="s">
        <v>373</v>
      </c>
    </row>
    <row r="1542" spans="2:51" s="12" customFormat="1" ht="11.25">
      <c r="B1542" s="153"/>
      <c r="D1542" s="154" t="s">
        <v>381</v>
      </c>
      <c r="E1542" s="155" t="s">
        <v>1</v>
      </c>
      <c r="F1542" s="156" t="s">
        <v>961</v>
      </c>
      <c r="H1542" s="155" t="s">
        <v>1</v>
      </c>
      <c r="I1542" s="157"/>
      <c r="L1542" s="153"/>
      <c r="M1542" s="158"/>
      <c r="T1542" s="159"/>
      <c r="AT1542" s="155" t="s">
        <v>381</v>
      </c>
      <c r="AU1542" s="155" t="s">
        <v>90</v>
      </c>
      <c r="AV1542" s="12" t="s">
        <v>87</v>
      </c>
      <c r="AW1542" s="12" t="s">
        <v>36</v>
      </c>
      <c r="AX1542" s="12" t="s">
        <v>80</v>
      </c>
      <c r="AY1542" s="155" t="s">
        <v>373</v>
      </c>
    </row>
    <row r="1543" spans="2:51" s="13" customFormat="1" ht="11.25">
      <c r="B1543" s="160"/>
      <c r="D1543" s="154" t="s">
        <v>381</v>
      </c>
      <c r="E1543" s="161" t="s">
        <v>1</v>
      </c>
      <c r="F1543" s="162" t="s">
        <v>970</v>
      </c>
      <c r="H1543" s="163">
        <v>-0.11700000000000001</v>
      </c>
      <c r="I1543" s="164"/>
      <c r="L1543" s="160"/>
      <c r="M1543" s="165"/>
      <c r="T1543" s="166"/>
      <c r="AT1543" s="161" t="s">
        <v>381</v>
      </c>
      <c r="AU1543" s="161" t="s">
        <v>90</v>
      </c>
      <c r="AV1543" s="13" t="s">
        <v>90</v>
      </c>
      <c r="AW1543" s="13" t="s">
        <v>36</v>
      </c>
      <c r="AX1543" s="13" t="s">
        <v>80</v>
      </c>
      <c r="AY1543" s="161" t="s">
        <v>373</v>
      </c>
    </row>
    <row r="1544" spans="2:51" s="13" customFormat="1" ht="11.25">
      <c r="B1544" s="160"/>
      <c r="D1544" s="154" t="s">
        <v>381</v>
      </c>
      <c r="E1544" s="161" t="s">
        <v>1</v>
      </c>
      <c r="F1544" s="162" t="s">
        <v>971</v>
      </c>
      <c r="H1544" s="163">
        <v>-0.27300000000000002</v>
      </c>
      <c r="I1544" s="164"/>
      <c r="L1544" s="160"/>
      <c r="M1544" s="165"/>
      <c r="T1544" s="166"/>
      <c r="AT1544" s="161" t="s">
        <v>381</v>
      </c>
      <c r="AU1544" s="161" t="s">
        <v>90</v>
      </c>
      <c r="AV1544" s="13" t="s">
        <v>90</v>
      </c>
      <c r="AW1544" s="13" t="s">
        <v>36</v>
      </c>
      <c r="AX1544" s="13" t="s">
        <v>80</v>
      </c>
      <c r="AY1544" s="161" t="s">
        <v>373</v>
      </c>
    </row>
    <row r="1545" spans="2:51" s="13" customFormat="1" ht="11.25">
      <c r="B1545" s="160"/>
      <c r="D1545" s="154" t="s">
        <v>381</v>
      </c>
      <c r="E1545" s="161" t="s">
        <v>1</v>
      </c>
      <c r="F1545" s="162" t="s">
        <v>972</v>
      </c>
      <c r="H1545" s="163">
        <v>-7.4999999999999997E-2</v>
      </c>
      <c r="I1545" s="164"/>
      <c r="L1545" s="160"/>
      <c r="M1545" s="165"/>
      <c r="T1545" s="166"/>
      <c r="AT1545" s="161" t="s">
        <v>381</v>
      </c>
      <c r="AU1545" s="161" t="s">
        <v>90</v>
      </c>
      <c r="AV1545" s="13" t="s">
        <v>90</v>
      </c>
      <c r="AW1545" s="13" t="s">
        <v>36</v>
      </c>
      <c r="AX1545" s="13" t="s">
        <v>80</v>
      </c>
      <c r="AY1545" s="161" t="s">
        <v>373</v>
      </c>
    </row>
    <row r="1546" spans="2:51" s="13" customFormat="1" ht="11.25">
      <c r="B1546" s="160"/>
      <c r="D1546" s="154" t="s">
        <v>381</v>
      </c>
      <c r="E1546" s="161" t="s">
        <v>1</v>
      </c>
      <c r="F1546" s="162" t="s">
        <v>973</v>
      </c>
      <c r="H1546" s="163">
        <v>-0.39</v>
      </c>
      <c r="I1546" s="164"/>
      <c r="L1546" s="160"/>
      <c r="M1546" s="165"/>
      <c r="T1546" s="166"/>
      <c r="AT1546" s="161" t="s">
        <v>381</v>
      </c>
      <c r="AU1546" s="161" t="s">
        <v>90</v>
      </c>
      <c r="AV1546" s="13" t="s">
        <v>90</v>
      </c>
      <c r="AW1546" s="13" t="s">
        <v>36</v>
      </c>
      <c r="AX1546" s="13" t="s">
        <v>80</v>
      </c>
      <c r="AY1546" s="161" t="s">
        <v>373</v>
      </c>
    </row>
    <row r="1547" spans="2:51" s="15" customFormat="1" ht="11.25">
      <c r="B1547" s="178"/>
      <c r="D1547" s="154" t="s">
        <v>381</v>
      </c>
      <c r="E1547" s="179" t="s">
        <v>294</v>
      </c>
      <c r="F1547" s="180" t="s">
        <v>406</v>
      </c>
      <c r="H1547" s="181">
        <v>402.70500000000004</v>
      </c>
      <c r="I1547" s="182"/>
      <c r="L1547" s="178"/>
      <c r="M1547" s="183"/>
      <c r="T1547" s="184"/>
      <c r="AT1547" s="179" t="s">
        <v>381</v>
      </c>
      <c r="AU1547" s="179" t="s">
        <v>90</v>
      </c>
      <c r="AV1547" s="15" t="s">
        <v>392</v>
      </c>
      <c r="AW1547" s="15" t="s">
        <v>36</v>
      </c>
      <c r="AX1547" s="15" t="s">
        <v>80</v>
      </c>
      <c r="AY1547" s="179" t="s">
        <v>373</v>
      </c>
    </row>
    <row r="1548" spans="2:51" s="14" customFormat="1" ht="11.25">
      <c r="B1548" s="167"/>
      <c r="D1548" s="154" t="s">
        <v>381</v>
      </c>
      <c r="E1548" s="168" t="s">
        <v>1</v>
      </c>
      <c r="F1548" s="169" t="s">
        <v>386</v>
      </c>
      <c r="H1548" s="170">
        <v>402.70500000000004</v>
      </c>
      <c r="I1548" s="171"/>
      <c r="L1548" s="167"/>
      <c r="M1548" s="172"/>
      <c r="T1548" s="173"/>
      <c r="AT1548" s="168" t="s">
        <v>381</v>
      </c>
      <c r="AU1548" s="168" t="s">
        <v>90</v>
      </c>
      <c r="AV1548" s="14" t="s">
        <v>379</v>
      </c>
      <c r="AW1548" s="14" t="s">
        <v>36</v>
      </c>
      <c r="AX1548" s="14" t="s">
        <v>87</v>
      </c>
      <c r="AY1548" s="168" t="s">
        <v>373</v>
      </c>
    </row>
    <row r="1549" spans="2:51" s="1" customFormat="1" ht="11.25">
      <c r="B1549" s="32"/>
      <c r="D1549" s="154" t="s">
        <v>403</v>
      </c>
      <c r="F1549" s="174" t="s">
        <v>974</v>
      </c>
      <c r="L1549" s="32"/>
      <c r="M1549" s="175"/>
      <c r="T1549" s="56"/>
      <c r="AU1549" s="17" t="s">
        <v>90</v>
      </c>
    </row>
    <row r="1550" spans="2:51" s="1" customFormat="1" ht="11.25">
      <c r="B1550" s="32"/>
      <c r="D1550" s="154" t="s">
        <v>403</v>
      </c>
      <c r="F1550" s="176" t="s">
        <v>956</v>
      </c>
      <c r="H1550" s="177">
        <v>0</v>
      </c>
      <c r="L1550" s="32"/>
      <c r="M1550" s="175"/>
      <c r="T1550" s="56"/>
      <c r="AU1550" s="17" t="s">
        <v>90</v>
      </c>
    </row>
    <row r="1551" spans="2:51" s="1" customFormat="1" ht="11.25">
      <c r="B1551" s="32"/>
      <c r="D1551" s="154" t="s">
        <v>403</v>
      </c>
      <c r="F1551" s="176" t="s">
        <v>398</v>
      </c>
      <c r="H1551" s="177">
        <v>0</v>
      </c>
      <c r="L1551" s="32"/>
      <c r="M1551" s="175"/>
      <c r="T1551" s="56"/>
      <c r="AU1551" s="17" t="s">
        <v>90</v>
      </c>
    </row>
    <row r="1552" spans="2:51" s="1" customFormat="1" ht="11.25">
      <c r="B1552" s="32"/>
      <c r="D1552" s="154" t="s">
        <v>403</v>
      </c>
      <c r="F1552" s="176" t="s">
        <v>546</v>
      </c>
      <c r="H1552" s="177">
        <v>0</v>
      </c>
      <c r="L1552" s="32"/>
      <c r="M1552" s="175"/>
      <c r="T1552" s="56"/>
      <c r="AU1552" s="17" t="s">
        <v>90</v>
      </c>
    </row>
    <row r="1553" spans="2:65" s="1" customFormat="1" ht="11.25">
      <c r="B1553" s="32"/>
      <c r="D1553" s="154" t="s">
        <v>403</v>
      </c>
      <c r="F1553" s="176" t="s">
        <v>289</v>
      </c>
      <c r="H1553" s="177">
        <v>492.5</v>
      </c>
      <c r="L1553" s="32"/>
      <c r="M1553" s="175"/>
      <c r="T1553" s="56"/>
      <c r="AU1553" s="17" t="s">
        <v>90</v>
      </c>
    </row>
    <row r="1554" spans="2:65" s="1" customFormat="1" ht="11.25">
      <c r="B1554" s="32"/>
      <c r="D1554" s="154" t="s">
        <v>403</v>
      </c>
      <c r="F1554" s="176" t="s">
        <v>406</v>
      </c>
      <c r="H1554" s="177">
        <v>492.5</v>
      </c>
      <c r="L1554" s="32"/>
      <c r="M1554" s="175"/>
      <c r="T1554" s="56"/>
      <c r="AU1554" s="17" t="s">
        <v>90</v>
      </c>
    </row>
    <row r="1555" spans="2:65" s="1" customFormat="1" ht="11.25">
      <c r="B1555" s="32"/>
      <c r="D1555" s="154" t="s">
        <v>403</v>
      </c>
      <c r="F1555" s="174" t="s">
        <v>975</v>
      </c>
      <c r="L1555" s="32"/>
      <c r="M1555" s="175"/>
      <c r="T1555" s="56"/>
      <c r="AU1555" s="17" t="s">
        <v>90</v>
      </c>
    </row>
    <row r="1556" spans="2:65" s="1" customFormat="1" ht="11.25">
      <c r="B1556" s="32"/>
      <c r="D1556" s="154" t="s">
        <v>403</v>
      </c>
      <c r="F1556" s="176" t="s">
        <v>578</v>
      </c>
      <c r="H1556" s="177">
        <v>0</v>
      </c>
      <c r="L1556" s="32"/>
      <c r="M1556" s="175"/>
      <c r="T1556" s="56"/>
      <c r="AU1556" s="17" t="s">
        <v>90</v>
      </c>
    </row>
    <row r="1557" spans="2:65" s="1" customFormat="1" ht="11.25">
      <c r="B1557" s="32"/>
      <c r="D1557" s="154" t="s">
        <v>403</v>
      </c>
      <c r="F1557" s="176" t="s">
        <v>291</v>
      </c>
      <c r="H1557" s="177">
        <v>499.1</v>
      </c>
      <c r="L1557" s="32"/>
      <c r="M1557" s="175"/>
      <c r="T1557" s="56"/>
      <c r="AU1557" s="17" t="s">
        <v>90</v>
      </c>
    </row>
    <row r="1558" spans="2:65" s="1" customFormat="1" ht="11.25">
      <c r="B1558" s="32"/>
      <c r="D1558" s="154" t="s">
        <v>403</v>
      </c>
      <c r="F1558" s="176" t="s">
        <v>406</v>
      </c>
      <c r="H1558" s="177">
        <v>499.1</v>
      </c>
      <c r="L1558" s="32"/>
      <c r="M1558" s="175"/>
      <c r="T1558" s="56"/>
      <c r="AU1558" s="17" t="s">
        <v>90</v>
      </c>
    </row>
    <row r="1559" spans="2:65" s="1" customFormat="1" ht="11.25">
      <c r="B1559" s="32"/>
      <c r="D1559" s="154" t="s">
        <v>403</v>
      </c>
      <c r="F1559" s="174" t="s">
        <v>976</v>
      </c>
      <c r="L1559" s="32"/>
      <c r="M1559" s="175"/>
      <c r="T1559" s="56"/>
      <c r="AU1559" s="17" t="s">
        <v>90</v>
      </c>
    </row>
    <row r="1560" spans="2:65" s="1" customFormat="1" ht="11.25">
      <c r="B1560" s="32"/>
      <c r="D1560" s="154" t="s">
        <v>403</v>
      </c>
      <c r="F1560" s="176" t="s">
        <v>728</v>
      </c>
      <c r="H1560" s="177">
        <v>0</v>
      </c>
      <c r="L1560" s="32"/>
      <c r="M1560" s="175"/>
      <c r="T1560" s="56"/>
      <c r="AU1560" s="17" t="s">
        <v>90</v>
      </c>
    </row>
    <row r="1561" spans="2:65" s="1" customFormat="1" ht="11.25">
      <c r="B1561" s="32"/>
      <c r="D1561" s="154" t="s">
        <v>403</v>
      </c>
      <c r="F1561" s="176" t="s">
        <v>957</v>
      </c>
      <c r="H1561" s="177">
        <v>381</v>
      </c>
      <c r="L1561" s="32"/>
      <c r="M1561" s="175"/>
      <c r="T1561" s="56"/>
      <c r="AU1561" s="17" t="s">
        <v>90</v>
      </c>
    </row>
    <row r="1562" spans="2:65" s="1" customFormat="1" ht="11.25">
      <c r="B1562" s="32"/>
      <c r="D1562" s="154" t="s">
        <v>403</v>
      </c>
      <c r="F1562" s="176" t="s">
        <v>406</v>
      </c>
      <c r="H1562" s="177">
        <v>381</v>
      </c>
      <c r="L1562" s="32"/>
      <c r="M1562" s="175"/>
      <c r="T1562" s="56"/>
      <c r="AU1562" s="17" t="s">
        <v>90</v>
      </c>
    </row>
    <row r="1563" spans="2:65" s="1" customFormat="1" ht="21.75" customHeight="1">
      <c r="B1563" s="32"/>
      <c r="C1563" s="139" t="s">
        <v>977</v>
      </c>
      <c r="D1563" s="139" t="s">
        <v>375</v>
      </c>
      <c r="E1563" s="140" t="s">
        <v>978</v>
      </c>
      <c r="F1563" s="141" t="s">
        <v>979</v>
      </c>
      <c r="G1563" s="142" t="s">
        <v>172</v>
      </c>
      <c r="H1563" s="143">
        <v>1477.8040000000001</v>
      </c>
      <c r="I1563" s="144"/>
      <c r="J1563" s="145">
        <f>ROUND(I1563*H1563,2)</f>
        <v>0</v>
      </c>
      <c r="K1563" s="146"/>
      <c r="L1563" s="32"/>
      <c r="M1563" s="147" t="s">
        <v>1</v>
      </c>
      <c r="N1563" s="148" t="s">
        <v>45</v>
      </c>
      <c r="P1563" s="149">
        <f>O1563*H1563</f>
        <v>0</v>
      </c>
      <c r="Q1563" s="149">
        <v>5.5199999999999997E-3</v>
      </c>
      <c r="R1563" s="149">
        <f>Q1563*H1563</f>
        <v>8.1574780800000006</v>
      </c>
      <c r="S1563" s="149">
        <v>0</v>
      </c>
      <c r="T1563" s="150">
        <f>S1563*H1563</f>
        <v>0</v>
      </c>
      <c r="AR1563" s="151" t="s">
        <v>379</v>
      </c>
      <c r="AT1563" s="151" t="s">
        <v>375</v>
      </c>
      <c r="AU1563" s="151" t="s">
        <v>90</v>
      </c>
      <c r="AY1563" s="17" t="s">
        <v>373</v>
      </c>
      <c r="BE1563" s="152">
        <f>IF(N1563="základní",J1563,0)</f>
        <v>0</v>
      </c>
      <c r="BF1563" s="152">
        <f>IF(N1563="snížená",J1563,0)</f>
        <v>0</v>
      </c>
      <c r="BG1563" s="152">
        <f>IF(N1563="zákl. přenesená",J1563,0)</f>
        <v>0</v>
      </c>
      <c r="BH1563" s="152">
        <f>IF(N1563="sníž. přenesená",J1563,0)</f>
        <v>0</v>
      </c>
      <c r="BI1563" s="152">
        <f>IF(N1563="nulová",J1563,0)</f>
        <v>0</v>
      </c>
      <c r="BJ1563" s="17" t="s">
        <v>87</v>
      </c>
      <c r="BK1563" s="152">
        <f>ROUND(I1563*H1563,2)</f>
        <v>0</v>
      </c>
      <c r="BL1563" s="17" t="s">
        <v>379</v>
      </c>
      <c r="BM1563" s="151" t="s">
        <v>980</v>
      </c>
    </row>
    <row r="1564" spans="2:65" s="12" customFormat="1" ht="11.25">
      <c r="B1564" s="153"/>
      <c r="D1564" s="154" t="s">
        <v>381</v>
      </c>
      <c r="E1564" s="155" t="s">
        <v>1</v>
      </c>
      <c r="F1564" s="156" t="s">
        <v>981</v>
      </c>
      <c r="H1564" s="155" t="s">
        <v>1</v>
      </c>
      <c r="I1564" s="157"/>
      <c r="L1564" s="153"/>
      <c r="M1564" s="158"/>
      <c r="T1564" s="159"/>
      <c r="AT1564" s="155" t="s">
        <v>381</v>
      </c>
      <c r="AU1564" s="155" t="s">
        <v>90</v>
      </c>
      <c r="AV1564" s="12" t="s">
        <v>87</v>
      </c>
      <c r="AW1564" s="12" t="s">
        <v>36</v>
      </c>
      <c r="AX1564" s="12" t="s">
        <v>80</v>
      </c>
      <c r="AY1564" s="155" t="s">
        <v>373</v>
      </c>
    </row>
    <row r="1565" spans="2:65" s="13" customFormat="1" ht="11.25">
      <c r="B1565" s="160"/>
      <c r="D1565" s="154" t="s">
        <v>381</v>
      </c>
      <c r="E1565" s="161" t="s">
        <v>1</v>
      </c>
      <c r="F1565" s="162" t="s">
        <v>296</v>
      </c>
      <c r="H1565" s="163">
        <v>1372.6</v>
      </c>
      <c r="I1565" s="164"/>
      <c r="L1565" s="160"/>
      <c r="M1565" s="165"/>
      <c r="T1565" s="166"/>
      <c r="AT1565" s="161" t="s">
        <v>381</v>
      </c>
      <c r="AU1565" s="161" t="s">
        <v>90</v>
      </c>
      <c r="AV1565" s="13" t="s">
        <v>90</v>
      </c>
      <c r="AW1565" s="13" t="s">
        <v>36</v>
      </c>
      <c r="AX1565" s="13" t="s">
        <v>80</v>
      </c>
      <c r="AY1565" s="161" t="s">
        <v>373</v>
      </c>
    </row>
    <row r="1566" spans="2:65" s="12" customFormat="1" ht="11.25">
      <c r="B1566" s="153"/>
      <c r="D1566" s="154" t="s">
        <v>381</v>
      </c>
      <c r="E1566" s="155" t="s">
        <v>1</v>
      </c>
      <c r="F1566" s="156" t="s">
        <v>982</v>
      </c>
      <c r="H1566" s="155" t="s">
        <v>1</v>
      </c>
      <c r="I1566" s="157"/>
      <c r="L1566" s="153"/>
      <c r="M1566" s="158"/>
      <c r="T1566" s="159"/>
      <c r="AT1566" s="155" t="s">
        <v>381</v>
      </c>
      <c r="AU1566" s="155" t="s">
        <v>90</v>
      </c>
      <c r="AV1566" s="12" t="s">
        <v>87</v>
      </c>
      <c r="AW1566" s="12" t="s">
        <v>36</v>
      </c>
      <c r="AX1566" s="12" t="s">
        <v>80</v>
      </c>
      <c r="AY1566" s="155" t="s">
        <v>373</v>
      </c>
    </row>
    <row r="1567" spans="2:65" s="13" customFormat="1" ht="11.25">
      <c r="B1567" s="160"/>
      <c r="D1567" s="154" t="s">
        <v>381</v>
      </c>
      <c r="E1567" s="161" t="s">
        <v>1</v>
      </c>
      <c r="F1567" s="162" t="s">
        <v>983</v>
      </c>
      <c r="H1567" s="163">
        <v>27.564</v>
      </c>
      <c r="I1567" s="164"/>
      <c r="L1567" s="160"/>
      <c r="M1567" s="165"/>
      <c r="T1567" s="166"/>
      <c r="AT1567" s="161" t="s">
        <v>381</v>
      </c>
      <c r="AU1567" s="161" t="s">
        <v>90</v>
      </c>
      <c r="AV1567" s="13" t="s">
        <v>90</v>
      </c>
      <c r="AW1567" s="13" t="s">
        <v>36</v>
      </c>
      <c r="AX1567" s="13" t="s">
        <v>80</v>
      </c>
      <c r="AY1567" s="161" t="s">
        <v>373</v>
      </c>
    </row>
    <row r="1568" spans="2:65" s="13" customFormat="1" ht="11.25">
      <c r="B1568" s="160"/>
      <c r="D1568" s="154" t="s">
        <v>381</v>
      </c>
      <c r="E1568" s="161" t="s">
        <v>1</v>
      </c>
      <c r="F1568" s="162" t="s">
        <v>984</v>
      </c>
      <c r="H1568" s="163">
        <v>27.920999999999999</v>
      </c>
      <c r="I1568" s="164"/>
      <c r="L1568" s="160"/>
      <c r="M1568" s="165"/>
      <c r="T1568" s="166"/>
      <c r="AT1568" s="161" t="s">
        <v>381</v>
      </c>
      <c r="AU1568" s="161" t="s">
        <v>90</v>
      </c>
      <c r="AV1568" s="13" t="s">
        <v>90</v>
      </c>
      <c r="AW1568" s="13" t="s">
        <v>36</v>
      </c>
      <c r="AX1568" s="13" t="s">
        <v>80</v>
      </c>
      <c r="AY1568" s="161" t="s">
        <v>373</v>
      </c>
    </row>
    <row r="1569" spans="2:51" s="13" customFormat="1" ht="11.25">
      <c r="B1569" s="160"/>
      <c r="D1569" s="154" t="s">
        <v>381</v>
      </c>
      <c r="E1569" s="161" t="s">
        <v>1</v>
      </c>
      <c r="F1569" s="162" t="s">
        <v>985</v>
      </c>
      <c r="H1569" s="163">
        <v>24.327000000000002</v>
      </c>
      <c r="I1569" s="164"/>
      <c r="L1569" s="160"/>
      <c r="M1569" s="165"/>
      <c r="T1569" s="166"/>
      <c r="AT1569" s="161" t="s">
        <v>381</v>
      </c>
      <c r="AU1569" s="161" t="s">
        <v>90</v>
      </c>
      <c r="AV1569" s="13" t="s">
        <v>90</v>
      </c>
      <c r="AW1569" s="13" t="s">
        <v>36</v>
      </c>
      <c r="AX1569" s="13" t="s">
        <v>80</v>
      </c>
      <c r="AY1569" s="161" t="s">
        <v>373</v>
      </c>
    </row>
    <row r="1570" spans="2:51" s="12" customFormat="1" ht="11.25">
      <c r="B1570" s="153"/>
      <c r="D1570" s="154" t="s">
        <v>381</v>
      </c>
      <c r="E1570" s="155" t="s">
        <v>1</v>
      </c>
      <c r="F1570" s="156" t="s">
        <v>986</v>
      </c>
      <c r="H1570" s="155" t="s">
        <v>1</v>
      </c>
      <c r="I1570" s="157"/>
      <c r="L1570" s="153"/>
      <c r="M1570" s="158"/>
      <c r="T1570" s="159"/>
      <c r="AT1570" s="155" t="s">
        <v>381</v>
      </c>
      <c r="AU1570" s="155" t="s">
        <v>90</v>
      </c>
      <c r="AV1570" s="12" t="s">
        <v>87</v>
      </c>
      <c r="AW1570" s="12" t="s">
        <v>36</v>
      </c>
      <c r="AX1570" s="12" t="s">
        <v>80</v>
      </c>
      <c r="AY1570" s="155" t="s">
        <v>373</v>
      </c>
    </row>
    <row r="1571" spans="2:51" s="12" customFormat="1" ht="11.25">
      <c r="B1571" s="153"/>
      <c r="D1571" s="154" t="s">
        <v>381</v>
      </c>
      <c r="E1571" s="155" t="s">
        <v>1</v>
      </c>
      <c r="F1571" s="156" t="s">
        <v>959</v>
      </c>
      <c r="H1571" s="155" t="s">
        <v>1</v>
      </c>
      <c r="I1571" s="157"/>
      <c r="L1571" s="153"/>
      <c r="M1571" s="158"/>
      <c r="T1571" s="159"/>
      <c r="AT1571" s="155" t="s">
        <v>381</v>
      </c>
      <c r="AU1571" s="155" t="s">
        <v>90</v>
      </c>
      <c r="AV1571" s="12" t="s">
        <v>87</v>
      </c>
      <c r="AW1571" s="12" t="s">
        <v>36</v>
      </c>
      <c r="AX1571" s="12" t="s">
        <v>80</v>
      </c>
      <c r="AY1571" s="155" t="s">
        <v>373</v>
      </c>
    </row>
    <row r="1572" spans="2:51" s="13" customFormat="1" ht="11.25">
      <c r="B1572" s="160"/>
      <c r="D1572" s="154" t="s">
        <v>381</v>
      </c>
      <c r="E1572" s="161" t="s">
        <v>1</v>
      </c>
      <c r="F1572" s="162" t="s">
        <v>987</v>
      </c>
      <c r="H1572" s="163">
        <v>4.47</v>
      </c>
      <c r="I1572" s="164"/>
      <c r="L1572" s="160"/>
      <c r="M1572" s="165"/>
      <c r="T1572" s="166"/>
      <c r="AT1572" s="161" t="s">
        <v>381</v>
      </c>
      <c r="AU1572" s="161" t="s">
        <v>90</v>
      </c>
      <c r="AV1572" s="13" t="s">
        <v>90</v>
      </c>
      <c r="AW1572" s="13" t="s">
        <v>36</v>
      </c>
      <c r="AX1572" s="13" t="s">
        <v>80</v>
      </c>
      <c r="AY1572" s="161" t="s">
        <v>373</v>
      </c>
    </row>
    <row r="1573" spans="2:51" s="13" customFormat="1" ht="11.25">
      <c r="B1573" s="160"/>
      <c r="D1573" s="154" t="s">
        <v>381</v>
      </c>
      <c r="E1573" s="161" t="s">
        <v>1</v>
      </c>
      <c r="F1573" s="162" t="s">
        <v>988</v>
      </c>
      <c r="H1573" s="163">
        <v>2.6880000000000002</v>
      </c>
      <c r="I1573" s="164"/>
      <c r="L1573" s="160"/>
      <c r="M1573" s="165"/>
      <c r="T1573" s="166"/>
      <c r="AT1573" s="161" t="s">
        <v>381</v>
      </c>
      <c r="AU1573" s="161" t="s">
        <v>90</v>
      </c>
      <c r="AV1573" s="13" t="s">
        <v>90</v>
      </c>
      <c r="AW1573" s="13" t="s">
        <v>36</v>
      </c>
      <c r="AX1573" s="13" t="s">
        <v>80</v>
      </c>
      <c r="AY1573" s="161" t="s">
        <v>373</v>
      </c>
    </row>
    <row r="1574" spans="2:51" s="13" customFormat="1" ht="11.25">
      <c r="B1574" s="160"/>
      <c r="D1574" s="154" t="s">
        <v>381</v>
      </c>
      <c r="E1574" s="161" t="s">
        <v>1</v>
      </c>
      <c r="F1574" s="162" t="s">
        <v>989</v>
      </c>
      <c r="H1574" s="163">
        <v>1.41</v>
      </c>
      <c r="I1574" s="164"/>
      <c r="L1574" s="160"/>
      <c r="M1574" s="165"/>
      <c r="T1574" s="166"/>
      <c r="AT1574" s="161" t="s">
        <v>381</v>
      </c>
      <c r="AU1574" s="161" t="s">
        <v>90</v>
      </c>
      <c r="AV1574" s="13" t="s">
        <v>90</v>
      </c>
      <c r="AW1574" s="13" t="s">
        <v>36</v>
      </c>
      <c r="AX1574" s="13" t="s">
        <v>80</v>
      </c>
      <c r="AY1574" s="161" t="s">
        <v>373</v>
      </c>
    </row>
    <row r="1575" spans="2:51" s="13" customFormat="1" ht="11.25">
      <c r="B1575" s="160"/>
      <c r="D1575" s="154" t="s">
        <v>381</v>
      </c>
      <c r="E1575" s="161" t="s">
        <v>1</v>
      </c>
      <c r="F1575" s="162" t="s">
        <v>990</v>
      </c>
      <c r="H1575" s="163">
        <v>1.23</v>
      </c>
      <c r="I1575" s="164"/>
      <c r="L1575" s="160"/>
      <c r="M1575" s="165"/>
      <c r="T1575" s="166"/>
      <c r="AT1575" s="161" t="s">
        <v>381</v>
      </c>
      <c r="AU1575" s="161" t="s">
        <v>90</v>
      </c>
      <c r="AV1575" s="13" t="s">
        <v>90</v>
      </c>
      <c r="AW1575" s="13" t="s">
        <v>36</v>
      </c>
      <c r="AX1575" s="13" t="s">
        <v>80</v>
      </c>
      <c r="AY1575" s="161" t="s">
        <v>373</v>
      </c>
    </row>
    <row r="1576" spans="2:51" s="12" customFormat="1" ht="11.25">
      <c r="B1576" s="153"/>
      <c r="D1576" s="154" t="s">
        <v>381</v>
      </c>
      <c r="E1576" s="155" t="s">
        <v>1</v>
      </c>
      <c r="F1576" s="156" t="s">
        <v>966</v>
      </c>
      <c r="H1576" s="155" t="s">
        <v>1</v>
      </c>
      <c r="I1576" s="157"/>
      <c r="L1576" s="153"/>
      <c r="M1576" s="158"/>
      <c r="T1576" s="159"/>
      <c r="AT1576" s="155" t="s">
        <v>381</v>
      </c>
      <c r="AU1576" s="155" t="s">
        <v>90</v>
      </c>
      <c r="AV1576" s="12" t="s">
        <v>87</v>
      </c>
      <c r="AW1576" s="12" t="s">
        <v>36</v>
      </c>
      <c r="AX1576" s="12" t="s">
        <v>80</v>
      </c>
      <c r="AY1576" s="155" t="s">
        <v>373</v>
      </c>
    </row>
    <row r="1577" spans="2:51" s="13" customFormat="1" ht="11.25">
      <c r="B1577" s="160"/>
      <c r="D1577" s="154" t="s">
        <v>381</v>
      </c>
      <c r="E1577" s="161" t="s">
        <v>1</v>
      </c>
      <c r="F1577" s="162" t="s">
        <v>987</v>
      </c>
      <c r="H1577" s="163">
        <v>4.47</v>
      </c>
      <c r="I1577" s="164"/>
      <c r="L1577" s="160"/>
      <c r="M1577" s="165"/>
      <c r="T1577" s="166"/>
      <c r="AT1577" s="161" t="s">
        <v>381</v>
      </c>
      <c r="AU1577" s="161" t="s">
        <v>90</v>
      </c>
      <c r="AV1577" s="13" t="s">
        <v>90</v>
      </c>
      <c r="AW1577" s="13" t="s">
        <v>36</v>
      </c>
      <c r="AX1577" s="13" t="s">
        <v>80</v>
      </c>
      <c r="AY1577" s="161" t="s">
        <v>373</v>
      </c>
    </row>
    <row r="1578" spans="2:51" s="13" customFormat="1" ht="11.25">
      <c r="B1578" s="160"/>
      <c r="D1578" s="154" t="s">
        <v>381</v>
      </c>
      <c r="E1578" s="161" t="s">
        <v>1</v>
      </c>
      <c r="F1578" s="162" t="s">
        <v>988</v>
      </c>
      <c r="H1578" s="163">
        <v>2.6880000000000002</v>
      </c>
      <c r="I1578" s="164"/>
      <c r="L1578" s="160"/>
      <c r="M1578" s="165"/>
      <c r="T1578" s="166"/>
      <c r="AT1578" s="161" t="s">
        <v>381</v>
      </c>
      <c r="AU1578" s="161" t="s">
        <v>90</v>
      </c>
      <c r="AV1578" s="13" t="s">
        <v>90</v>
      </c>
      <c r="AW1578" s="13" t="s">
        <v>36</v>
      </c>
      <c r="AX1578" s="13" t="s">
        <v>80</v>
      </c>
      <c r="AY1578" s="161" t="s">
        <v>373</v>
      </c>
    </row>
    <row r="1579" spans="2:51" s="13" customFormat="1" ht="11.25">
      <c r="B1579" s="160"/>
      <c r="D1579" s="154" t="s">
        <v>381</v>
      </c>
      <c r="E1579" s="161" t="s">
        <v>1</v>
      </c>
      <c r="F1579" s="162" t="s">
        <v>989</v>
      </c>
      <c r="H1579" s="163">
        <v>1.41</v>
      </c>
      <c r="I1579" s="164"/>
      <c r="L1579" s="160"/>
      <c r="M1579" s="165"/>
      <c r="T1579" s="166"/>
      <c r="AT1579" s="161" t="s">
        <v>381</v>
      </c>
      <c r="AU1579" s="161" t="s">
        <v>90</v>
      </c>
      <c r="AV1579" s="13" t="s">
        <v>90</v>
      </c>
      <c r="AW1579" s="13" t="s">
        <v>36</v>
      </c>
      <c r="AX1579" s="13" t="s">
        <v>80</v>
      </c>
      <c r="AY1579" s="161" t="s">
        <v>373</v>
      </c>
    </row>
    <row r="1580" spans="2:51" s="13" customFormat="1" ht="11.25">
      <c r="B1580" s="160"/>
      <c r="D1580" s="154" t="s">
        <v>381</v>
      </c>
      <c r="E1580" s="161" t="s">
        <v>1</v>
      </c>
      <c r="F1580" s="162" t="s">
        <v>990</v>
      </c>
      <c r="H1580" s="163">
        <v>1.23</v>
      </c>
      <c r="I1580" s="164"/>
      <c r="L1580" s="160"/>
      <c r="M1580" s="165"/>
      <c r="T1580" s="166"/>
      <c r="AT1580" s="161" t="s">
        <v>381</v>
      </c>
      <c r="AU1580" s="161" t="s">
        <v>90</v>
      </c>
      <c r="AV1580" s="13" t="s">
        <v>90</v>
      </c>
      <c r="AW1580" s="13" t="s">
        <v>36</v>
      </c>
      <c r="AX1580" s="13" t="s">
        <v>80</v>
      </c>
      <c r="AY1580" s="161" t="s">
        <v>373</v>
      </c>
    </row>
    <row r="1581" spans="2:51" s="12" customFormat="1" ht="11.25">
      <c r="B1581" s="153"/>
      <c r="D1581" s="154" t="s">
        <v>381</v>
      </c>
      <c r="E1581" s="155" t="s">
        <v>1</v>
      </c>
      <c r="F1581" s="156" t="s">
        <v>968</v>
      </c>
      <c r="H1581" s="155" t="s">
        <v>1</v>
      </c>
      <c r="I1581" s="157"/>
      <c r="L1581" s="153"/>
      <c r="M1581" s="158"/>
      <c r="T1581" s="159"/>
      <c r="AT1581" s="155" t="s">
        <v>381</v>
      </c>
      <c r="AU1581" s="155" t="s">
        <v>90</v>
      </c>
      <c r="AV1581" s="12" t="s">
        <v>87</v>
      </c>
      <c r="AW1581" s="12" t="s">
        <v>36</v>
      </c>
      <c r="AX1581" s="12" t="s">
        <v>80</v>
      </c>
      <c r="AY1581" s="155" t="s">
        <v>373</v>
      </c>
    </row>
    <row r="1582" spans="2:51" s="13" customFormat="1" ht="11.25">
      <c r="B1582" s="160"/>
      <c r="D1582" s="154" t="s">
        <v>381</v>
      </c>
      <c r="E1582" s="161" t="s">
        <v>1</v>
      </c>
      <c r="F1582" s="162" t="s">
        <v>991</v>
      </c>
      <c r="H1582" s="163">
        <v>0.96</v>
      </c>
      <c r="I1582" s="164"/>
      <c r="L1582" s="160"/>
      <c r="M1582" s="165"/>
      <c r="T1582" s="166"/>
      <c r="AT1582" s="161" t="s">
        <v>381</v>
      </c>
      <c r="AU1582" s="161" t="s">
        <v>90</v>
      </c>
      <c r="AV1582" s="13" t="s">
        <v>90</v>
      </c>
      <c r="AW1582" s="13" t="s">
        <v>36</v>
      </c>
      <c r="AX1582" s="13" t="s">
        <v>80</v>
      </c>
      <c r="AY1582" s="161" t="s">
        <v>373</v>
      </c>
    </row>
    <row r="1583" spans="2:51" s="13" customFormat="1" ht="11.25">
      <c r="B1583" s="160"/>
      <c r="D1583" s="154" t="s">
        <v>381</v>
      </c>
      <c r="E1583" s="161" t="s">
        <v>1</v>
      </c>
      <c r="F1583" s="162" t="s">
        <v>992</v>
      </c>
      <c r="H1583" s="163">
        <v>1.2</v>
      </c>
      <c r="I1583" s="164"/>
      <c r="L1583" s="160"/>
      <c r="M1583" s="165"/>
      <c r="T1583" s="166"/>
      <c r="AT1583" s="161" t="s">
        <v>381</v>
      </c>
      <c r="AU1583" s="161" t="s">
        <v>90</v>
      </c>
      <c r="AV1583" s="13" t="s">
        <v>90</v>
      </c>
      <c r="AW1583" s="13" t="s">
        <v>36</v>
      </c>
      <c r="AX1583" s="13" t="s">
        <v>80</v>
      </c>
      <c r="AY1583" s="161" t="s">
        <v>373</v>
      </c>
    </row>
    <row r="1584" spans="2:51" s="13" customFormat="1" ht="11.25">
      <c r="B1584" s="160"/>
      <c r="D1584" s="154" t="s">
        <v>381</v>
      </c>
      <c r="E1584" s="161" t="s">
        <v>1</v>
      </c>
      <c r="F1584" s="162" t="s">
        <v>993</v>
      </c>
      <c r="H1584" s="163">
        <v>0.9</v>
      </c>
      <c r="I1584" s="164"/>
      <c r="L1584" s="160"/>
      <c r="M1584" s="165"/>
      <c r="T1584" s="166"/>
      <c r="AT1584" s="161" t="s">
        <v>381</v>
      </c>
      <c r="AU1584" s="161" t="s">
        <v>90</v>
      </c>
      <c r="AV1584" s="13" t="s">
        <v>90</v>
      </c>
      <c r="AW1584" s="13" t="s">
        <v>36</v>
      </c>
      <c r="AX1584" s="13" t="s">
        <v>80</v>
      </c>
      <c r="AY1584" s="161" t="s">
        <v>373</v>
      </c>
    </row>
    <row r="1585" spans="2:51" s="13" customFormat="1" ht="11.25">
      <c r="B1585" s="160"/>
      <c r="D1585" s="154" t="s">
        <v>381</v>
      </c>
      <c r="E1585" s="161" t="s">
        <v>1</v>
      </c>
      <c r="F1585" s="162" t="s">
        <v>994</v>
      </c>
      <c r="H1585" s="163">
        <v>2.7360000000000002</v>
      </c>
      <c r="I1585" s="164"/>
      <c r="L1585" s="160"/>
      <c r="M1585" s="165"/>
      <c r="T1585" s="166"/>
      <c r="AT1585" s="161" t="s">
        <v>381</v>
      </c>
      <c r="AU1585" s="161" t="s">
        <v>90</v>
      </c>
      <c r="AV1585" s="13" t="s">
        <v>90</v>
      </c>
      <c r="AW1585" s="13" t="s">
        <v>36</v>
      </c>
      <c r="AX1585" s="13" t="s">
        <v>80</v>
      </c>
      <c r="AY1585" s="161" t="s">
        <v>373</v>
      </c>
    </row>
    <row r="1586" spans="2:51" s="15" customFormat="1" ht="11.25">
      <c r="B1586" s="178"/>
      <c r="D1586" s="154" t="s">
        <v>381</v>
      </c>
      <c r="E1586" s="179" t="s">
        <v>299</v>
      </c>
      <c r="F1586" s="180" t="s">
        <v>406</v>
      </c>
      <c r="H1586" s="181">
        <v>1477.8040000000001</v>
      </c>
      <c r="I1586" s="182"/>
      <c r="L1586" s="178"/>
      <c r="M1586" s="183"/>
      <c r="T1586" s="184"/>
      <c r="AT1586" s="179" t="s">
        <v>381</v>
      </c>
      <c r="AU1586" s="179" t="s">
        <v>90</v>
      </c>
      <c r="AV1586" s="15" t="s">
        <v>392</v>
      </c>
      <c r="AW1586" s="15" t="s">
        <v>36</v>
      </c>
      <c r="AX1586" s="15" t="s">
        <v>80</v>
      </c>
      <c r="AY1586" s="179" t="s">
        <v>373</v>
      </c>
    </row>
    <row r="1587" spans="2:51" s="14" customFormat="1" ht="11.25">
      <c r="B1587" s="167"/>
      <c r="D1587" s="154" t="s">
        <v>381</v>
      </c>
      <c r="E1587" s="168" t="s">
        <v>1</v>
      </c>
      <c r="F1587" s="169" t="s">
        <v>386</v>
      </c>
      <c r="H1587" s="170">
        <v>1477.8040000000001</v>
      </c>
      <c r="I1587" s="171"/>
      <c r="L1587" s="167"/>
      <c r="M1587" s="172"/>
      <c r="T1587" s="173"/>
      <c r="AT1587" s="168" t="s">
        <v>381</v>
      </c>
      <c r="AU1587" s="168" t="s">
        <v>90</v>
      </c>
      <c r="AV1587" s="14" t="s">
        <v>379</v>
      </c>
      <c r="AW1587" s="14" t="s">
        <v>36</v>
      </c>
      <c r="AX1587" s="14" t="s">
        <v>87</v>
      </c>
      <c r="AY1587" s="168" t="s">
        <v>373</v>
      </c>
    </row>
    <row r="1588" spans="2:51" s="1" customFormat="1" ht="11.25">
      <c r="B1588" s="32"/>
      <c r="D1588" s="154" t="s">
        <v>403</v>
      </c>
      <c r="F1588" s="174" t="s">
        <v>995</v>
      </c>
      <c r="L1588" s="32"/>
      <c r="M1588" s="175"/>
      <c r="T1588" s="56"/>
      <c r="AU1588" s="17" t="s">
        <v>90</v>
      </c>
    </row>
    <row r="1589" spans="2:51" s="1" customFormat="1" ht="11.25">
      <c r="B1589" s="32"/>
      <c r="D1589" s="154" t="s">
        <v>403</v>
      </c>
      <c r="F1589" s="176" t="s">
        <v>288</v>
      </c>
      <c r="H1589" s="177">
        <v>492.5</v>
      </c>
      <c r="L1589" s="32"/>
      <c r="M1589" s="175"/>
      <c r="T1589" s="56"/>
      <c r="AU1589" s="17" t="s">
        <v>90</v>
      </c>
    </row>
    <row r="1590" spans="2:51" s="1" customFormat="1" ht="11.25">
      <c r="B1590" s="32"/>
      <c r="D1590" s="154" t="s">
        <v>403</v>
      </c>
      <c r="F1590" s="176" t="s">
        <v>290</v>
      </c>
      <c r="H1590" s="177">
        <v>499.1</v>
      </c>
      <c r="L1590" s="32"/>
      <c r="M1590" s="175"/>
      <c r="T1590" s="56"/>
      <c r="AU1590" s="17" t="s">
        <v>90</v>
      </c>
    </row>
    <row r="1591" spans="2:51" s="1" customFormat="1" ht="11.25">
      <c r="B1591" s="32"/>
      <c r="D1591" s="154" t="s">
        <v>403</v>
      </c>
      <c r="F1591" s="176" t="s">
        <v>292</v>
      </c>
      <c r="H1591" s="177">
        <v>381</v>
      </c>
      <c r="L1591" s="32"/>
      <c r="M1591" s="175"/>
      <c r="T1591" s="56"/>
      <c r="AU1591" s="17" t="s">
        <v>90</v>
      </c>
    </row>
    <row r="1592" spans="2:51" s="1" customFormat="1" ht="11.25">
      <c r="B1592" s="32"/>
      <c r="D1592" s="154" t="s">
        <v>403</v>
      </c>
      <c r="F1592" s="176" t="s">
        <v>406</v>
      </c>
      <c r="H1592" s="177">
        <v>1372.6</v>
      </c>
      <c r="L1592" s="32"/>
      <c r="M1592" s="175"/>
      <c r="T1592" s="56"/>
      <c r="AU1592" s="17" t="s">
        <v>90</v>
      </c>
    </row>
    <row r="1593" spans="2:51" s="1" customFormat="1" ht="11.25">
      <c r="B1593" s="32"/>
      <c r="D1593" s="154" t="s">
        <v>403</v>
      </c>
      <c r="F1593" s="174" t="s">
        <v>870</v>
      </c>
      <c r="L1593" s="32"/>
      <c r="M1593" s="175"/>
      <c r="T1593" s="56"/>
      <c r="AU1593" s="17" t="s">
        <v>90</v>
      </c>
    </row>
    <row r="1594" spans="2:51" s="1" customFormat="1" ht="11.25">
      <c r="B1594" s="32"/>
      <c r="D1594" s="154" t="s">
        <v>403</v>
      </c>
      <c r="F1594" s="176" t="s">
        <v>871</v>
      </c>
      <c r="H1594" s="177">
        <v>0</v>
      </c>
      <c r="L1594" s="32"/>
      <c r="M1594" s="175"/>
      <c r="T1594" s="56"/>
      <c r="AU1594" s="17" t="s">
        <v>90</v>
      </c>
    </row>
    <row r="1595" spans="2:51" s="1" customFormat="1" ht="11.25">
      <c r="B1595" s="32"/>
      <c r="D1595" s="154" t="s">
        <v>403</v>
      </c>
      <c r="F1595" s="176" t="s">
        <v>872</v>
      </c>
      <c r="H1595" s="177">
        <v>91.88</v>
      </c>
      <c r="L1595" s="32"/>
      <c r="M1595" s="175"/>
      <c r="T1595" s="56"/>
      <c r="AU1595" s="17" t="s">
        <v>90</v>
      </c>
    </row>
    <row r="1596" spans="2:51" s="1" customFormat="1" ht="11.25">
      <c r="B1596" s="32"/>
      <c r="D1596" s="154" t="s">
        <v>403</v>
      </c>
      <c r="F1596" s="176" t="s">
        <v>406</v>
      </c>
      <c r="H1596" s="177">
        <v>91.88</v>
      </c>
      <c r="L1596" s="32"/>
      <c r="M1596" s="175"/>
      <c r="T1596" s="56"/>
      <c r="AU1596" s="17" t="s">
        <v>90</v>
      </c>
    </row>
    <row r="1597" spans="2:51" s="1" customFormat="1" ht="11.25">
      <c r="B1597" s="32"/>
      <c r="D1597" s="154" t="s">
        <v>403</v>
      </c>
      <c r="F1597" s="174" t="s">
        <v>873</v>
      </c>
      <c r="L1597" s="32"/>
      <c r="M1597" s="175"/>
      <c r="T1597" s="56"/>
      <c r="AU1597" s="17" t="s">
        <v>90</v>
      </c>
    </row>
    <row r="1598" spans="2:51" s="1" customFormat="1" ht="11.25">
      <c r="B1598" s="32"/>
      <c r="D1598" s="154" t="s">
        <v>403</v>
      </c>
      <c r="F1598" s="176" t="s">
        <v>874</v>
      </c>
      <c r="H1598" s="177">
        <v>0</v>
      </c>
      <c r="L1598" s="32"/>
      <c r="M1598" s="175"/>
      <c r="T1598" s="56"/>
      <c r="AU1598" s="17" t="s">
        <v>90</v>
      </c>
    </row>
    <row r="1599" spans="2:51" s="1" customFormat="1" ht="11.25">
      <c r="B1599" s="32"/>
      <c r="D1599" s="154" t="s">
        <v>403</v>
      </c>
      <c r="F1599" s="176" t="s">
        <v>875</v>
      </c>
      <c r="H1599" s="177">
        <v>93.07</v>
      </c>
      <c r="L1599" s="32"/>
      <c r="M1599" s="175"/>
      <c r="T1599" s="56"/>
      <c r="AU1599" s="17" t="s">
        <v>90</v>
      </c>
    </row>
    <row r="1600" spans="2:51" s="1" customFormat="1" ht="11.25">
      <c r="B1600" s="32"/>
      <c r="D1600" s="154" t="s">
        <v>403</v>
      </c>
      <c r="F1600" s="176" t="s">
        <v>406</v>
      </c>
      <c r="H1600" s="177">
        <v>93.07</v>
      </c>
      <c r="L1600" s="32"/>
      <c r="M1600" s="175"/>
      <c r="T1600" s="56"/>
      <c r="AU1600" s="17" t="s">
        <v>90</v>
      </c>
    </row>
    <row r="1601" spans="2:65" s="1" customFormat="1" ht="11.25">
      <c r="B1601" s="32"/>
      <c r="D1601" s="154" t="s">
        <v>403</v>
      </c>
      <c r="F1601" s="174" t="s">
        <v>876</v>
      </c>
      <c r="L1601" s="32"/>
      <c r="M1601" s="175"/>
      <c r="T1601" s="56"/>
      <c r="AU1601" s="17" t="s">
        <v>90</v>
      </c>
    </row>
    <row r="1602" spans="2:65" s="1" customFormat="1" ht="11.25">
      <c r="B1602" s="32"/>
      <c r="D1602" s="154" t="s">
        <v>403</v>
      </c>
      <c r="F1602" s="176" t="s">
        <v>877</v>
      </c>
      <c r="H1602" s="177">
        <v>0</v>
      </c>
      <c r="L1602" s="32"/>
      <c r="M1602" s="175"/>
      <c r="T1602" s="56"/>
      <c r="AU1602" s="17" t="s">
        <v>90</v>
      </c>
    </row>
    <row r="1603" spans="2:65" s="1" customFormat="1" ht="11.25">
      <c r="B1603" s="32"/>
      <c r="D1603" s="154" t="s">
        <v>403</v>
      </c>
      <c r="F1603" s="176" t="s">
        <v>878</v>
      </c>
      <c r="H1603" s="177">
        <v>81.09</v>
      </c>
      <c r="L1603" s="32"/>
      <c r="M1603" s="175"/>
      <c r="T1603" s="56"/>
      <c r="AU1603" s="17" t="s">
        <v>90</v>
      </c>
    </row>
    <row r="1604" spans="2:65" s="1" customFormat="1" ht="11.25">
      <c r="B1604" s="32"/>
      <c r="D1604" s="154" t="s">
        <v>403</v>
      </c>
      <c r="F1604" s="176" t="s">
        <v>406</v>
      </c>
      <c r="H1604" s="177">
        <v>81.09</v>
      </c>
      <c r="L1604" s="32"/>
      <c r="M1604" s="175"/>
      <c r="T1604" s="56"/>
      <c r="AU1604" s="17" t="s">
        <v>90</v>
      </c>
    </row>
    <row r="1605" spans="2:65" s="1" customFormat="1" ht="24.2" customHeight="1">
      <c r="B1605" s="32"/>
      <c r="C1605" s="139" t="s">
        <v>269</v>
      </c>
      <c r="D1605" s="139" t="s">
        <v>375</v>
      </c>
      <c r="E1605" s="140" t="s">
        <v>996</v>
      </c>
      <c r="F1605" s="141" t="s">
        <v>997</v>
      </c>
      <c r="G1605" s="142" t="s">
        <v>172</v>
      </c>
      <c r="H1605" s="143">
        <v>1477.8040000000001</v>
      </c>
      <c r="I1605" s="144"/>
      <c r="J1605" s="145">
        <f>ROUND(I1605*H1605,2)</f>
        <v>0</v>
      </c>
      <c r="K1605" s="146"/>
      <c r="L1605" s="32"/>
      <c r="M1605" s="147" t="s">
        <v>1</v>
      </c>
      <c r="N1605" s="148" t="s">
        <v>45</v>
      </c>
      <c r="P1605" s="149">
        <f>O1605*H1605</f>
        <v>0</v>
      </c>
      <c r="Q1605" s="149">
        <v>0</v>
      </c>
      <c r="R1605" s="149">
        <f>Q1605*H1605</f>
        <v>0</v>
      </c>
      <c r="S1605" s="149">
        <v>0</v>
      </c>
      <c r="T1605" s="150">
        <f>S1605*H1605</f>
        <v>0</v>
      </c>
      <c r="AR1605" s="151" t="s">
        <v>379</v>
      </c>
      <c r="AT1605" s="151" t="s">
        <v>375</v>
      </c>
      <c r="AU1605" s="151" t="s">
        <v>90</v>
      </c>
      <c r="AY1605" s="17" t="s">
        <v>373</v>
      </c>
      <c r="BE1605" s="152">
        <f>IF(N1605="základní",J1605,0)</f>
        <v>0</v>
      </c>
      <c r="BF1605" s="152">
        <f>IF(N1605="snížená",J1605,0)</f>
        <v>0</v>
      </c>
      <c r="BG1605" s="152">
        <f>IF(N1605="zákl. přenesená",J1605,0)</f>
        <v>0</v>
      </c>
      <c r="BH1605" s="152">
        <f>IF(N1605="sníž. přenesená",J1605,0)</f>
        <v>0</v>
      </c>
      <c r="BI1605" s="152">
        <f>IF(N1605="nulová",J1605,0)</f>
        <v>0</v>
      </c>
      <c r="BJ1605" s="17" t="s">
        <v>87</v>
      </c>
      <c r="BK1605" s="152">
        <f>ROUND(I1605*H1605,2)</f>
        <v>0</v>
      </c>
      <c r="BL1605" s="17" t="s">
        <v>379</v>
      </c>
      <c r="BM1605" s="151" t="s">
        <v>998</v>
      </c>
    </row>
    <row r="1606" spans="2:65" s="13" customFormat="1" ht="11.25">
      <c r="B1606" s="160"/>
      <c r="D1606" s="154" t="s">
        <v>381</v>
      </c>
      <c r="E1606" s="161" t="s">
        <v>1</v>
      </c>
      <c r="F1606" s="162" t="s">
        <v>299</v>
      </c>
      <c r="H1606" s="163">
        <v>1477.8040000000001</v>
      </c>
      <c r="I1606" s="164"/>
      <c r="L1606" s="160"/>
      <c r="M1606" s="165"/>
      <c r="T1606" s="166"/>
      <c r="AT1606" s="161" t="s">
        <v>381</v>
      </c>
      <c r="AU1606" s="161" t="s">
        <v>90</v>
      </c>
      <c r="AV1606" s="13" t="s">
        <v>90</v>
      </c>
      <c r="AW1606" s="13" t="s">
        <v>36</v>
      </c>
      <c r="AX1606" s="13" t="s">
        <v>80</v>
      </c>
      <c r="AY1606" s="161" t="s">
        <v>373</v>
      </c>
    </row>
    <row r="1607" spans="2:65" s="14" customFormat="1" ht="11.25">
      <c r="B1607" s="167"/>
      <c r="D1607" s="154" t="s">
        <v>381</v>
      </c>
      <c r="E1607" s="168" t="s">
        <v>1</v>
      </c>
      <c r="F1607" s="169" t="s">
        <v>386</v>
      </c>
      <c r="H1607" s="170">
        <v>1477.8040000000001</v>
      </c>
      <c r="I1607" s="171"/>
      <c r="L1607" s="167"/>
      <c r="M1607" s="172"/>
      <c r="T1607" s="173"/>
      <c r="AT1607" s="168" t="s">
        <v>381</v>
      </c>
      <c r="AU1607" s="168" t="s">
        <v>90</v>
      </c>
      <c r="AV1607" s="14" t="s">
        <v>379</v>
      </c>
      <c r="AW1607" s="14" t="s">
        <v>36</v>
      </c>
      <c r="AX1607" s="14" t="s">
        <v>87</v>
      </c>
      <c r="AY1607" s="168" t="s">
        <v>373</v>
      </c>
    </row>
    <row r="1608" spans="2:65" s="1" customFormat="1" ht="11.25">
      <c r="B1608" s="32"/>
      <c r="D1608" s="154" t="s">
        <v>403</v>
      </c>
      <c r="F1608" s="174" t="s">
        <v>999</v>
      </c>
      <c r="L1608" s="32"/>
      <c r="M1608" s="175"/>
      <c r="T1608" s="56"/>
      <c r="AU1608" s="17" t="s">
        <v>90</v>
      </c>
    </row>
    <row r="1609" spans="2:65" s="1" customFormat="1" ht="11.25">
      <c r="B1609" s="32"/>
      <c r="D1609" s="154" t="s">
        <v>403</v>
      </c>
      <c r="F1609" s="176" t="s">
        <v>981</v>
      </c>
      <c r="H1609" s="177">
        <v>0</v>
      </c>
      <c r="L1609" s="32"/>
      <c r="M1609" s="175"/>
      <c r="T1609" s="56"/>
      <c r="AU1609" s="17" t="s">
        <v>90</v>
      </c>
    </row>
    <row r="1610" spans="2:65" s="1" customFormat="1" ht="11.25">
      <c r="B1610" s="32"/>
      <c r="D1610" s="154" t="s">
        <v>403</v>
      </c>
      <c r="F1610" s="176" t="s">
        <v>296</v>
      </c>
      <c r="H1610" s="177">
        <v>1372.6</v>
      </c>
      <c r="L1610" s="32"/>
      <c r="M1610" s="175"/>
      <c r="T1610" s="56"/>
      <c r="AU1610" s="17" t="s">
        <v>90</v>
      </c>
    </row>
    <row r="1611" spans="2:65" s="1" customFormat="1" ht="11.25">
      <c r="B1611" s="32"/>
      <c r="D1611" s="154" t="s">
        <v>403</v>
      </c>
      <c r="F1611" s="176" t="s">
        <v>982</v>
      </c>
      <c r="H1611" s="177">
        <v>0</v>
      </c>
      <c r="L1611" s="32"/>
      <c r="M1611" s="175"/>
      <c r="T1611" s="56"/>
      <c r="AU1611" s="17" t="s">
        <v>90</v>
      </c>
    </row>
    <row r="1612" spans="2:65" s="1" customFormat="1" ht="11.25">
      <c r="B1612" s="32"/>
      <c r="D1612" s="154" t="s">
        <v>403</v>
      </c>
      <c r="F1612" s="176" t="s">
        <v>983</v>
      </c>
      <c r="H1612" s="177">
        <v>27.564</v>
      </c>
      <c r="L1612" s="32"/>
      <c r="M1612" s="175"/>
      <c r="T1612" s="56"/>
      <c r="AU1612" s="17" t="s">
        <v>90</v>
      </c>
    </row>
    <row r="1613" spans="2:65" s="1" customFormat="1" ht="11.25">
      <c r="B1613" s="32"/>
      <c r="D1613" s="154" t="s">
        <v>403</v>
      </c>
      <c r="F1613" s="176" t="s">
        <v>984</v>
      </c>
      <c r="H1613" s="177">
        <v>27.920999999999999</v>
      </c>
      <c r="L1613" s="32"/>
      <c r="M1613" s="175"/>
      <c r="T1613" s="56"/>
      <c r="AU1613" s="17" t="s">
        <v>90</v>
      </c>
    </row>
    <row r="1614" spans="2:65" s="1" customFormat="1" ht="11.25">
      <c r="B1614" s="32"/>
      <c r="D1614" s="154" t="s">
        <v>403</v>
      </c>
      <c r="F1614" s="176" t="s">
        <v>985</v>
      </c>
      <c r="H1614" s="177">
        <v>24.327000000000002</v>
      </c>
      <c r="L1614" s="32"/>
      <c r="M1614" s="175"/>
      <c r="T1614" s="56"/>
      <c r="AU1614" s="17" t="s">
        <v>90</v>
      </c>
    </row>
    <row r="1615" spans="2:65" s="1" customFormat="1" ht="11.25">
      <c r="B1615" s="32"/>
      <c r="D1615" s="154" t="s">
        <v>403</v>
      </c>
      <c r="F1615" s="176" t="s">
        <v>986</v>
      </c>
      <c r="H1615" s="177">
        <v>0</v>
      </c>
      <c r="L1615" s="32"/>
      <c r="M1615" s="175"/>
      <c r="T1615" s="56"/>
      <c r="AU1615" s="17" t="s">
        <v>90</v>
      </c>
    </row>
    <row r="1616" spans="2:65" s="1" customFormat="1" ht="11.25">
      <c r="B1616" s="32"/>
      <c r="D1616" s="154" t="s">
        <v>403</v>
      </c>
      <c r="F1616" s="176" t="s">
        <v>959</v>
      </c>
      <c r="H1616" s="177">
        <v>0</v>
      </c>
      <c r="L1616" s="32"/>
      <c r="M1616" s="175"/>
      <c r="T1616" s="56"/>
      <c r="AU1616" s="17" t="s">
        <v>90</v>
      </c>
    </row>
    <row r="1617" spans="2:65" s="1" customFormat="1" ht="11.25">
      <c r="B1617" s="32"/>
      <c r="D1617" s="154" t="s">
        <v>403</v>
      </c>
      <c r="F1617" s="176" t="s">
        <v>987</v>
      </c>
      <c r="H1617" s="177">
        <v>4.47</v>
      </c>
      <c r="L1617" s="32"/>
      <c r="M1617" s="175"/>
      <c r="T1617" s="56"/>
      <c r="AU1617" s="17" t="s">
        <v>90</v>
      </c>
    </row>
    <row r="1618" spans="2:65" s="1" customFormat="1" ht="11.25">
      <c r="B1618" s="32"/>
      <c r="D1618" s="154" t="s">
        <v>403</v>
      </c>
      <c r="F1618" s="176" t="s">
        <v>988</v>
      </c>
      <c r="H1618" s="177">
        <v>2.6880000000000002</v>
      </c>
      <c r="L1618" s="32"/>
      <c r="M1618" s="175"/>
      <c r="T1618" s="56"/>
      <c r="AU1618" s="17" t="s">
        <v>90</v>
      </c>
    </row>
    <row r="1619" spans="2:65" s="1" customFormat="1" ht="11.25">
      <c r="B1619" s="32"/>
      <c r="D1619" s="154" t="s">
        <v>403</v>
      </c>
      <c r="F1619" s="176" t="s">
        <v>989</v>
      </c>
      <c r="H1619" s="177">
        <v>1.41</v>
      </c>
      <c r="L1619" s="32"/>
      <c r="M1619" s="175"/>
      <c r="T1619" s="56"/>
      <c r="AU1619" s="17" t="s">
        <v>90</v>
      </c>
    </row>
    <row r="1620" spans="2:65" s="1" customFormat="1" ht="11.25">
      <c r="B1620" s="32"/>
      <c r="D1620" s="154" t="s">
        <v>403</v>
      </c>
      <c r="F1620" s="176" t="s">
        <v>990</v>
      </c>
      <c r="H1620" s="177">
        <v>1.23</v>
      </c>
      <c r="L1620" s="32"/>
      <c r="M1620" s="175"/>
      <c r="T1620" s="56"/>
      <c r="AU1620" s="17" t="s">
        <v>90</v>
      </c>
    </row>
    <row r="1621" spans="2:65" s="1" customFormat="1" ht="11.25">
      <c r="B1621" s="32"/>
      <c r="D1621" s="154" t="s">
        <v>403</v>
      </c>
      <c r="F1621" s="176" t="s">
        <v>966</v>
      </c>
      <c r="H1621" s="177">
        <v>0</v>
      </c>
      <c r="L1621" s="32"/>
      <c r="M1621" s="175"/>
      <c r="T1621" s="56"/>
      <c r="AU1621" s="17" t="s">
        <v>90</v>
      </c>
    </row>
    <row r="1622" spans="2:65" s="1" customFormat="1" ht="11.25">
      <c r="B1622" s="32"/>
      <c r="D1622" s="154" t="s">
        <v>403</v>
      </c>
      <c r="F1622" s="176" t="s">
        <v>987</v>
      </c>
      <c r="H1622" s="177">
        <v>4.47</v>
      </c>
      <c r="L1622" s="32"/>
      <c r="M1622" s="175"/>
      <c r="T1622" s="56"/>
      <c r="AU1622" s="17" t="s">
        <v>90</v>
      </c>
    </row>
    <row r="1623" spans="2:65" s="1" customFormat="1" ht="11.25">
      <c r="B1623" s="32"/>
      <c r="D1623" s="154" t="s">
        <v>403</v>
      </c>
      <c r="F1623" s="176" t="s">
        <v>988</v>
      </c>
      <c r="H1623" s="177">
        <v>2.6880000000000002</v>
      </c>
      <c r="L1623" s="32"/>
      <c r="M1623" s="175"/>
      <c r="T1623" s="56"/>
      <c r="AU1623" s="17" t="s">
        <v>90</v>
      </c>
    </row>
    <row r="1624" spans="2:65" s="1" customFormat="1" ht="11.25">
      <c r="B1624" s="32"/>
      <c r="D1624" s="154" t="s">
        <v>403</v>
      </c>
      <c r="F1624" s="176" t="s">
        <v>989</v>
      </c>
      <c r="H1624" s="177">
        <v>1.41</v>
      </c>
      <c r="L1624" s="32"/>
      <c r="M1624" s="175"/>
      <c r="T1624" s="56"/>
      <c r="AU1624" s="17" t="s">
        <v>90</v>
      </c>
    </row>
    <row r="1625" spans="2:65" s="1" customFormat="1" ht="11.25">
      <c r="B1625" s="32"/>
      <c r="D1625" s="154" t="s">
        <v>403</v>
      </c>
      <c r="F1625" s="176" t="s">
        <v>990</v>
      </c>
      <c r="H1625" s="177">
        <v>1.23</v>
      </c>
      <c r="L1625" s="32"/>
      <c r="M1625" s="175"/>
      <c r="T1625" s="56"/>
      <c r="AU1625" s="17" t="s">
        <v>90</v>
      </c>
    </row>
    <row r="1626" spans="2:65" s="1" customFormat="1" ht="11.25">
      <c r="B1626" s="32"/>
      <c r="D1626" s="154" t="s">
        <v>403</v>
      </c>
      <c r="F1626" s="176" t="s">
        <v>968</v>
      </c>
      <c r="H1626" s="177">
        <v>0</v>
      </c>
      <c r="L1626" s="32"/>
      <c r="M1626" s="175"/>
      <c r="T1626" s="56"/>
      <c r="AU1626" s="17" t="s">
        <v>90</v>
      </c>
    </row>
    <row r="1627" spans="2:65" s="1" customFormat="1" ht="11.25">
      <c r="B1627" s="32"/>
      <c r="D1627" s="154" t="s">
        <v>403</v>
      </c>
      <c r="F1627" s="176" t="s">
        <v>991</v>
      </c>
      <c r="H1627" s="177">
        <v>0.96</v>
      </c>
      <c r="L1627" s="32"/>
      <c r="M1627" s="175"/>
      <c r="T1627" s="56"/>
      <c r="AU1627" s="17" t="s">
        <v>90</v>
      </c>
    </row>
    <row r="1628" spans="2:65" s="1" customFormat="1" ht="11.25">
      <c r="B1628" s="32"/>
      <c r="D1628" s="154" t="s">
        <v>403</v>
      </c>
      <c r="F1628" s="176" t="s">
        <v>992</v>
      </c>
      <c r="H1628" s="177">
        <v>1.2</v>
      </c>
      <c r="L1628" s="32"/>
      <c r="M1628" s="175"/>
      <c r="T1628" s="56"/>
      <c r="AU1628" s="17" t="s">
        <v>90</v>
      </c>
    </row>
    <row r="1629" spans="2:65" s="1" customFormat="1" ht="11.25">
      <c r="B1629" s="32"/>
      <c r="D1629" s="154" t="s">
        <v>403</v>
      </c>
      <c r="F1629" s="176" t="s">
        <v>993</v>
      </c>
      <c r="H1629" s="177">
        <v>0.9</v>
      </c>
      <c r="L1629" s="32"/>
      <c r="M1629" s="175"/>
      <c r="T1629" s="56"/>
      <c r="AU1629" s="17" t="s">
        <v>90</v>
      </c>
    </row>
    <row r="1630" spans="2:65" s="1" customFormat="1" ht="11.25">
      <c r="B1630" s="32"/>
      <c r="D1630" s="154" t="s">
        <v>403</v>
      </c>
      <c r="F1630" s="176" t="s">
        <v>994</v>
      </c>
      <c r="H1630" s="177">
        <v>2.7360000000000002</v>
      </c>
      <c r="L1630" s="32"/>
      <c r="M1630" s="175"/>
      <c r="T1630" s="56"/>
      <c r="AU1630" s="17" t="s">
        <v>90</v>
      </c>
    </row>
    <row r="1631" spans="2:65" s="1" customFormat="1" ht="11.25">
      <c r="B1631" s="32"/>
      <c r="D1631" s="154" t="s">
        <v>403</v>
      </c>
      <c r="F1631" s="176" t="s">
        <v>406</v>
      </c>
      <c r="H1631" s="177">
        <v>1477.8040000000001</v>
      </c>
      <c r="L1631" s="32"/>
      <c r="M1631" s="175"/>
      <c r="T1631" s="56"/>
      <c r="AU1631" s="17" t="s">
        <v>90</v>
      </c>
    </row>
    <row r="1632" spans="2:65" s="1" customFormat="1" ht="24.2" customHeight="1">
      <c r="B1632" s="32"/>
      <c r="C1632" s="139" t="s">
        <v>1000</v>
      </c>
      <c r="D1632" s="139" t="s">
        <v>375</v>
      </c>
      <c r="E1632" s="140" t="s">
        <v>1001</v>
      </c>
      <c r="F1632" s="141" t="s">
        <v>1002</v>
      </c>
      <c r="G1632" s="142" t="s">
        <v>172</v>
      </c>
      <c r="H1632" s="143">
        <v>1372.6</v>
      </c>
      <c r="I1632" s="144"/>
      <c r="J1632" s="145">
        <f>ROUND(I1632*H1632,2)</f>
        <v>0</v>
      </c>
      <c r="K1632" s="146"/>
      <c r="L1632" s="32"/>
      <c r="M1632" s="147" t="s">
        <v>1</v>
      </c>
      <c r="N1632" s="148" t="s">
        <v>45</v>
      </c>
      <c r="P1632" s="149">
        <f>O1632*H1632</f>
        <v>0</v>
      </c>
      <c r="Q1632" s="149">
        <v>1E-3</v>
      </c>
      <c r="R1632" s="149">
        <f>Q1632*H1632</f>
        <v>1.3726</v>
      </c>
      <c r="S1632" s="149">
        <v>0</v>
      </c>
      <c r="T1632" s="150">
        <f>S1632*H1632</f>
        <v>0</v>
      </c>
      <c r="AR1632" s="151" t="s">
        <v>379</v>
      </c>
      <c r="AT1632" s="151" t="s">
        <v>375</v>
      </c>
      <c r="AU1632" s="151" t="s">
        <v>90</v>
      </c>
      <c r="AY1632" s="17" t="s">
        <v>373</v>
      </c>
      <c r="BE1632" s="152">
        <f>IF(N1632="základní",J1632,0)</f>
        <v>0</v>
      </c>
      <c r="BF1632" s="152">
        <f>IF(N1632="snížená",J1632,0)</f>
        <v>0</v>
      </c>
      <c r="BG1632" s="152">
        <f>IF(N1632="zákl. přenesená",J1632,0)</f>
        <v>0</v>
      </c>
      <c r="BH1632" s="152">
        <f>IF(N1632="sníž. přenesená",J1632,0)</f>
        <v>0</v>
      </c>
      <c r="BI1632" s="152">
        <f>IF(N1632="nulová",J1632,0)</f>
        <v>0</v>
      </c>
      <c r="BJ1632" s="17" t="s">
        <v>87</v>
      </c>
      <c r="BK1632" s="152">
        <f>ROUND(I1632*H1632,2)</f>
        <v>0</v>
      </c>
      <c r="BL1632" s="17" t="s">
        <v>379</v>
      </c>
      <c r="BM1632" s="151" t="s">
        <v>1003</v>
      </c>
    </row>
    <row r="1633" spans="2:51" s="13" customFormat="1" ht="11.25">
      <c r="B1633" s="160"/>
      <c r="D1633" s="154" t="s">
        <v>381</v>
      </c>
      <c r="E1633" s="161" t="s">
        <v>1</v>
      </c>
      <c r="F1633" s="162" t="s">
        <v>288</v>
      </c>
      <c r="H1633" s="163">
        <v>492.5</v>
      </c>
      <c r="I1633" s="164"/>
      <c r="L1633" s="160"/>
      <c r="M1633" s="165"/>
      <c r="T1633" s="166"/>
      <c r="AT1633" s="161" t="s">
        <v>381</v>
      </c>
      <c r="AU1633" s="161" t="s">
        <v>90</v>
      </c>
      <c r="AV1633" s="13" t="s">
        <v>90</v>
      </c>
      <c r="AW1633" s="13" t="s">
        <v>36</v>
      </c>
      <c r="AX1633" s="13" t="s">
        <v>80</v>
      </c>
      <c r="AY1633" s="161" t="s">
        <v>373</v>
      </c>
    </row>
    <row r="1634" spans="2:51" s="13" customFormat="1" ht="11.25">
      <c r="B1634" s="160"/>
      <c r="D1634" s="154" t="s">
        <v>381</v>
      </c>
      <c r="E1634" s="161" t="s">
        <v>1</v>
      </c>
      <c r="F1634" s="162" t="s">
        <v>290</v>
      </c>
      <c r="H1634" s="163">
        <v>499.1</v>
      </c>
      <c r="I1634" s="164"/>
      <c r="L1634" s="160"/>
      <c r="M1634" s="165"/>
      <c r="T1634" s="166"/>
      <c r="AT1634" s="161" t="s">
        <v>381</v>
      </c>
      <c r="AU1634" s="161" t="s">
        <v>90</v>
      </c>
      <c r="AV1634" s="13" t="s">
        <v>90</v>
      </c>
      <c r="AW1634" s="13" t="s">
        <v>36</v>
      </c>
      <c r="AX1634" s="13" t="s">
        <v>80</v>
      </c>
      <c r="AY1634" s="161" t="s">
        <v>373</v>
      </c>
    </row>
    <row r="1635" spans="2:51" s="13" customFormat="1" ht="11.25">
      <c r="B1635" s="160"/>
      <c r="D1635" s="154" t="s">
        <v>381</v>
      </c>
      <c r="E1635" s="161" t="s">
        <v>1</v>
      </c>
      <c r="F1635" s="162" t="s">
        <v>292</v>
      </c>
      <c r="H1635" s="163">
        <v>381</v>
      </c>
      <c r="I1635" s="164"/>
      <c r="L1635" s="160"/>
      <c r="M1635" s="165"/>
      <c r="T1635" s="166"/>
      <c r="AT1635" s="161" t="s">
        <v>381</v>
      </c>
      <c r="AU1635" s="161" t="s">
        <v>90</v>
      </c>
      <c r="AV1635" s="13" t="s">
        <v>90</v>
      </c>
      <c r="AW1635" s="13" t="s">
        <v>36</v>
      </c>
      <c r="AX1635" s="13" t="s">
        <v>80</v>
      </c>
      <c r="AY1635" s="161" t="s">
        <v>373</v>
      </c>
    </row>
    <row r="1636" spans="2:51" s="15" customFormat="1" ht="11.25">
      <c r="B1636" s="178"/>
      <c r="D1636" s="154" t="s">
        <v>381</v>
      </c>
      <c r="E1636" s="179" t="s">
        <v>296</v>
      </c>
      <c r="F1636" s="180" t="s">
        <v>406</v>
      </c>
      <c r="H1636" s="181">
        <v>1372.6</v>
      </c>
      <c r="I1636" s="182"/>
      <c r="L1636" s="178"/>
      <c r="M1636" s="183"/>
      <c r="T1636" s="184"/>
      <c r="AT1636" s="179" t="s">
        <v>381</v>
      </c>
      <c r="AU1636" s="179" t="s">
        <v>90</v>
      </c>
      <c r="AV1636" s="15" t="s">
        <v>392</v>
      </c>
      <c r="AW1636" s="15" t="s">
        <v>36</v>
      </c>
      <c r="AX1636" s="15" t="s">
        <v>80</v>
      </c>
      <c r="AY1636" s="179" t="s">
        <v>373</v>
      </c>
    </row>
    <row r="1637" spans="2:51" s="14" customFormat="1" ht="11.25">
      <c r="B1637" s="167"/>
      <c r="D1637" s="154" t="s">
        <v>381</v>
      </c>
      <c r="E1637" s="168" t="s">
        <v>1</v>
      </c>
      <c r="F1637" s="169" t="s">
        <v>386</v>
      </c>
      <c r="H1637" s="170">
        <v>1372.6</v>
      </c>
      <c r="I1637" s="171"/>
      <c r="L1637" s="167"/>
      <c r="M1637" s="172"/>
      <c r="T1637" s="173"/>
      <c r="AT1637" s="168" t="s">
        <v>381</v>
      </c>
      <c r="AU1637" s="168" t="s">
        <v>90</v>
      </c>
      <c r="AV1637" s="14" t="s">
        <v>379</v>
      </c>
      <c r="AW1637" s="14" t="s">
        <v>36</v>
      </c>
      <c r="AX1637" s="14" t="s">
        <v>87</v>
      </c>
      <c r="AY1637" s="168" t="s">
        <v>373</v>
      </c>
    </row>
    <row r="1638" spans="2:51" s="1" customFormat="1" ht="11.25">
      <c r="B1638" s="32"/>
      <c r="D1638" s="154" t="s">
        <v>403</v>
      </c>
      <c r="F1638" s="174" t="s">
        <v>974</v>
      </c>
      <c r="L1638" s="32"/>
      <c r="M1638" s="175"/>
      <c r="T1638" s="56"/>
      <c r="AU1638" s="17" t="s">
        <v>90</v>
      </c>
    </row>
    <row r="1639" spans="2:51" s="1" customFormat="1" ht="11.25">
      <c r="B1639" s="32"/>
      <c r="D1639" s="154" t="s">
        <v>403</v>
      </c>
      <c r="F1639" s="176" t="s">
        <v>956</v>
      </c>
      <c r="H1639" s="177">
        <v>0</v>
      </c>
      <c r="L1639" s="32"/>
      <c r="M1639" s="175"/>
      <c r="T1639" s="56"/>
      <c r="AU1639" s="17" t="s">
        <v>90</v>
      </c>
    </row>
    <row r="1640" spans="2:51" s="1" customFormat="1" ht="11.25">
      <c r="B1640" s="32"/>
      <c r="D1640" s="154" t="s">
        <v>403</v>
      </c>
      <c r="F1640" s="176" t="s">
        <v>398</v>
      </c>
      <c r="H1640" s="177">
        <v>0</v>
      </c>
      <c r="L1640" s="32"/>
      <c r="M1640" s="175"/>
      <c r="T1640" s="56"/>
      <c r="AU1640" s="17" t="s">
        <v>90</v>
      </c>
    </row>
    <row r="1641" spans="2:51" s="1" customFormat="1" ht="11.25">
      <c r="B1641" s="32"/>
      <c r="D1641" s="154" t="s">
        <v>403</v>
      </c>
      <c r="F1641" s="176" t="s">
        <v>546</v>
      </c>
      <c r="H1641" s="177">
        <v>0</v>
      </c>
      <c r="L1641" s="32"/>
      <c r="M1641" s="175"/>
      <c r="T1641" s="56"/>
      <c r="AU1641" s="17" t="s">
        <v>90</v>
      </c>
    </row>
    <row r="1642" spans="2:51" s="1" customFormat="1" ht="11.25">
      <c r="B1642" s="32"/>
      <c r="D1642" s="154" t="s">
        <v>403</v>
      </c>
      <c r="F1642" s="176" t="s">
        <v>289</v>
      </c>
      <c r="H1642" s="177">
        <v>492.5</v>
      </c>
      <c r="L1642" s="32"/>
      <c r="M1642" s="175"/>
      <c r="T1642" s="56"/>
      <c r="AU1642" s="17" t="s">
        <v>90</v>
      </c>
    </row>
    <row r="1643" spans="2:51" s="1" customFormat="1" ht="11.25">
      <c r="B1643" s="32"/>
      <c r="D1643" s="154" t="s">
        <v>403</v>
      </c>
      <c r="F1643" s="176" t="s">
        <v>406</v>
      </c>
      <c r="H1643" s="177">
        <v>492.5</v>
      </c>
      <c r="L1643" s="32"/>
      <c r="M1643" s="175"/>
      <c r="T1643" s="56"/>
      <c r="AU1643" s="17" t="s">
        <v>90</v>
      </c>
    </row>
    <row r="1644" spans="2:51" s="1" customFormat="1" ht="11.25">
      <c r="B1644" s="32"/>
      <c r="D1644" s="154" t="s">
        <v>403</v>
      </c>
      <c r="F1644" s="174" t="s">
        <v>975</v>
      </c>
      <c r="L1644" s="32"/>
      <c r="M1644" s="175"/>
      <c r="T1644" s="56"/>
      <c r="AU1644" s="17" t="s">
        <v>90</v>
      </c>
    </row>
    <row r="1645" spans="2:51" s="1" customFormat="1" ht="11.25">
      <c r="B1645" s="32"/>
      <c r="D1645" s="154" t="s">
        <v>403</v>
      </c>
      <c r="F1645" s="176" t="s">
        <v>578</v>
      </c>
      <c r="H1645" s="177">
        <v>0</v>
      </c>
      <c r="L1645" s="32"/>
      <c r="M1645" s="175"/>
      <c r="T1645" s="56"/>
      <c r="AU1645" s="17" t="s">
        <v>90</v>
      </c>
    </row>
    <row r="1646" spans="2:51" s="1" customFormat="1" ht="11.25">
      <c r="B1646" s="32"/>
      <c r="D1646" s="154" t="s">
        <v>403</v>
      </c>
      <c r="F1646" s="176" t="s">
        <v>291</v>
      </c>
      <c r="H1646" s="177">
        <v>499.1</v>
      </c>
      <c r="L1646" s="32"/>
      <c r="M1646" s="175"/>
      <c r="T1646" s="56"/>
      <c r="AU1646" s="17" t="s">
        <v>90</v>
      </c>
    </row>
    <row r="1647" spans="2:51" s="1" customFormat="1" ht="11.25">
      <c r="B1647" s="32"/>
      <c r="D1647" s="154" t="s">
        <v>403</v>
      </c>
      <c r="F1647" s="176" t="s">
        <v>406</v>
      </c>
      <c r="H1647" s="177">
        <v>499.1</v>
      </c>
      <c r="L1647" s="32"/>
      <c r="M1647" s="175"/>
      <c r="T1647" s="56"/>
      <c r="AU1647" s="17" t="s">
        <v>90</v>
      </c>
    </row>
    <row r="1648" spans="2:51" s="1" customFormat="1" ht="11.25">
      <c r="B1648" s="32"/>
      <c r="D1648" s="154" t="s">
        <v>403</v>
      </c>
      <c r="F1648" s="174" t="s">
        <v>976</v>
      </c>
      <c r="L1648" s="32"/>
      <c r="M1648" s="175"/>
      <c r="T1648" s="56"/>
      <c r="AU1648" s="17" t="s">
        <v>90</v>
      </c>
    </row>
    <row r="1649" spans="2:65" s="1" customFormat="1" ht="11.25">
      <c r="B1649" s="32"/>
      <c r="D1649" s="154" t="s">
        <v>403</v>
      </c>
      <c r="F1649" s="176" t="s">
        <v>728</v>
      </c>
      <c r="H1649" s="177">
        <v>0</v>
      </c>
      <c r="L1649" s="32"/>
      <c r="M1649" s="175"/>
      <c r="T1649" s="56"/>
      <c r="AU1649" s="17" t="s">
        <v>90</v>
      </c>
    </row>
    <row r="1650" spans="2:65" s="1" customFormat="1" ht="11.25">
      <c r="B1650" s="32"/>
      <c r="D1650" s="154" t="s">
        <v>403</v>
      </c>
      <c r="F1650" s="176" t="s">
        <v>957</v>
      </c>
      <c r="H1650" s="177">
        <v>381</v>
      </c>
      <c r="L1650" s="32"/>
      <c r="M1650" s="175"/>
      <c r="T1650" s="56"/>
      <c r="AU1650" s="17" t="s">
        <v>90</v>
      </c>
    </row>
    <row r="1651" spans="2:65" s="1" customFormat="1" ht="11.25">
      <c r="B1651" s="32"/>
      <c r="D1651" s="154" t="s">
        <v>403</v>
      </c>
      <c r="F1651" s="176" t="s">
        <v>406</v>
      </c>
      <c r="H1651" s="177">
        <v>381</v>
      </c>
      <c r="L1651" s="32"/>
      <c r="M1651" s="175"/>
      <c r="T1651" s="56"/>
      <c r="AU1651" s="17" t="s">
        <v>90</v>
      </c>
    </row>
    <row r="1652" spans="2:65" s="1" customFormat="1" ht="24.2" customHeight="1">
      <c r="B1652" s="32"/>
      <c r="C1652" s="139" t="s">
        <v>1004</v>
      </c>
      <c r="D1652" s="139" t="s">
        <v>375</v>
      </c>
      <c r="E1652" s="140" t="s">
        <v>1005</v>
      </c>
      <c r="F1652" s="141" t="s">
        <v>1006</v>
      </c>
      <c r="G1652" s="142" t="s">
        <v>172</v>
      </c>
      <c r="H1652" s="143">
        <v>1372.6</v>
      </c>
      <c r="I1652" s="144"/>
      <c r="J1652" s="145">
        <f>ROUND(I1652*H1652,2)</f>
        <v>0</v>
      </c>
      <c r="K1652" s="146"/>
      <c r="L1652" s="32"/>
      <c r="M1652" s="147" t="s">
        <v>1</v>
      </c>
      <c r="N1652" s="148" t="s">
        <v>45</v>
      </c>
      <c r="P1652" s="149">
        <f>O1652*H1652</f>
        <v>0</v>
      </c>
      <c r="Q1652" s="149">
        <v>0</v>
      </c>
      <c r="R1652" s="149">
        <f>Q1652*H1652</f>
        <v>0</v>
      </c>
      <c r="S1652" s="149">
        <v>0</v>
      </c>
      <c r="T1652" s="150">
        <f>S1652*H1652</f>
        <v>0</v>
      </c>
      <c r="AR1652" s="151" t="s">
        <v>379</v>
      </c>
      <c r="AT1652" s="151" t="s">
        <v>375</v>
      </c>
      <c r="AU1652" s="151" t="s">
        <v>90</v>
      </c>
      <c r="AY1652" s="17" t="s">
        <v>373</v>
      </c>
      <c r="BE1652" s="152">
        <f>IF(N1652="základní",J1652,0)</f>
        <v>0</v>
      </c>
      <c r="BF1652" s="152">
        <f>IF(N1652="snížená",J1652,0)</f>
        <v>0</v>
      </c>
      <c r="BG1652" s="152">
        <f>IF(N1652="zákl. přenesená",J1652,0)</f>
        <v>0</v>
      </c>
      <c r="BH1652" s="152">
        <f>IF(N1652="sníž. přenesená",J1652,0)</f>
        <v>0</v>
      </c>
      <c r="BI1652" s="152">
        <f>IF(N1652="nulová",J1652,0)</f>
        <v>0</v>
      </c>
      <c r="BJ1652" s="17" t="s">
        <v>87</v>
      </c>
      <c r="BK1652" s="152">
        <f>ROUND(I1652*H1652,2)</f>
        <v>0</v>
      </c>
      <c r="BL1652" s="17" t="s">
        <v>379</v>
      </c>
      <c r="BM1652" s="151" t="s">
        <v>1007</v>
      </c>
    </row>
    <row r="1653" spans="2:65" s="13" customFormat="1" ht="11.25">
      <c r="B1653" s="160"/>
      <c r="D1653" s="154" t="s">
        <v>381</v>
      </c>
      <c r="E1653" s="161" t="s">
        <v>1</v>
      </c>
      <c r="F1653" s="162" t="s">
        <v>296</v>
      </c>
      <c r="H1653" s="163">
        <v>1372.6</v>
      </c>
      <c r="I1653" s="164"/>
      <c r="L1653" s="160"/>
      <c r="M1653" s="165"/>
      <c r="T1653" s="166"/>
      <c r="AT1653" s="161" t="s">
        <v>381</v>
      </c>
      <c r="AU1653" s="161" t="s">
        <v>90</v>
      </c>
      <c r="AV1653" s="13" t="s">
        <v>90</v>
      </c>
      <c r="AW1653" s="13" t="s">
        <v>36</v>
      </c>
      <c r="AX1653" s="13" t="s">
        <v>80</v>
      </c>
      <c r="AY1653" s="161" t="s">
        <v>373</v>
      </c>
    </row>
    <row r="1654" spans="2:65" s="14" customFormat="1" ht="11.25">
      <c r="B1654" s="167"/>
      <c r="D1654" s="154" t="s">
        <v>381</v>
      </c>
      <c r="E1654" s="168" t="s">
        <v>1</v>
      </c>
      <c r="F1654" s="169" t="s">
        <v>386</v>
      </c>
      <c r="H1654" s="170">
        <v>1372.6</v>
      </c>
      <c r="I1654" s="171"/>
      <c r="L1654" s="167"/>
      <c r="M1654" s="172"/>
      <c r="T1654" s="173"/>
      <c r="AT1654" s="168" t="s">
        <v>381</v>
      </c>
      <c r="AU1654" s="168" t="s">
        <v>90</v>
      </c>
      <c r="AV1654" s="14" t="s">
        <v>379</v>
      </c>
      <c r="AW1654" s="14" t="s">
        <v>36</v>
      </c>
      <c r="AX1654" s="14" t="s">
        <v>87</v>
      </c>
      <c r="AY1654" s="168" t="s">
        <v>373</v>
      </c>
    </row>
    <row r="1655" spans="2:65" s="1" customFormat="1" ht="11.25">
      <c r="B1655" s="32"/>
      <c r="D1655" s="154" t="s">
        <v>403</v>
      </c>
      <c r="F1655" s="174" t="s">
        <v>995</v>
      </c>
      <c r="L1655" s="32"/>
      <c r="M1655" s="175"/>
      <c r="T1655" s="56"/>
      <c r="AU1655" s="17" t="s">
        <v>90</v>
      </c>
    </row>
    <row r="1656" spans="2:65" s="1" customFormat="1" ht="11.25">
      <c r="B1656" s="32"/>
      <c r="D1656" s="154" t="s">
        <v>403</v>
      </c>
      <c r="F1656" s="176" t="s">
        <v>288</v>
      </c>
      <c r="H1656" s="177">
        <v>492.5</v>
      </c>
      <c r="L1656" s="32"/>
      <c r="M1656" s="175"/>
      <c r="T1656" s="56"/>
      <c r="AU1656" s="17" t="s">
        <v>90</v>
      </c>
    </row>
    <row r="1657" spans="2:65" s="1" customFormat="1" ht="11.25">
      <c r="B1657" s="32"/>
      <c r="D1657" s="154" t="s">
        <v>403</v>
      </c>
      <c r="F1657" s="176" t="s">
        <v>290</v>
      </c>
      <c r="H1657" s="177">
        <v>499.1</v>
      </c>
      <c r="L1657" s="32"/>
      <c r="M1657" s="175"/>
      <c r="T1657" s="56"/>
      <c r="AU1657" s="17" t="s">
        <v>90</v>
      </c>
    </row>
    <row r="1658" spans="2:65" s="1" customFormat="1" ht="11.25">
      <c r="B1658" s="32"/>
      <c r="D1658" s="154" t="s">
        <v>403</v>
      </c>
      <c r="F1658" s="176" t="s">
        <v>292</v>
      </c>
      <c r="H1658" s="177">
        <v>381</v>
      </c>
      <c r="L1658" s="32"/>
      <c r="M1658" s="175"/>
      <c r="T1658" s="56"/>
      <c r="AU1658" s="17" t="s">
        <v>90</v>
      </c>
    </row>
    <row r="1659" spans="2:65" s="1" customFormat="1" ht="11.25">
      <c r="B1659" s="32"/>
      <c r="D1659" s="154" t="s">
        <v>403</v>
      </c>
      <c r="F1659" s="176" t="s">
        <v>406</v>
      </c>
      <c r="H1659" s="177">
        <v>1372.6</v>
      </c>
      <c r="L1659" s="32"/>
      <c r="M1659" s="175"/>
      <c r="T1659" s="56"/>
      <c r="AU1659" s="17" t="s">
        <v>90</v>
      </c>
    </row>
    <row r="1660" spans="2:65" s="1" customFormat="1" ht="44.25" customHeight="1">
      <c r="B1660" s="32"/>
      <c r="C1660" s="139" t="s">
        <v>1008</v>
      </c>
      <c r="D1660" s="139" t="s">
        <v>375</v>
      </c>
      <c r="E1660" s="140" t="s">
        <v>1009</v>
      </c>
      <c r="F1660" s="141" t="s">
        <v>1010</v>
      </c>
      <c r="G1660" s="142" t="s">
        <v>647</v>
      </c>
      <c r="H1660" s="143">
        <v>140.947</v>
      </c>
      <c r="I1660" s="144"/>
      <c r="J1660" s="145">
        <f>ROUND(I1660*H1660,2)</f>
        <v>0</v>
      </c>
      <c r="K1660" s="146"/>
      <c r="L1660" s="32"/>
      <c r="M1660" s="147" t="s">
        <v>1</v>
      </c>
      <c r="N1660" s="148" t="s">
        <v>45</v>
      </c>
      <c r="P1660" s="149">
        <f>O1660*H1660</f>
        <v>0</v>
      </c>
      <c r="Q1660" s="149">
        <v>1.05555</v>
      </c>
      <c r="R1660" s="149">
        <f>Q1660*H1660</f>
        <v>148.77660585000001</v>
      </c>
      <c r="S1660" s="149">
        <v>0</v>
      </c>
      <c r="T1660" s="150">
        <f>S1660*H1660</f>
        <v>0</v>
      </c>
      <c r="AR1660" s="151" t="s">
        <v>379</v>
      </c>
      <c r="AT1660" s="151" t="s">
        <v>375</v>
      </c>
      <c r="AU1660" s="151" t="s">
        <v>90</v>
      </c>
      <c r="AY1660" s="17" t="s">
        <v>373</v>
      </c>
      <c r="BE1660" s="152">
        <f>IF(N1660="základní",J1660,0)</f>
        <v>0</v>
      </c>
      <c r="BF1660" s="152">
        <f>IF(N1660="snížená",J1660,0)</f>
        <v>0</v>
      </c>
      <c r="BG1660" s="152">
        <f>IF(N1660="zákl. přenesená",J1660,0)</f>
        <v>0</v>
      </c>
      <c r="BH1660" s="152">
        <f>IF(N1660="sníž. přenesená",J1660,0)</f>
        <v>0</v>
      </c>
      <c r="BI1660" s="152">
        <f>IF(N1660="nulová",J1660,0)</f>
        <v>0</v>
      </c>
      <c r="BJ1660" s="17" t="s">
        <v>87</v>
      </c>
      <c r="BK1660" s="152">
        <f>ROUND(I1660*H1660,2)</f>
        <v>0</v>
      </c>
      <c r="BL1660" s="17" t="s">
        <v>379</v>
      </c>
      <c r="BM1660" s="151" t="s">
        <v>1011</v>
      </c>
    </row>
    <row r="1661" spans="2:65" s="12" customFormat="1" ht="11.25">
      <c r="B1661" s="153"/>
      <c r="D1661" s="154" t="s">
        <v>381</v>
      </c>
      <c r="E1661" s="155" t="s">
        <v>1</v>
      </c>
      <c r="F1661" s="156" t="s">
        <v>649</v>
      </c>
      <c r="H1661" s="155" t="s">
        <v>1</v>
      </c>
      <c r="I1661" s="157"/>
      <c r="L1661" s="153"/>
      <c r="M1661" s="158"/>
      <c r="T1661" s="159"/>
      <c r="AT1661" s="155" t="s">
        <v>381</v>
      </c>
      <c r="AU1661" s="155" t="s">
        <v>90</v>
      </c>
      <c r="AV1661" s="12" t="s">
        <v>87</v>
      </c>
      <c r="AW1661" s="12" t="s">
        <v>36</v>
      </c>
      <c r="AX1661" s="12" t="s">
        <v>80</v>
      </c>
      <c r="AY1661" s="155" t="s">
        <v>373</v>
      </c>
    </row>
    <row r="1662" spans="2:65" s="12" customFormat="1" ht="11.25">
      <c r="B1662" s="153"/>
      <c r="D1662" s="154" t="s">
        <v>381</v>
      </c>
      <c r="E1662" s="155" t="s">
        <v>1</v>
      </c>
      <c r="F1662" s="156" t="s">
        <v>650</v>
      </c>
      <c r="H1662" s="155" t="s">
        <v>1</v>
      </c>
      <c r="I1662" s="157"/>
      <c r="L1662" s="153"/>
      <c r="M1662" s="158"/>
      <c r="T1662" s="159"/>
      <c r="AT1662" s="155" t="s">
        <v>381</v>
      </c>
      <c r="AU1662" s="155" t="s">
        <v>90</v>
      </c>
      <c r="AV1662" s="12" t="s">
        <v>87</v>
      </c>
      <c r="AW1662" s="12" t="s">
        <v>36</v>
      </c>
      <c r="AX1662" s="12" t="s">
        <v>80</v>
      </c>
      <c r="AY1662" s="155" t="s">
        <v>373</v>
      </c>
    </row>
    <row r="1663" spans="2:65" s="12" customFormat="1" ht="11.25">
      <c r="B1663" s="153"/>
      <c r="D1663" s="154" t="s">
        <v>381</v>
      </c>
      <c r="E1663" s="155" t="s">
        <v>1</v>
      </c>
      <c r="F1663" s="156" t="s">
        <v>1012</v>
      </c>
      <c r="H1663" s="155" t="s">
        <v>1</v>
      </c>
      <c r="I1663" s="157"/>
      <c r="L1663" s="153"/>
      <c r="M1663" s="158"/>
      <c r="T1663" s="159"/>
      <c r="AT1663" s="155" t="s">
        <v>381</v>
      </c>
      <c r="AU1663" s="155" t="s">
        <v>90</v>
      </c>
      <c r="AV1663" s="12" t="s">
        <v>87</v>
      </c>
      <c r="AW1663" s="12" t="s">
        <v>36</v>
      </c>
      <c r="AX1663" s="12" t="s">
        <v>80</v>
      </c>
      <c r="AY1663" s="155" t="s">
        <v>373</v>
      </c>
    </row>
    <row r="1664" spans="2:65" s="13" customFormat="1" ht="11.25">
      <c r="B1664" s="160"/>
      <c r="D1664" s="154" t="s">
        <v>381</v>
      </c>
      <c r="E1664" s="161" t="s">
        <v>1</v>
      </c>
      <c r="F1664" s="162" t="s">
        <v>1013</v>
      </c>
      <c r="H1664" s="163">
        <v>140.947</v>
      </c>
      <c r="I1664" s="164"/>
      <c r="L1664" s="160"/>
      <c r="M1664" s="165"/>
      <c r="T1664" s="166"/>
      <c r="AT1664" s="161" t="s">
        <v>381</v>
      </c>
      <c r="AU1664" s="161" t="s">
        <v>90</v>
      </c>
      <c r="AV1664" s="13" t="s">
        <v>90</v>
      </c>
      <c r="AW1664" s="13" t="s">
        <v>36</v>
      </c>
      <c r="AX1664" s="13" t="s">
        <v>80</v>
      </c>
      <c r="AY1664" s="161" t="s">
        <v>373</v>
      </c>
    </row>
    <row r="1665" spans="2:51" s="14" customFormat="1" ht="11.25">
      <c r="B1665" s="167"/>
      <c r="D1665" s="154" t="s">
        <v>381</v>
      </c>
      <c r="E1665" s="168" t="s">
        <v>1</v>
      </c>
      <c r="F1665" s="169" t="s">
        <v>386</v>
      </c>
      <c r="H1665" s="170">
        <v>140.947</v>
      </c>
      <c r="I1665" s="171"/>
      <c r="L1665" s="167"/>
      <c r="M1665" s="172"/>
      <c r="T1665" s="173"/>
      <c r="AT1665" s="168" t="s">
        <v>381</v>
      </c>
      <c r="AU1665" s="168" t="s">
        <v>90</v>
      </c>
      <c r="AV1665" s="14" t="s">
        <v>379</v>
      </c>
      <c r="AW1665" s="14" t="s">
        <v>36</v>
      </c>
      <c r="AX1665" s="14" t="s">
        <v>87</v>
      </c>
      <c r="AY1665" s="168" t="s">
        <v>373</v>
      </c>
    </row>
    <row r="1666" spans="2:51" s="1" customFormat="1" ht="11.25">
      <c r="B1666" s="32"/>
      <c r="D1666" s="154" t="s">
        <v>403</v>
      </c>
      <c r="F1666" s="174" t="s">
        <v>1014</v>
      </c>
      <c r="L1666" s="32"/>
      <c r="M1666" s="175"/>
      <c r="T1666" s="56"/>
      <c r="AU1666" s="17" t="s">
        <v>90</v>
      </c>
    </row>
    <row r="1667" spans="2:51" s="1" customFormat="1" ht="11.25">
      <c r="B1667" s="32"/>
      <c r="D1667" s="154" t="s">
        <v>403</v>
      </c>
      <c r="F1667" s="176" t="s">
        <v>958</v>
      </c>
      <c r="H1667" s="177">
        <v>0</v>
      </c>
      <c r="L1667" s="32"/>
      <c r="M1667" s="175"/>
      <c r="T1667" s="56"/>
      <c r="AU1667" s="17" t="s">
        <v>90</v>
      </c>
    </row>
    <row r="1668" spans="2:51" s="1" customFormat="1" ht="11.25">
      <c r="B1668" s="32"/>
      <c r="D1668" s="154" t="s">
        <v>403</v>
      </c>
      <c r="F1668" s="176" t="s">
        <v>959</v>
      </c>
      <c r="H1668" s="177">
        <v>0</v>
      </c>
      <c r="L1668" s="32"/>
      <c r="M1668" s="175"/>
      <c r="T1668" s="56"/>
      <c r="AU1668" s="17" t="s">
        <v>90</v>
      </c>
    </row>
    <row r="1669" spans="2:51" s="1" customFormat="1" ht="11.25">
      <c r="B1669" s="32"/>
      <c r="D1669" s="154" t="s">
        <v>403</v>
      </c>
      <c r="F1669" s="176" t="s">
        <v>960</v>
      </c>
      <c r="H1669" s="177">
        <v>147.75</v>
      </c>
      <c r="L1669" s="32"/>
      <c r="M1669" s="175"/>
      <c r="T1669" s="56"/>
      <c r="AU1669" s="17" t="s">
        <v>90</v>
      </c>
    </row>
    <row r="1670" spans="2:51" s="1" customFormat="1" ht="11.25">
      <c r="B1670" s="32"/>
      <c r="D1670" s="154" t="s">
        <v>403</v>
      </c>
      <c r="F1670" s="176" t="s">
        <v>961</v>
      </c>
      <c r="H1670" s="177">
        <v>0</v>
      </c>
      <c r="L1670" s="32"/>
      <c r="M1670" s="175"/>
      <c r="T1670" s="56"/>
      <c r="AU1670" s="17" t="s">
        <v>90</v>
      </c>
    </row>
    <row r="1671" spans="2:51" s="1" customFormat="1" ht="11.25">
      <c r="B1671" s="32"/>
      <c r="D1671" s="154" t="s">
        <v>403</v>
      </c>
      <c r="F1671" s="176" t="s">
        <v>962</v>
      </c>
      <c r="H1671" s="177">
        <v>-2.25</v>
      </c>
      <c r="L1671" s="32"/>
      <c r="M1671" s="175"/>
      <c r="T1671" s="56"/>
      <c r="AU1671" s="17" t="s">
        <v>90</v>
      </c>
    </row>
    <row r="1672" spans="2:51" s="1" customFormat="1" ht="11.25">
      <c r="B1672" s="32"/>
      <c r="D1672" s="154" t="s">
        <v>403</v>
      </c>
      <c r="F1672" s="176" t="s">
        <v>963</v>
      </c>
      <c r="H1672" s="177">
        <v>-1.4710000000000001</v>
      </c>
      <c r="L1672" s="32"/>
      <c r="M1672" s="175"/>
      <c r="T1672" s="56"/>
      <c r="AU1672" s="17" t="s">
        <v>90</v>
      </c>
    </row>
    <row r="1673" spans="2:51" s="1" customFormat="1" ht="11.25">
      <c r="B1673" s="32"/>
      <c r="D1673" s="154" t="s">
        <v>403</v>
      </c>
      <c r="F1673" s="176" t="s">
        <v>964</v>
      </c>
      <c r="H1673" s="177">
        <v>-0.21</v>
      </c>
      <c r="L1673" s="32"/>
      <c r="M1673" s="175"/>
      <c r="T1673" s="56"/>
      <c r="AU1673" s="17" t="s">
        <v>90</v>
      </c>
    </row>
    <row r="1674" spans="2:51" s="1" customFormat="1" ht="11.25">
      <c r="B1674" s="32"/>
      <c r="D1674" s="154" t="s">
        <v>403</v>
      </c>
      <c r="F1674" s="176" t="s">
        <v>965</v>
      </c>
      <c r="H1674" s="177">
        <v>-0.17899999999999999</v>
      </c>
      <c r="L1674" s="32"/>
      <c r="M1674" s="175"/>
      <c r="T1674" s="56"/>
      <c r="AU1674" s="17" t="s">
        <v>90</v>
      </c>
    </row>
    <row r="1675" spans="2:51" s="1" customFormat="1" ht="11.25">
      <c r="B1675" s="32"/>
      <c r="D1675" s="154" t="s">
        <v>403</v>
      </c>
      <c r="F1675" s="176" t="s">
        <v>966</v>
      </c>
      <c r="H1675" s="177">
        <v>0</v>
      </c>
      <c r="L1675" s="32"/>
      <c r="M1675" s="175"/>
      <c r="T1675" s="56"/>
      <c r="AU1675" s="17" t="s">
        <v>90</v>
      </c>
    </row>
    <row r="1676" spans="2:51" s="1" customFormat="1" ht="11.25">
      <c r="B1676" s="32"/>
      <c r="D1676" s="154" t="s">
        <v>403</v>
      </c>
      <c r="F1676" s="176" t="s">
        <v>967</v>
      </c>
      <c r="H1676" s="177">
        <v>149.72999999999999</v>
      </c>
      <c r="L1676" s="32"/>
      <c r="M1676" s="175"/>
      <c r="T1676" s="56"/>
      <c r="AU1676" s="17" t="s">
        <v>90</v>
      </c>
    </row>
    <row r="1677" spans="2:51" s="1" customFormat="1" ht="11.25">
      <c r="B1677" s="32"/>
      <c r="D1677" s="154" t="s">
        <v>403</v>
      </c>
      <c r="F1677" s="176" t="s">
        <v>961</v>
      </c>
      <c r="H1677" s="177">
        <v>0</v>
      </c>
      <c r="L1677" s="32"/>
      <c r="M1677" s="175"/>
      <c r="T1677" s="56"/>
      <c r="AU1677" s="17" t="s">
        <v>90</v>
      </c>
    </row>
    <row r="1678" spans="2:51" s="1" customFormat="1" ht="11.25">
      <c r="B1678" s="32"/>
      <c r="D1678" s="154" t="s">
        <v>403</v>
      </c>
      <c r="F1678" s="176" t="s">
        <v>962</v>
      </c>
      <c r="H1678" s="177">
        <v>-2.25</v>
      </c>
      <c r="L1678" s="32"/>
      <c r="M1678" s="175"/>
      <c r="T1678" s="56"/>
      <c r="AU1678" s="17" t="s">
        <v>90</v>
      </c>
    </row>
    <row r="1679" spans="2:51" s="1" customFormat="1" ht="11.25">
      <c r="B1679" s="32"/>
      <c r="D1679" s="154" t="s">
        <v>403</v>
      </c>
      <c r="F1679" s="176" t="s">
        <v>963</v>
      </c>
      <c r="H1679" s="177">
        <v>-1.4710000000000001</v>
      </c>
      <c r="L1679" s="32"/>
      <c r="M1679" s="175"/>
      <c r="T1679" s="56"/>
      <c r="AU1679" s="17" t="s">
        <v>90</v>
      </c>
    </row>
    <row r="1680" spans="2:51" s="1" customFormat="1" ht="11.25">
      <c r="B1680" s="32"/>
      <c r="D1680" s="154" t="s">
        <v>403</v>
      </c>
      <c r="F1680" s="176" t="s">
        <v>964</v>
      </c>
      <c r="H1680" s="177">
        <v>-0.21</v>
      </c>
      <c r="L1680" s="32"/>
      <c r="M1680" s="175"/>
      <c r="T1680" s="56"/>
      <c r="AU1680" s="17" t="s">
        <v>90</v>
      </c>
    </row>
    <row r="1681" spans="2:65" s="1" customFormat="1" ht="11.25">
      <c r="B1681" s="32"/>
      <c r="D1681" s="154" t="s">
        <v>403</v>
      </c>
      <c r="F1681" s="176" t="s">
        <v>965</v>
      </c>
      <c r="H1681" s="177">
        <v>-0.17899999999999999</v>
      </c>
      <c r="L1681" s="32"/>
      <c r="M1681" s="175"/>
      <c r="T1681" s="56"/>
      <c r="AU1681" s="17" t="s">
        <v>90</v>
      </c>
    </row>
    <row r="1682" spans="2:65" s="1" customFormat="1" ht="11.25">
      <c r="B1682" s="32"/>
      <c r="D1682" s="154" t="s">
        <v>403</v>
      </c>
      <c r="F1682" s="176" t="s">
        <v>968</v>
      </c>
      <c r="H1682" s="177">
        <v>0</v>
      </c>
      <c r="L1682" s="32"/>
      <c r="M1682" s="175"/>
      <c r="T1682" s="56"/>
      <c r="AU1682" s="17" t="s">
        <v>90</v>
      </c>
    </row>
    <row r="1683" spans="2:65" s="1" customFormat="1" ht="11.25">
      <c r="B1683" s="32"/>
      <c r="D1683" s="154" t="s">
        <v>403</v>
      </c>
      <c r="F1683" s="176" t="s">
        <v>969</v>
      </c>
      <c r="H1683" s="177">
        <v>114.3</v>
      </c>
      <c r="L1683" s="32"/>
      <c r="M1683" s="175"/>
      <c r="T1683" s="56"/>
      <c r="AU1683" s="17" t="s">
        <v>90</v>
      </c>
    </row>
    <row r="1684" spans="2:65" s="1" customFormat="1" ht="11.25">
      <c r="B1684" s="32"/>
      <c r="D1684" s="154" t="s">
        <v>403</v>
      </c>
      <c r="F1684" s="176" t="s">
        <v>961</v>
      </c>
      <c r="H1684" s="177">
        <v>0</v>
      </c>
      <c r="L1684" s="32"/>
      <c r="M1684" s="175"/>
      <c r="T1684" s="56"/>
      <c r="AU1684" s="17" t="s">
        <v>90</v>
      </c>
    </row>
    <row r="1685" spans="2:65" s="1" customFormat="1" ht="11.25">
      <c r="B1685" s="32"/>
      <c r="D1685" s="154" t="s">
        <v>403</v>
      </c>
      <c r="F1685" s="176" t="s">
        <v>970</v>
      </c>
      <c r="H1685" s="177">
        <v>-0.11700000000000001</v>
      </c>
      <c r="L1685" s="32"/>
      <c r="M1685" s="175"/>
      <c r="T1685" s="56"/>
      <c r="AU1685" s="17" t="s">
        <v>90</v>
      </c>
    </row>
    <row r="1686" spans="2:65" s="1" customFormat="1" ht="11.25">
      <c r="B1686" s="32"/>
      <c r="D1686" s="154" t="s">
        <v>403</v>
      </c>
      <c r="F1686" s="176" t="s">
        <v>971</v>
      </c>
      <c r="H1686" s="177">
        <v>-0.27300000000000002</v>
      </c>
      <c r="L1686" s="32"/>
      <c r="M1686" s="175"/>
      <c r="T1686" s="56"/>
      <c r="AU1686" s="17" t="s">
        <v>90</v>
      </c>
    </row>
    <row r="1687" spans="2:65" s="1" customFormat="1" ht="11.25">
      <c r="B1687" s="32"/>
      <c r="D1687" s="154" t="s">
        <v>403</v>
      </c>
      <c r="F1687" s="176" t="s">
        <v>972</v>
      </c>
      <c r="H1687" s="177">
        <v>-7.4999999999999997E-2</v>
      </c>
      <c r="L1687" s="32"/>
      <c r="M1687" s="175"/>
      <c r="T1687" s="56"/>
      <c r="AU1687" s="17" t="s">
        <v>90</v>
      </c>
    </row>
    <row r="1688" spans="2:65" s="1" customFormat="1" ht="11.25">
      <c r="B1688" s="32"/>
      <c r="D1688" s="154" t="s">
        <v>403</v>
      </c>
      <c r="F1688" s="176" t="s">
        <v>973</v>
      </c>
      <c r="H1688" s="177">
        <v>-0.39</v>
      </c>
      <c r="L1688" s="32"/>
      <c r="M1688" s="175"/>
      <c r="T1688" s="56"/>
      <c r="AU1688" s="17" t="s">
        <v>90</v>
      </c>
    </row>
    <row r="1689" spans="2:65" s="1" customFormat="1" ht="11.25">
      <c r="B1689" s="32"/>
      <c r="D1689" s="154" t="s">
        <v>403</v>
      </c>
      <c r="F1689" s="176" t="s">
        <v>406</v>
      </c>
      <c r="H1689" s="177">
        <v>402.70499999999998</v>
      </c>
      <c r="L1689" s="32"/>
      <c r="M1689" s="175"/>
      <c r="T1689" s="56"/>
      <c r="AU1689" s="17" t="s">
        <v>90</v>
      </c>
    </row>
    <row r="1690" spans="2:65" s="1" customFormat="1" ht="24.2" customHeight="1">
      <c r="B1690" s="32"/>
      <c r="C1690" s="139" t="s">
        <v>1015</v>
      </c>
      <c r="D1690" s="139" t="s">
        <v>375</v>
      </c>
      <c r="E1690" s="140" t="s">
        <v>1016</v>
      </c>
      <c r="F1690" s="141" t="s">
        <v>1017</v>
      </c>
      <c r="G1690" s="142" t="s">
        <v>395</v>
      </c>
      <c r="H1690" s="143">
        <v>15</v>
      </c>
      <c r="I1690" s="144"/>
      <c r="J1690" s="145">
        <f>ROUND(I1690*H1690,2)</f>
        <v>0</v>
      </c>
      <c r="K1690" s="146"/>
      <c r="L1690" s="32"/>
      <c r="M1690" s="147" t="s">
        <v>1</v>
      </c>
      <c r="N1690" s="148" t="s">
        <v>45</v>
      </c>
      <c r="P1690" s="149">
        <f>O1690*H1690</f>
        <v>0</v>
      </c>
      <c r="Q1690" s="149">
        <v>2.40978</v>
      </c>
      <c r="R1690" s="149">
        <f>Q1690*H1690</f>
        <v>36.146700000000003</v>
      </c>
      <c r="S1690" s="149">
        <v>0</v>
      </c>
      <c r="T1690" s="150">
        <f>S1690*H1690</f>
        <v>0</v>
      </c>
      <c r="AR1690" s="151" t="s">
        <v>379</v>
      </c>
      <c r="AT1690" s="151" t="s">
        <v>375</v>
      </c>
      <c r="AU1690" s="151" t="s">
        <v>90</v>
      </c>
      <c r="AY1690" s="17" t="s">
        <v>373</v>
      </c>
      <c r="BE1690" s="152">
        <f>IF(N1690="základní",J1690,0)</f>
        <v>0</v>
      </c>
      <c r="BF1690" s="152">
        <f>IF(N1690="snížená",J1690,0)</f>
        <v>0</v>
      </c>
      <c r="BG1690" s="152">
        <f>IF(N1690="zákl. přenesená",J1690,0)</f>
        <v>0</v>
      </c>
      <c r="BH1690" s="152">
        <f>IF(N1690="sníž. přenesená",J1690,0)</f>
        <v>0</v>
      </c>
      <c r="BI1690" s="152">
        <f>IF(N1690="nulová",J1690,0)</f>
        <v>0</v>
      </c>
      <c r="BJ1690" s="17" t="s">
        <v>87</v>
      </c>
      <c r="BK1690" s="152">
        <f>ROUND(I1690*H1690,2)</f>
        <v>0</v>
      </c>
      <c r="BL1690" s="17" t="s">
        <v>379</v>
      </c>
      <c r="BM1690" s="151" t="s">
        <v>1018</v>
      </c>
    </row>
    <row r="1691" spans="2:65" s="12" customFormat="1" ht="11.25">
      <c r="B1691" s="153"/>
      <c r="D1691" s="154" t="s">
        <v>381</v>
      </c>
      <c r="E1691" s="155" t="s">
        <v>1</v>
      </c>
      <c r="F1691" s="156" t="s">
        <v>1019</v>
      </c>
      <c r="H1691" s="155" t="s">
        <v>1</v>
      </c>
      <c r="I1691" s="157"/>
      <c r="L1691" s="153"/>
      <c r="M1691" s="158"/>
      <c r="T1691" s="159"/>
      <c r="AT1691" s="155" t="s">
        <v>381</v>
      </c>
      <c r="AU1691" s="155" t="s">
        <v>90</v>
      </c>
      <c r="AV1691" s="12" t="s">
        <v>87</v>
      </c>
      <c r="AW1691" s="12" t="s">
        <v>36</v>
      </c>
      <c r="AX1691" s="12" t="s">
        <v>80</v>
      </c>
      <c r="AY1691" s="155" t="s">
        <v>373</v>
      </c>
    </row>
    <row r="1692" spans="2:65" s="13" customFormat="1" ht="11.25">
      <c r="B1692" s="160"/>
      <c r="D1692" s="154" t="s">
        <v>381</v>
      </c>
      <c r="E1692" s="161" t="s">
        <v>1</v>
      </c>
      <c r="F1692" s="162" t="s">
        <v>1020</v>
      </c>
      <c r="H1692" s="163">
        <v>15</v>
      </c>
      <c r="I1692" s="164"/>
      <c r="L1692" s="160"/>
      <c r="M1692" s="165"/>
      <c r="T1692" s="166"/>
      <c r="AT1692" s="161" t="s">
        <v>381</v>
      </c>
      <c r="AU1692" s="161" t="s">
        <v>90</v>
      </c>
      <c r="AV1692" s="13" t="s">
        <v>90</v>
      </c>
      <c r="AW1692" s="13" t="s">
        <v>36</v>
      </c>
      <c r="AX1692" s="13" t="s">
        <v>80</v>
      </c>
      <c r="AY1692" s="161" t="s">
        <v>373</v>
      </c>
    </row>
    <row r="1693" spans="2:65" s="14" customFormat="1" ht="11.25">
      <c r="B1693" s="167"/>
      <c r="D1693" s="154" t="s">
        <v>381</v>
      </c>
      <c r="E1693" s="168" t="s">
        <v>1</v>
      </c>
      <c r="F1693" s="169" t="s">
        <v>386</v>
      </c>
      <c r="H1693" s="170">
        <v>15</v>
      </c>
      <c r="I1693" s="171"/>
      <c r="L1693" s="167"/>
      <c r="M1693" s="172"/>
      <c r="T1693" s="173"/>
      <c r="AT1693" s="168" t="s">
        <v>381</v>
      </c>
      <c r="AU1693" s="168" t="s">
        <v>90</v>
      </c>
      <c r="AV1693" s="14" t="s">
        <v>379</v>
      </c>
      <c r="AW1693" s="14" t="s">
        <v>36</v>
      </c>
      <c r="AX1693" s="14" t="s">
        <v>87</v>
      </c>
      <c r="AY1693" s="168" t="s">
        <v>373</v>
      </c>
    </row>
    <row r="1694" spans="2:65" s="1" customFormat="1" ht="24.2" customHeight="1">
      <c r="B1694" s="32"/>
      <c r="C1694" s="139" t="s">
        <v>1021</v>
      </c>
      <c r="D1694" s="139" t="s">
        <v>375</v>
      </c>
      <c r="E1694" s="140" t="s">
        <v>1022</v>
      </c>
      <c r="F1694" s="141" t="s">
        <v>1023</v>
      </c>
      <c r="G1694" s="142" t="s">
        <v>395</v>
      </c>
      <c r="H1694" s="143">
        <v>63.389000000000003</v>
      </c>
      <c r="I1694" s="144"/>
      <c r="J1694" s="145">
        <f>ROUND(I1694*H1694,2)</f>
        <v>0</v>
      </c>
      <c r="K1694" s="146"/>
      <c r="L1694" s="32"/>
      <c r="M1694" s="147" t="s">
        <v>1</v>
      </c>
      <c r="N1694" s="148" t="s">
        <v>45</v>
      </c>
      <c r="P1694" s="149">
        <f>O1694*H1694</f>
        <v>0</v>
      </c>
      <c r="Q1694" s="149">
        <v>0</v>
      </c>
      <c r="R1694" s="149">
        <f>Q1694*H1694</f>
        <v>0</v>
      </c>
      <c r="S1694" s="149">
        <v>0</v>
      </c>
      <c r="T1694" s="150">
        <f>S1694*H1694</f>
        <v>0</v>
      </c>
      <c r="AR1694" s="151" t="s">
        <v>379</v>
      </c>
      <c r="AT1694" s="151" t="s">
        <v>375</v>
      </c>
      <c r="AU1694" s="151" t="s">
        <v>90</v>
      </c>
      <c r="AY1694" s="17" t="s">
        <v>373</v>
      </c>
      <c r="BE1694" s="152">
        <f>IF(N1694="základní",J1694,0)</f>
        <v>0</v>
      </c>
      <c r="BF1694" s="152">
        <f>IF(N1694="snížená",J1694,0)</f>
        <v>0</v>
      </c>
      <c r="BG1694" s="152">
        <f>IF(N1694="zákl. přenesená",J1694,0)</f>
        <v>0</v>
      </c>
      <c r="BH1694" s="152">
        <f>IF(N1694="sníž. přenesená",J1694,0)</f>
        <v>0</v>
      </c>
      <c r="BI1694" s="152">
        <f>IF(N1694="nulová",J1694,0)</f>
        <v>0</v>
      </c>
      <c r="BJ1694" s="17" t="s">
        <v>87</v>
      </c>
      <c r="BK1694" s="152">
        <f>ROUND(I1694*H1694,2)</f>
        <v>0</v>
      </c>
      <c r="BL1694" s="17" t="s">
        <v>379</v>
      </c>
      <c r="BM1694" s="151" t="s">
        <v>1024</v>
      </c>
    </row>
    <row r="1695" spans="2:65" s="12" customFormat="1" ht="11.25">
      <c r="B1695" s="153"/>
      <c r="D1695" s="154" t="s">
        <v>381</v>
      </c>
      <c r="E1695" s="155" t="s">
        <v>1</v>
      </c>
      <c r="F1695" s="156" t="s">
        <v>1025</v>
      </c>
      <c r="H1695" s="155" t="s">
        <v>1</v>
      </c>
      <c r="I1695" s="157"/>
      <c r="L1695" s="153"/>
      <c r="M1695" s="158"/>
      <c r="T1695" s="159"/>
      <c r="AT1695" s="155" t="s">
        <v>381</v>
      </c>
      <c r="AU1695" s="155" t="s">
        <v>90</v>
      </c>
      <c r="AV1695" s="12" t="s">
        <v>87</v>
      </c>
      <c r="AW1695" s="12" t="s">
        <v>36</v>
      </c>
      <c r="AX1695" s="12" t="s">
        <v>80</v>
      </c>
      <c r="AY1695" s="155" t="s">
        <v>373</v>
      </c>
    </row>
    <row r="1696" spans="2:65" s="12" customFormat="1" ht="11.25">
      <c r="B1696" s="153"/>
      <c r="D1696" s="154" t="s">
        <v>381</v>
      </c>
      <c r="E1696" s="155" t="s">
        <v>1</v>
      </c>
      <c r="F1696" s="156" t="s">
        <v>1026</v>
      </c>
      <c r="H1696" s="155" t="s">
        <v>1</v>
      </c>
      <c r="I1696" s="157"/>
      <c r="L1696" s="153"/>
      <c r="M1696" s="158"/>
      <c r="T1696" s="159"/>
      <c r="AT1696" s="155" t="s">
        <v>381</v>
      </c>
      <c r="AU1696" s="155" t="s">
        <v>90</v>
      </c>
      <c r="AV1696" s="12" t="s">
        <v>87</v>
      </c>
      <c r="AW1696" s="12" t="s">
        <v>36</v>
      </c>
      <c r="AX1696" s="12" t="s">
        <v>80</v>
      </c>
      <c r="AY1696" s="155" t="s">
        <v>373</v>
      </c>
    </row>
    <row r="1697" spans="2:51" s="13" customFormat="1" ht="11.25">
      <c r="B1697" s="160"/>
      <c r="D1697" s="154" t="s">
        <v>381</v>
      </c>
      <c r="E1697" s="161" t="s">
        <v>1</v>
      </c>
      <c r="F1697" s="162" t="s">
        <v>1027</v>
      </c>
      <c r="H1697" s="163">
        <v>4.4089999999999998</v>
      </c>
      <c r="I1697" s="164"/>
      <c r="L1697" s="160"/>
      <c r="M1697" s="165"/>
      <c r="T1697" s="166"/>
      <c r="AT1697" s="161" t="s">
        <v>381</v>
      </c>
      <c r="AU1697" s="161" t="s">
        <v>90</v>
      </c>
      <c r="AV1697" s="13" t="s">
        <v>90</v>
      </c>
      <c r="AW1697" s="13" t="s">
        <v>36</v>
      </c>
      <c r="AX1697" s="13" t="s">
        <v>80</v>
      </c>
      <c r="AY1697" s="161" t="s">
        <v>373</v>
      </c>
    </row>
    <row r="1698" spans="2:51" s="12" customFormat="1" ht="11.25">
      <c r="B1698" s="153"/>
      <c r="D1698" s="154" t="s">
        <v>381</v>
      </c>
      <c r="E1698" s="155" t="s">
        <v>1</v>
      </c>
      <c r="F1698" s="156" t="s">
        <v>1028</v>
      </c>
      <c r="H1698" s="155" t="s">
        <v>1</v>
      </c>
      <c r="I1698" s="157"/>
      <c r="L1698" s="153"/>
      <c r="M1698" s="158"/>
      <c r="T1698" s="159"/>
      <c r="AT1698" s="155" t="s">
        <v>381</v>
      </c>
      <c r="AU1698" s="155" t="s">
        <v>90</v>
      </c>
      <c r="AV1698" s="12" t="s">
        <v>87</v>
      </c>
      <c r="AW1698" s="12" t="s">
        <v>36</v>
      </c>
      <c r="AX1698" s="12" t="s">
        <v>80</v>
      </c>
      <c r="AY1698" s="155" t="s">
        <v>373</v>
      </c>
    </row>
    <row r="1699" spans="2:51" s="13" customFormat="1" ht="11.25">
      <c r="B1699" s="160"/>
      <c r="D1699" s="154" t="s">
        <v>381</v>
      </c>
      <c r="E1699" s="161" t="s">
        <v>1</v>
      </c>
      <c r="F1699" s="162" t="s">
        <v>1029</v>
      </c>
      <c r="H1699" s="163">
        <v>2.3250000000000002</v>
      </c>
      <c r="I1699" s="164"/>
      <c r="L1699" s="160"/>
      <c r="M1699" s="165"/>
      <c r="T1699" s="166"/>
      <c r="AT1699" s="161" t="s">
        <v>381</v>
      </c>
      <c r="AU1699" s="161" t="s">
        <v>90</v>
      </c>
      <c r="AV1699" s="13" t="s">
        <v>90</v>
      </c>
      <c r="AW1699" s="13" t="s">
        <v>36</v>
      </c>
      <c r="AX1699" s="13" t="s">
        <v>80</v>
      </c>
      <c r="AY1699" s="161" t="s">
        <v>373</v>
      </c>
    </row>
    <row r="1700" spans="2:51" s="12" customFormat="1" ht="11.25">
      <c r="B1700" s="153"/>
      <c r="D1700" s="154" t="s">
        <v>381</v>
      </c>
      <c r="E1700" s="155" t="s">
        <v>1</v>
      </c>
      <c r="F1700" s="156" t="s">
        <v>1030</v>
      </c>
      <c r="H1700" s="155" t="s">
        <v>1</v>
      </c>
      <c r="I1700" s="157"/>
      <c r="L1700" s="153"/>
      <c r="M1700" s="158"/>
      <c r="T1700" s="159"/>
      <c r="AT1700" s="155" t="s">
        <v>381</v>
      </c>
      <c r="AU1700" s="155" t="s">
        <v>90</v>
      </c>
      <c r="AV1700" s="12" t="s">
        <v>87</v>
      </c>
      <c r="AW1700" s="12" t="s">
        <v>36</v>
      </c>
      <c r="AX1700" s="12" t="s">
        <v>80</v>
      </c>
      <c r="AY1700" s="155" t="s">
        <v>373</v>
      </c>
    </row>
    <row r="1701" spans="2:51" s="13" customFormat="1" ht="11.25">
      <c r="B1701" s="160"/>
      <c r="D1701" s="154" t="s">
        <v>381</v>
      </c>
      <c r="E1701" s="161" t="s">
        <v>1</v>
      </c>
      <c r="F1701" s="162" t="s">
        <v>1031</v>
      </c>
      <c r="H1701" s="163">
        <v>4.1550000000000002</v>
      </c>
      <c r="I1701" s="164"/>
      <c r="L1701" s="160"/>
      <c r="M1701" s="165"/>
      <c r="T1701" s="166"/>
      <c r="AT1701" s="161" t="s">
        <v>381</v>
      </c>
      <c r="AU1701" s="161" t="s">
        <v>90</v>
      </c>
      <c r="AV1701" s="13" t="s">
        <v>90</v>
      </c>
      <c r="AW1701" s="13" t="s">
        <v>36</v>
      </c>
      <c r="AX1701" s="13" t="s">
        <v>80</v>
      </c>
      <c r="AY1701" s="161" t="s">
        <v>373</v>
      </c>
    </row>
    <row r="1702" spans="2:51" s="12" customFormat="1" ht="11.25">
      <c r="B1702" s="153"/>
      <c r="D1702" s="154" t="s">
        <v>381</v>
      </c>
      <c r="E1702" s="155" t="s">
        <v>1</v>
      </c>
      <c r="F1702" s="156" t="s">
        <v>1032</v>
      </c>
      <c r="H1702" s="155" t="s">
        <v>1</v>
      </c>
      <c r="I1702" s="157"/>
      <c r="L1702" s="153"/>
      <c r="M1702" s="158"/>
      <c r="T1702" s="159"/>
      <c r="AT1702" s="155" t="s">
        <v>381</v>
      </c>
      <c r="AU1702" s="155" t="s">
        <v>90</v>
      </c>
      <c r="AV1702" s="12" t="s">
        <v>87</v>
      </c>
      <c r="AW1702" s="12" t="s">
        <v>36</v>
      </c>
      <c r="AX1702" s="12" t="s">
        <v>80</v>
      </c>
      <c r="AY1702" s="155" t="s">
        <v>373</v>
      </c>
    </row>
    <row r="1703" spans="2:51" s="13" customFormat="1" ht="11.25">
      <c r="B1703" s="160"/>
      <c r="D1703" s="154" t="s">
        <v>381</v>
      </c>
      <c r="E1703" s="161" t="s">
        <v>1</v>
      </c>
      <c r="F1703" s="162" t="s">
        <v>1033</v>
      </c>
      <c r="H1703" s="163">
        <v>3.1829999999999998</v>
      </c>
      <c r="I1703" s="164"/>
      <c r="L1703" s="160"/>
      <c r="M1703" s="165"/>
      <c r="T1703" s="166"/>
      <c r="AT1703" s="161" t="s">
        <v>381</v>
      </c>
      <c r="AU1703" s="161" t="s">
        <v>90</v>
      </c>
      <c r="AV1703" s="13" t="s">
        <v>90</v>
      </c>
      <c r="AW1703" s="13" t="s">
        <v>36</v>
      </c>
      <c r="AX1703" s="13" t="s">
        <v>80</v>
      </c>
      <c r="AY1703" s="161" t="s">
        <v>373</v>
      </c>
    </row>
    <row r="1704" spans="2:51" s="12" customFormat="1" ht="11.25">
      <c r="B1704" s="153"/>
      <c r="D1704" s="154" t="s">
        <v>381</v>
      </c>
      <c r="E1704" s="155" t="s">
        <v>1</v>
      </c>
      <c r="F1704" s="156" t="s">
        <v>1034</v>
      </c>
      <c r="H1704" s="155" t="s">
        <v>1</v>
      </c>
      <c r="I1704" s="157"/>
      <c r="L1704" s="153"/>
      <c r="M1704" s="158"/>
      <c r="T1704" s="159"/>
      <c r="AT1704" s="155" t="s">
        <v>381</v>
      </c>
      <c r="AU1704" s="155" t="s">
        <v>90</v>
      </c>
      <c r="AV1704" s="12" t="s">
        <v>87</v>
      </c>
      <c r="AW1704" s="12" t="s">
        <v>36</v>
      </c>
      <c r="AX1704" s="12" t="s">
        <v>80</v>
      </c>
      <c r="AY1704" s="155" t="s">
        <v>373</v>
      </c>
    </row>
    <row r="1705" spans="2:51" s="13" customFormat="1" ht="11.25">
      <c r="B1705" s="160"/>
      <c r="D1705" s="154" t="s">
        <v>381</v>
      </c>
      <c r="E1705" s="161" t="s">
        <v>1</v>
      </c>
      <c r="F1705" s="162" t="s">
        <v>1035</v>
      </c>
      <c r="H1705" s="163">
        <v>1.611</v>
      </c>
      <c r="I1705" s="164"/>
      <c r="L1705" s="160"/>
      <c r="M1705" s="165"/>
      <c r="T1705" s="166"/>
      <c r="AT1705" s="161" t="s">
        <v>381</v>
      </c>
      <c r="AU1705" s="161" t="s">
        <v>90</v>
      </c>
      <c r="AV1705" s="13" t="s">
        <v>90</v>
      </c>
      <c r="AW1705" s="13" t="s">
        <v>36</v>
      </c>
      <c r="AX1705" s="13" t="s">
        <v>80</v>
      </c>
      <c r="AY1705" s="161" t="s">
        <v>373</v>
      </c>
    </row>
    <row r="1706" spans="2:51" s="12" customFormat="1" ht="11.25">
      <c r="B1706" s="153"/>
      <c r="D1706" s="154" t="s">
        <v>381</v>
      </c>
      <c r="E1706" s="155" t="s">
        <v>1</v>
      </c>
      <c r="F1706" s="156" t="s">
        <v>1036</v>
      </c>
      <c r="H1706" s="155" t="s">
        <v>1</v>
      </c>
      <c r="I1706" s="157"/>
      <c r="L1706" s="153"/>
      <c r="M1706" s="158"/>
      <c r="T1706" s="159"/>
      <c r="AT1706" s="155" t="s">
        <v>381</v>
      </c>
      <c r="AU1706" s="155" t="s">
        <v>90</v>
      </c>
      <c r="AV1706" s="12" t="s">
        <v>87</v>
      </c>
      <c r="AW1706" s="12" t="s">
        <v>36</v>
      </c>
      <c r="AX1706" s="12" t="s">
        <v>80</v>
      </c>
      <c r="AY1706" s="155" t="s">
        <v>373</v>
      </c>
    </row>
    <row r="1707" spans="2:51" s="13" customFormat="1" ht="11.25">
      <c r="B1707" s="160"/>
      <c r="D1707" s="154" t="s">
        <v>381</v>
      </c>
      <c r="E1707" s="161" t="s">
        <v>1</v>
      </c>
      <c r="F1707" s="162" t="s">
        <v>1037</v>
      </c>
      <c r="H1707" s="163">
        <v>10.55</v>
      </c>
      <c r="I1707" s="164"/>
      <c r="L1707" s="160"/>
      <c r="M1707" s="165"/>
      <c r="T1707" s="166"/>
      <c r="AT1707" s="161" t="s">
        <v>381</v>
      </c>
      <c r="AU1707" s="161" t="s">
        <v>90</v>
      </c>
      <c r="AV1707" s="13" t="s">
        <v>90</v>
      </c>
      <c r="AW1707" s="13" t="s">
        <v>36</v>
      </c>
      <c r="AX1707" s="13" t="s">
        <v>80</v>
      </c>
      <c r="AY1707" s="161" t="s">
        <v>373</v>
      </c>
    </row>
    <row r="1708" spans="2:51" s="12" customFormat="1" ht="11.25">
      <c r="B1708" s="153"/>
      <c r="D1708" s="154" t="s">
        <v>381</v>
      </c>
      <c r="E1708" s="155" t="s">
        <v>1</v>
      </c>
      <c r="F1708" s="156" t="s">
        <v>1038</v>
      </c>
      <c r="H1708" s="155" t="s">
        <v>1</v>
      </c>
      <c r="I1708" s="157"/>
      <c r="L1708" s="153"/>
      <c r="M1708" s="158"/>
      <c r="T1708" s="159"/>
      <c r="AT1708" s="155" t="s">
        <v>381</v>
      </c>
      <c r="AU1708" s="155" t="s">
        <v>90</v>
      </c>
      <c r="AV1708" s="12" t="s">
        <v>87</v>
      </c>
      <c r="AW1708" s="12" t="s">
        <v>36</v>
      </c>
      <c r="AX1708" s="12" t="s">
        <v>80</v>
      </c>
      <c r="AY1708" s="155" t="s">
        <v>373</v>
      </c>
    </row>
    <row r="1709" spans="2:51" s="13" customFormat="1" ht="11.25">
      <c r="B1709" s="160"/>
      <c r="D1709" s="154" t="s">
        <v>381</v>
      </c>
      <c r="E1709" s="161" t="s">
        <v>1</v>
      </c>
      <c r="F1709" s="162" t="s">
        <v>1039</v>
      </c>
      <c r="H1709" s="163">
        <v>1.08</v>
      </c>
      <c r="I1709" s="164"/>
      <c r="L1709" s="160"/>
      <c r="M1709" s="165"/>
      <c r="T1709" s="166"/>
      <c r="AT1709" s="161" t="s">
        <v>381</v>
      </c>
      <c r="AU1709" s="161" t="s">
        <v>90</v>
      </c>
      <c r="AV1709" s="13" t="s">
        <v>90</v>
      </c>
      <c r="AW1709" s="13" t="s">
        <v>36</v>
      </c>
      <c r="AX1709" s="13" t="s">
        <v>80</v>
      </c>
      <c r="AY1709" s="161" t="s">
        <v>373</v>
      </c>
    </row>
    <row r="1710" spans="2:51" s="12" customFormat="1" ht="11.25">
      <c r="B1710" s="153"/>
      <c r="D1710" s="154" t="s">
        <v>381</v>
      </c>
      <c r="E1710" s="155" t="s">
        <v>1</v>
      </c>
      <c r="F1710" s="156" t="s">
        <v>1040</v>
      </c>
      <c r="H1710" s="155" t="s">
        <v>1</v>
      </c>
      <c r="I1710" s="157"/>
      <c r="L1710" s="153"/>
      <c r="M1710" s="158"/>
      <c r="T1710" s="159"/>
      <c r="AT1710" s="155" t="s">
        <v>381</v>
      </c>
      <c r="AU1710" s="155" t="s">
        <v>90</v>
      </c>
      <c r="AV1710" s="12" t="s">
        <v>87</v>
      </c>
      <c r="AW1710" s="12" t="s">
        <v>36</v>
      </c>
      <c r="AX1710" s="12" t="s">
        <v>80</v>
      </c>
      <c r="AY1710" s="155" t="s">
        <v>373</v>
      </c>
    </row>
    <row r="1711" spans="2:51" s="13" customFormat="1" ht="11.25">
      <c r="B1711" s="160"/>
      <c r="D1711" s="154" t="s">
        <v>381</v>
      </c>
      <c r="E1711" s="161" t="s">
        <v>1</v>
      </c>
      <c r="F1711" s="162" t="s">
        <v>1041</v>
      </c>
      <c r="H1711" s="163">
        <v>1.8460000000000001</v>
      </c>
      <c r="I1711" s="164"/>
      <c r="L1711" s="160"/>
      <c r="M1711" s="165"/>
      <c r="T1711" s="166"/>
      <c r="AT1711" s="161" t="s">
        <v>381</v>
      </c>
      <c r="AU1711" s="161" t="s">
        <v>90</v>
      </c>
      <c r="AV1711" s="13" t="s">
        <v>90</v>
      </c>
      <c r="AW1711" s="13" t="s">
        <v>36</v>
      </c>
      <c r="AX1711" s="13" t="s">
        <v>80</v>
      </c>
      <c r="AY1711" s="161" t="s">
        <v>373</v>
      </c>
    </row>
    <row r="1712" spans="2:51" s="12" customFormat="1" ht="11.25">
      <c r="B1712" s="153"/>
      <c r="D1712" s="154" t="s">
        <v>381</v>
      </c>
      <c r="E1712" s="155" t="s">
        <v>1</v>
      </c>
      <c r="F1712" s="156" t="s">
        <v>1042</v>
      </c>
      <c r="H1712" s="155" t="s">
        <v>1</v>
      </c>
      <c r="I1712" s="157"/>
      <c r="L1712" s="153"/>
      <c r="M1712" s="158"/>
      <c r="T1712" s="159"/>
      <c r="AT1712" s="155" t="s">
        <v>381</v>
      </c>
      <c r="AU1712" s="155" t="s">
        <v>90</v>
      </c>
      <c r="AV1712" s="12" t="s">
        <v>87</v>
      </c>
      <c r="AW1712" s="12" t="s">
        <v>36</v>
      </c>
      <c r="AX1712" s="12" t="s">
        <v>80</v>
      </c>
      <c r="AY1712" s="155" t="s">
        <v>373</v>
      </c>
    </row>
    <row r="1713" spans="2:51" s="13" customFormat="1" ht="11.25">
      <c r="B1713" s="160"/>
      <c r="D1713" s="154" t="s">
        <v>381</v>
      </c>
      <c r="E1713" s="161" t="s">
        <v>1</v>
      </c>
      <c r="F1713" s="162" t="s">
        <v>1043</v>
      </c>
      <c r="H1713" s="163">
        <v>0.32800000000000001</v>
      </c>
      <c r="I1713" s="164"/>
      <c r="L1713" s="160"/>
      <c r="M1713" s="165"/>
      <c r="T1713" s="166"/>
      <c r="AT1713" s="161" t="s">
        <v>381</v>
      </c>
      <c r="AU1713" s="161" t="s">
        <v>90</v>
      </c>
      <c r="AV1713" s="13" t="s">
        <v>90</v>
      </c>
      <c r="AW1713" s="13" t="s">
        <v>36</v>
      </c>
      <c r="AX1713" s="13" t="s">
        <v>80</v>
      </c>
      <c r="AY1713" s="161" t="s">
        <v>373</v>
      </c>
    </row>
    <row r="1714" spans="2:51" s="12" customFormat="1" ht="11.25">
      <c r="B1714" s="153"/>
      <c r="D1714" s="154" t="s">
        <v>381</v>
      </c>
      <c r="E1714" s="155" t="s">
        <v>1</v>
      </c>
      <c r="F1714" s="156" t="s">
        <v>1044</v>
      </c>
      <c r="H1714" s="155" t="s">
        <v>1</v>
      </c>
      <c r="I1714" s="157"/>
      <c r="L1714" s="153"/>
      <c r="M1714" s="158"/>
      <c r="T1714" s="159"/>
      <c r="AT1714" s="155" t="s">
        <v>381</v>
      </c>
      <c r="AU1714" s="155" t="s">
        <v>90</v>
      </c>
      <c r="AV1714" s="12" t="s">
        <v>87</v>
      </c>
      <c r="AW1714" s="12" t="s">
        <v>36</v>
      </c>
      <c r="AX1714" s="12" t="s">
        <v>80</v>
      </c>
      <c r="AY1714" s="155" t="s">
        <v>373</v>
      </c>
    </row>
    <row r="1715" spans="2:51" s="13" customFormat="1" ht="11.25">
      <c r="B1715" s="160"/>
      <c r="D1715" s="154" t="s">
        <v>381</v>
      </c>
      <c r="E1715" s="161" t="s">
        <v>1</v>
      </c>
      <c r="F1715" s="162" t="s">
        <v>1045</v>
      </c>
      <c r="H1715" s="163">
        <v>1.6739999999999999</v>
      </c>
      <c r="I1715" s="164"/>
      <c r="L1715" s="160"/>
      <c r="M1715" s="165"/>
      <c r="T1715" s="166"/>
      <c r="AT1715" s="161" t="s">
        <v>381</v>
      </c>
      <c r="AU1715" s="161" t="s">
        <v>90</v>
      </c>
      <c r="AV1715" s="13" t="s">
        <v>90</v>
      </c>
      <c r="AW1715" s="13" t="s">
        <v>36</v>
      </c>
      <c r="AX1715" s="13" t="s">
        <v>80</v>
      </c>
      <c r="AY1715" s="161" t="s">
        <v>373</v>
      </c>
    </row>
    <row r="1716" spans="2:51" s="12" customFormat="1" ht="11.25">
      <c r="B1716" s="153"/>
      <c r="D1716" s="154" t="s">
        <v>381</v>
      </c>
      <c r="E1716" s="155" t="s">
        <v>1</v>
      </c>
      <c r="F1716" s="156" t="s">
        <v>1046</v>
      </c>
      <c r="H1716" s="155" t="s">
        <v>1</v>
      </c>
      <c r="I1716" s="157"/>
      <c r="L1716" s="153"/>
      <c r="M1716" s="158"/>
      <c r="T1716" s="159"/>
      <c r="AT1716" s="155" t="s">
        <v>381</v>
      </c>
      <c r="AU1716" s="155" t="s">
        <v>90</v>
      </c>
      <c r="AV1716" s="12" t="s">
        <v>87</v>
      </c>
      <c r="AW1716" s="12" t="s">
        <v>36</v>
      </c>
      <c r="AX1716" s="12" t="s">
        <v>80</v>
      </c>
      <c r="AY1716" s="155" t="s">
        <v>373</v>
      </c>
    </row>
    <row r="1717" spans="2:51" s="13" customFormat="1" ht="11.25">
      <c r="B1717" s="160"/>
      <c r="D1717" s="154" t="s">
        <v>381</v>
      </c>
      <c r="E1717" s="161" t="s">
        <v>1</v>
      </c>
      <c r="F1717" s="162" t="s">
        <v>1047</v>
      </c>
      <c r="H1717" s="163">
        <v>0.14399999999999999</v>
      </c>
      <c r="I1717" s="164"/>
      <c r="L1717" s="160"/>
      <c r="M1717" s="165"/>
      <c r="T1717" s="166"/>
      <c r="AT1717" s="161" t="s">
        <v>381</v>
      </c>
      <c r="AU1717" s="161" t="s">
        <v>90</v>
      </c>
      <c r="AV1717" s="13" t="s">
        <v>90</v>
      </c>
      <c r="AW1717" s="13" t="s">
        <v>36</v>
      </c>
      <c r="AX1717" s="13" t="s">
        <v>80</v>
      </c>
      <c r="AY1717" s="161" t="s">
        <v>373</v>
      </c>
    </row>
    <row r="1718" spans="2:51" s="12" customFormat="1" ht="11.25">
      <c r="B1718" s="153"/>
      <c r="D1718" s="154" t="s">
        <v>381</v>
      </c>
      <c r="E1718" s="155" t="s">
        <v>1</v>
      </c>
      <c r="F1718" s="156" t="s">
        <v>1048</v>
      </c>
      <c r="H1718" s="155" t="s">
        <v>1</v>
      </c>
      <c r="I1718" s="157"/>
      <c r="L1718" s="153"/>
      <c r="M1718" s="158"/>
      <c r="T1718" s="159"/>
      <c r="AT1718" s="155" t="s">
        <v>381</v>
      </c>
      <c r="AU1718" s="155" t="s">
        <v>90</v>
      </c>
      <c r="AV1718" s="12" t="s">
        <v>87</v>
      </c>
      <c r="AW1718" s="12" t="s">
        <v>36</v>
      </c>
      <c r="AX1718" s="12" t="s">
        <v>80</v>
      </c>
      <c r="AY1718" s="155" t="s">
        <v>373</v>
      </c>
    </row>
    <row r="1719" spans="2:51" s="13" customFormat="1" ht="11.25">
      <c r="B1719" s="160"/>
      <c r="D1719" s="154" t="s">
        <v>381</v>
      </c>
      <c r="E1719" s="161" t="s">
        <v>1</v>
      </c>
      <c r="F1719" s="162" t="s">
        <v>1049</v>
      </c>
      <c r="H1719" s="163">
        <v>0.79300000000000004</v>
      </c>
      <c r="I1719" s="164"/>
      <c r="L1719" s="160"/>
      <c r="M1719" s="165"/>
      <c r="T1719" s="166"/>
      <c r="AT1719" s="161" t="s">
        <v>381</v>
      </c>
      <c r="AU1719" s="161" t="s">
        <v>90</v>
      </c>
      <c r="AV1719" s="13" t="s">
        <v>90</v>
      </c>
      <c r="AW1719" s="13" t="s">
        <v>36</v>
      </c>
      <c r="AX1719" s="13" t="s">
        <v>80</v>
      </c>
      <c r="AY1719" s="161" t="s">
        <v>373</v>
      </c>
    </row>
    <row r="1720" spans="2:51" s="12" customFormat="1" ht="11.25">
      <c r="B1720" s="153"/>
      <c r="D1720" s="154" t="s">
        <v>381</v>
      </c>
      <c r="E1720" s="155" t="s">
        <v>1</v>
      </c>
      <c r="F1720" s="156" t="s">
        <v>1050</v>
      </c>
      <c r="H1720" s="155" t="s">
        <v>1</v>
      </c>
      <c r="I1720" s="157"/>
      <c r="L1720" s="153"/>
      <c r="M1720" s="158"/>
      <c r="T1720" s="159"/>
      <c r="AT1720" s="155" t="s">
        <v>381</v>
      </c>
      <c r="AU1720" s="155" t="s">
        <v>90</v>
      </c>
      <c r="AV1720" s="12" t="s">
        <v>87</v>
      </c>
      <c r="AW1720" s="12" t="s">
        <v>36</v>
      </c>
      <c r="AX1720" s="12" t="s">
        <v>80</v>
      </c>
      <c r="AY1720" s="155" t="s">
        <v>373</v>
      </c>
    </row>
    <row r="1721" spans="2:51" s="13" customFormat="1" ht="11.25">
      <c r="B1721" s="160"/>
      <c r="D1721" s="154" t="s">
        <v>381</v>
      </c>
      <c r="E1721" s="161" t="s">
        <v>1</v>
      </c>
      <c r="F1721" s="162" t="s">
        <v>1051</v>
      </c>
      <c r="H1721" s="163">
        <v>1.5880000000000001</v>
      </c>
      <c r="I1721" s="164"/>
      <c r="L1721" s="160"/>
      <c r="M1721" s="165"/>
      <c r="T1721" s="166"/>
      <c r="AT1721" s="161" t="s">
        <v>381</v>
      </c>
      <c r="AU1721" s="161" t="s">
        <v>90</v>
      </c>
      <c r="AV1721" s="13" t="s">
        <v>90</v>
      </c>
      <c r="AW1721" s="13" t="s">
        <v>36</v>
      </c>
      <c r="AX1721" s="13" t="s">
        <v>80</v>
      </c>
      <c r="AY1721" s="161" t="s">
        <v>373</v>
      </c>
    </row>
    <row r="1722" spans="2:51" s="12" customFormat="1" ht="11.25">
      <c r="B1722" s="153"/>
      <c r="D1722" s="154" t="s">
        <v>381</v>
      </c>
      <c r="E1722" s="155" t="s">
        <v>1</v>
      </c>
      <c r="F1722" s="156" t="s">
        <v>1052</v>
      </c>
      <c r="H1722" s="155" t="s">
        <v>1</v>
      </c>
      <c r="I1722" s="157"/>
      <c r="L1722" s="153"/>
      <c r="M1722" s="158"/>
      <c r="T1722" s="159"/>
      <c r="AT1722" s="155" t="s">
        <v>381</v>
      </c>
      <c r="AU1722" s="155" t="s">
        <v>90</v>
      </c>
      <c r="AV1722" s="12" t="s">
        <v>87</v>
      </c>
      <c r="AW1722" s="12" t="s">
        <v>36</v>
      </c>
      <c r="AX1722" s="12" t="s">
        <v>80</v>
      </c>
      <c r="AY1722" s="155" t="s">
        <v>373</v>
      </c>
    </row>
    <row r="1723" spans="2:51" s="13" customFormat="1" ht="11.25">
      <c r="B1723" s="160"/>
      <c r="D1723" s="154" t="s">
        <v>381</v>
      </c>
      <c r="E1723" s="161" t="s">
        <v>1</v>
      </c>
      <c r="F1723" s="162" t="s">
        <v>1053</v>
      </c>
      <c r="H1723" s="163">
        <v>0.98</v>
      </c>
      <c r="I1723" s="164"/>
      <c r="L1723" s="160"/>
      <c r="M1723" s="165"/>
      <c r="T1723" s="166"/>
      <c r="AT1723" s="161" t="s">
        <v>381</v>
      </c>
      <c r="AU1723" s="161" t="s">
        <v>90</v>
      </c>
      <c r="AV1723" s="13" t="s">
        <v>90</v>
      </c>
      <c r="AW1723" s="13" t="s">
        <v>36</v>
      </c>
      <c r="AX1723" s="13" t="s">
        <v>80</v>
      </c>
      <c r="AY1723" s="161" t="s">
        <v>373</v>
      </c>
    </row>
    <row r="1724" spans="2:51" s="12" customFormat="1" ht="11.25">
      <c r="B1724" s="153"/>
      <c r="D1724" s="154" t="s">
        <v>381</v>
      </c>
      <c r="E1724" s="155" t="s">
        <v>1</v>
      </c>
      <c r="F1724" s="156" t="s">
        <v>1054</v>
      </c>
      <c r="H1724" s="155" t="s">
        <v>1</v>
      </c>
      <c r="I1724" s="157"/>
      <c r="L1724" s="153"/>
      <c r="M1724" s="158"/>
      <c r="T1724" s="159"/>
      <c r="AT1724" s="155" t="s">
        <v>381</v>
      </c>
      <c r="AU1724" s="155" t="s">
        <v>90</v>
      </c>
      <c r="AV1724" s="12" t="s">
        <v>87</v>
      </c>
      <c r="AW1724" s="12" t="s">
        <v>36</v>
      </c>
      <c r="AX1724" s="12" t="s">
        <v>80</v>
      </c>
      <c r="AY1724" s="155" t="s">
        <v>373</v>
      </c>
    </row>
    <row r="1725" spans="2:51" s="13" customFormat="1" ht="11.25">
      <c r="B1725" s="160"/>
      <c r="D1725" s="154" t="s">
        <v>381</v>
      </c>
      <c r="E1725" s="161" t="s">
        <v>1</v>
      </c>
      <c r="F1725" s="162" t="s">
        <v>1055</v>
      </c>
      <c r="H1725" s="163">
        <v>1.4690000000000001</v>
      </c>
      <c r="I1725" s="164"/>
      <c r="L1725" s="160"/>
      <c r="M1725" s="165"/>
      <c r="T1725" s="166"/>
      <c r="AT1725" s="161" t="s">
        <v>381</v>
      </c>
      <c r="AU1725" s="161" t="s">
        <v>90</v>
      </c>
      <c r="AV1725" s="13" t="s">
        <v>90</v>
      </c>
      <c r="AW1725" s="13" t="s">
        <v>36</v>
      </c>
      <c r="AX1725" s="13" t="s">
        <v>80</v>
      </c>
      <c r="AY1725" s="161" t="s">
        <v>373</v>
      </c>
    </row>
    <row r="1726" spans="2:51" s="12" customFormat="1" ht="11.25">
      <c r="B1726" s="153"/>
      <c r="D1726" s="154" t="s">
        <v>381</v>
      </c>
      <c r="E1726" s="155" t="s">
        <v>1</v>
      </c>
      <c r="F1726" s="156" t="s">
        <v>1056</v>
      </c>
      <c r="H1726" s="155" t="s">
        <v>1</v>
      </c>
      <c r="I1726" s="157"/>
      <c r="L1726" s="153"/>
      <c r="M1726" s="158"/>
      <c r="T1726" s="159"/>
      <c r="AT1726" s="155" t="s">
        <v>381</v>
      </c>
      <c r="AU1726" s="155" t="s">
        <v>90</v>
      </c>
      <c r="AV1726" s="12" t="s">
        <v>87</v>
      </c>
      <c r="AW1726" s="12" t="s">
        <v>36</v>
      </c>
      <c r="AX1726" s="12" t="s">
        <v>80</v>
      </c>
      <c r="AY1726" s="155" t="s">
        <v>373</v>
      </c>
    </row>
    <row r="1727" spans="2:51" s="13" customFormat="1" ht="11.25">
      <c r="B1727" s="160"/>
      <c r="D1727" s="154" t="s">
        <v>381</v>
      </c>
      <c r="E1727" s="161" t="s">
        <v>1</v>
      </c>
      <c r="F1727" s="162" t="s">
        <v>1057</v>
      </c>
      <c r="H1727" s="163">
        <v>0.23</v>
      </c>
      <c r="I1727" s="164"/>
      <c r="L1727" s="160"/>
      <c r="M1727" s="165"/>
      <c r="T1727" s="166"/>
      <c r="AT1727" s="161" t="s">
        <v>381</v>
      </c>
      <c r="AU1727" s="161" t="s">
        <v>90</v>
      </c>
      <c r="AV1727" s="13" t="s">
        <v>90</v>
      </c>
      <c r="AW1727" s="13" t="s">
        <v>36</v>
      </c>
      <c r="AX1727" s="13" t="s">
        <v>80</v>
      </c>
      <c r="AY1727" s="161" t="s">
        <v>373</v>
      </c>
    </row>
    <row r="1728" spans="2:51" s="12" customFormat="1" ht="11.25">
      <c r="B1728" s="153"/>
      <c r="D1728" s="154" t="s">
        <v>381</v>
      </c>
      <c r="E1728" s="155" t="s">
        <v>1</v>
      </c>
      <c r="F1728" s="156" t="s">
        <v>1058</v>
      </c>
      <c r="H1728" s="155" t="s">
        <v>1</v>
      </c>
      <c r="I1728" s="157"/>
      <c r="L1728" s="153"/>
      <c r="M1728" s="158"/>
      <c r="T1728" s="159"/>
      <c r="AT1728" s="155" t="s">
        <v>381</v>
      </c>
      <c r="AU1728" s="155" t="s">
        <v>90</v>
      </c>
      <c r="AV1728" s="12" t="s">
        <v>87</v>
      </c>
      <c r="AW1728" s="12" t="s">
        <v>36</v>
      </c>
      <c r="AX1728" s="12" t="s">
        <v>80</v>
      </c>
      <c r="AY1728" s="155" t="s">
        <v>373</v>
      </c>
    </row>
    <row r="1729" spans="2:51" s="13" customFormat="1" ht="11.25">
      <c r="B1729" s="160"/>
      <c r="D1729" s="154" t="s">
        <v>381</v>
      </c>
      <c r="E1729" s="161" t="s">
        <v>1</v>
      </c>
      <c r="F1729" s="162" t="s">
        <v>1057</v>
      </c>
      <c r="H1729" s="163">
        <v>0.23</v>
      </c>
      <c r="I1729" s="164"/>
      <c r="L1729" s="160"/>
      <c r="M1729" s="165"/>
      <c r="T1729" s="166"/>
      <c r="AT1729" s="161" t="s">
        <v>381</v>
      </c>
      <c r="AU1729" s="161" t="s">
        <v>90</v>
      </c>
      <c r="AV1729" s="13" t="s">
        <v>90</v>
      </c>
      <c r="AW1729" s="13" t="s">
        <v>36</v>
      </c>
      <c r="AX1729" s="13" t="s">
        <v>80</v>
      </c>
      <c r="AY1729" s="161" t="s">
        <v>373</v>
      </c>
    </row>
    <row r="1730" spans="2:51" s="12" customFormat="1" ht="11.25">
      <c r="B1730" s="153"/>
      <c r="D1730" s="154" t="s">
        <v>381</v>
      </c>
      <c r="E1730" s="155" t="s">
        <v>1</v>
      </c>
      <c r="F1730" s="156" t="s">
        <v>1059</v>
      </c>
      <c r="H1730" s="155" t="s">
        <v>1</v>
      </c>
      <c r="I1730" s="157"/>
      <c r="L1730" s="153"/>
      <c r="M1730" s="158"/>
      <c r="T1730" s="159"/>
      <c r="AT1730" s="155" t="s">
        <v>381</v>
      </c>
      <c r="AU1730" s="155" t="s">
        <v>90</v>
      </c>
      <c r="AV1730" s="12" t="s">
        <v>87</v>
      </c>
      <c r="AW1730" s="12" t="s">
        <v>36</v>
      </c>
      <c r="AX1730" s="12" t="s">
        <v>80</v>
      </c>
      <c r="AY1730" s="155" t="s">
        <v>373</v>
      </c>
    </row>
    <row r="1731" spans="2:51" s="13" customFormat="1" ht="11.25">
      <c r="B1731" s="160"/>
      <c r="D1731" s="154" t="s">
        <v>381</v>
      </c>
      <c r="E1731" s="161" t="s">
        <v>1</v>
      </c>
      <c r="F1731" s="162" t="s">
        <v>1060</v>
      </c>
      <c r="H1731" s="163">
        <v>0.81100000000000005</v>
      </c>
      <c r="I1731" s="164"/>
      <c r="L1731" s="160"/>
      <c r="M1731" s="165"/>
      <c r="T1731" s="166"/>
      <c r="AT1731" s="161" t="s">
        <v>381</v>
      </c>
      <c r="AU1731" s="161" t="s">
        <v>90</v>
      </c>
      <c r="AV1731" s="13" t="s">
        <v>90</v>
      </c>
      <c r="AW1731" s="13" t="s">
        <v>36</v>
      </c>
      <c r="AX1731" s="13" t="s">
        <v>80</v>
      </c>
      <c r="AY1731" s="161" t="s">
        <v>373</v>
      </c>
    </row>
    <row r="1732" spans="2:51" s="12" customFormat="1" ht="11.25">
      <c r="B1732" s="153"/>
      <c r="D1732" s="154" t="s">
        <v>381</v>
      </c>
      <c r="E1732" s="155" t="s">
        <v>1</v>
      </c>
      <c r="F1732" s="156" t="s">
        <v>1061</v>
      </c>
      <c r="H1732" s="155" t="s">
        <v>1</v>
      </c>
      <c r="I1732" s="157"/>
      <c r="L1732" s="153"/>
      <c r="M1732" s="158"/>
      <c r="T1732" s="159"/>
      <c r="AT1732" s="155" t="s">
        <v>381</v>
      </c>
      <c r="AU1732" s="155" t="s">
        <v>90</v>
      </c>
      <c r="AV1732" s="12" t="s">
        <v>87</v>
      </c>
      <c r="AW1732" s="12" t="s">
        <v>36</v>
      </c>
      <c r="AX1732" s="12" t="s">
        <v>80</v>
      </c>
      <c r="AY1732" s="155" t="s">
        <v>373</v>
      </c>
    </row>
    <row r="1733" spans="2:51" s="13" customFormat="1" ht="11.25">
      <c r="B1733" s="160"/>
      <c r="D1733" s="154" t="s">
        <v>381</v>
      </c>
      <c r="E1733" s="161" t="s">
        <v>1</v>
      </c>
      <c r="F1733" s="162" t="s">
        <v>1062</v>
      </c>
      <c r="H1733" s="163">
        <v>0.45100000000000001</v>
      </c>
      <c r="I1733" s="164"/>
      <c r="L1733" s="160"/>
      <c r="M1733" s="165"/>
      <c r="T1733" s="166"/>
      <c r="AT1733" s="161" t="s">
        <v>381</v>
      </c>
      <c r="AU1733" s="161" t="s">
        <v>90</v>
      </c>
      <c r="AV1733" s="13" t="s">
        <v>90</v>
      </c>
      <c r="AW1733" s="13" t="s">
        <v>36</v>
      </c>
      <c r="AX1733" s="13" t="s">
        <v>80</v>
      </c>
      <c r="AY1733" s="161" t="s">
        <v>373</v>
      </c>
    </row>
    <row r="1734" spans="2:51" s="12" customFormat="1" ht="11.25">
      <c r="B1734" s="153"/>
      <c r="D1734" s="154" t="s">
        <v>381</v>
      </c>
      <c r="E1734" s="155" t="s">
        <v>1</v>
      </c>
      <c r="F1734" s="156" t="s">
        <v>1063</v>
      </c>
      <c r="H1734" s="155" t="s">
        <v>1</v>
      </c>
      <c r="I1734" s="157"/>
      <c r="L1734" s="153"/>
      <c r="M1734" s="158"/>
      <c r="T1734" s="159"/>
      <c r="AT1734" s="155" t="s">
        <v>381</v>
      </c>
      <c r="AU1734" s="155" t="s">
        <v>90</v>
      </c>
      <c r="AV1734" s="12" t="s">
        <v>87</v>
      </c>
      <c r="AW1734" s="12" t="s">
        <v>36</v>
      </c>
      <c r="AX1734" s="12" t="s">
        <v>80</v>
      </c>
      <c r="AY1734" s="155" t="s">
        <v>373</v>
      </c>
    </row>
    <row r="1735" spans="2:51" s="12" customFormat="1" ht="11.25">
      <c r="B1735" s="153"/>
      <c r="D1735" s="154" t="s">
        <v>381</v>
      </c>
      <c r="E1735" s="155" t="s">
        <v>1</v>
      </c>
      <c r="F1735" s="156" t="s">
        <v>1064</v>
      </c>
      <c r="H1735" s="155" t="s">
        <v>1</v>
      </c>
      <c r="I1735" s="157"/>
      <c r="L1735" s="153"/>
      <c r="M1735" s="158"/>
      <c r="T1735" s="159"/>
      <c r="AT1735" s="155" t="s">
        <v>381</v>
      </c>
      <c r="AU1735" s="155" t="s">
        <v>90</v>
      </c>
      <c r="AV1735" s="12" t="s">
        <v>87</v>
      </c>
      <c r="AW1735" s="12" t="s">
        <v>36</v>
      </c>
      <c r="AX1735" s="12" t="s">
        <v>80</v>
      </c>
      <c r="AY1735" s="155" t="s">
        <v>373</v>
      </c>
    </row>
    <row r="1736" spans="2:51" s="13" customFormat="1" ht="11.25">
      <c r="B1736" s="160"/>
      <c r="D1736" s="154" t="s">
        <v>381</v>
      </c>
      <c r="E1736" s="161" t="s">
        <v>1</v>
      </c>
      <c r="F1736" s="162" t="s">
        <v>1065</v>
      </c>
      <c r="H1736" s="163">
        <v>1.86</v>
      </c>
      <c r="I1736" s="164"/>
      <c r="L1736" s="160"/>
      <c r="M1736" s="165"/>
      <c r="T1736" s="166"/>
      <c r="AT1736" s="161" t="s">
        <v>381</v>
      </c>
      <c r="AU1736" s="161" t="s">
        <v>90</v>
      </c>
      <c r="AV1736" s="13" t="s">
        <v>90</v>
      </c>
      <c r="AW1736" s="13" t="s">
        <v>36</v>
      </c>
      <c r="AX1736" s="13" t="s">
        <v>80</v>
      </c>
      <c r="AY1736" s="161" t="s">
        <v>373</v>
      </c>
    </row>
    <row r="1737" spans="2:51" s="12" customFormat="1" ht="11.25">
      <c r="B1737" s="153"/>
      <c r="D1737" s="154" t="s">
        <v>381</v>
      </c>
      <c r="E1737" s="155" t="s">
        <v>1</v>
      </c>
      <c r="F1737" s="156" t="s">
        <v>1066</v>
      </c>
      <c r="H1737" s="155" t="s">
        <v>1</v>
      </c>
      <c r="I1737" s="157"/>
      <c r="L1737" s="153"/>
      <c r="M1737" s="158"/>
      <c r="T1737" s="159"/>
      <c r="AT1737" s="155" t="s">
        <v>381</v>
      </c>
      <c r="AU1737" s="155" t="s">
        <v>90</v>
      </c>
      <c r="AV1737" s="12" t="s">
        <v>87</v>
      </c>
      <c r="AW1737" s="12" t="s">
        <v>36</v>
      </c>
      <c r="AX1737" s="12" t="s">
        <v>80</v>
      </c>
      <c r="AY1737" s="155" t="s">
        <v>373</v>
      </c>
    </row>
    <row r="1738" spans="2:51" s="13" customFormat="1" ht="11.25">
      <c r="B1738" s="160"/>
      <c r="D1738" s="154" t="s">
        <v>381</v>
      </c>
      <c r="E1738" s="161" t="s">
        <v>1</v>
      </c>
      <c r="F1738" s="162" t="s">
        <v>1067</v>
      </c>
      <c r="H1738" s="163">
        <v>3.5230000000000001</v>
      </c>
      <c r="I1738" s="164"/>
      <c r="L1738" s="160"/>
      <c r="M1738" s="165"/>
      <c r="T1738" s="166"/>
      <c r="AT1738" s="161" t="s">
        <v>381</v>
      </c>
      <c r="AU1738" s="161" t="s">
        <v>90</v>
      </c>
      <c r="AV1738" s="13" t="s">
        <v>90</v>
      </c>
      <c r="AW1738" s="13" t="s">
        <v>36</v>
      </c>
      <c r="AX1738" s="13" t="s">
        <v>80</v>
      </c>
      <c r="AY1738" s="161" t="s">
        <v>373</v>
      </c>
    </row>
    <row r="1739" spans="2:51" s="12" customFormat="1" ht="11.25">
      <c r="B1739" s="153"/>
      <c r="D1739" s="154" t="s">
        <v>381</v>
      </c>
      <c r="E1739" s="155" t="s">
        <v>1</v>
      </c>
      <c r="F1739" s="156" t="s">
        <v>1068</v>
      </c>
      <c r="H1739" s="155" t="s">
        <v>1</v>
      </c>
      <c r="I1739" s="157"/>
      <c r="L1739" s="153"/>
      <c r="M1739" s="158"/>
      <c r="T1739" s="159"/>
      <c r="AT1739" s="155" t="s">
        <v>381</v>
      </c>
      <c r="AU1739" s="155" t="s">
        <v>90</v>
      </c>
      <c r="AV1739" s="12" t="s">
        <v>87</v>
      </c>
      <c r="AW1739" s="12" t="s">
        <v>36</v>
      </c>
      <c r="AX1739" s="12" t="s">
        <v>80</v>
      </c>
      <c r="AY1739" s="155" t="s">
        <v>373</v>
      </c>
    </row>
    <row r="1740" spans="2:51" s="13" customFormat="1" ht="11.25">
      <c r="B1740" s="160"/>
      <c r="D1740" s="154" t="s">
        <v>381</v>
      </c>
      <c r="E1740" s="161" t="s">
        <v>1</v>
      </c>
      <c r="F1740" s="162" t="s">
        <v>1069</v>
      </c>
      <c r="H1740" s="163">
        <v>0.66</v>
      </c>
      <c r="I1740" s="164"/>
      <c r="L1740" s="160"/>
      <c r="M1740" s="165"/>
      <c r="T1740" s="166"/>
      <c r="AT1740" s="161" t="s">
        <v>381</v>
      </c>
      <c r="AU1740" s="161" t="s">
        <v>90</v>
      </c>
      <c r="AV1740" s="13" t="s">
        <v>90</v>
      </c>
      <c r="AW1740" s="13" t="s">
        <v>36</v>
      </c>
      <c r="AX1740" s="13" t="s">
        <v>80</v>
      </c>
      <c r="AY1740" s="161" t="s">
        <v>373</v>
      </c>
    </row>
    <row r="1741" spans="2:51" s="12" customFormat="1" ht="11.25">
      <c r="B1741" s="153"/>
      <c r="D1741" s="154" t="s">
        <v>381</v>
      </c>
      <c r="E1741" s="155" t="s">
        <v>1</v>
      </c>
      <c r="F1741" s="156" t="s">
        <v>1070</v>
      </c>
      <c r="H1741" s="155" t="s">
        <v>1</v>
      </c>
      <c r="I1741" s="157"/>
      <c r="L1741" s="153"/>
      <c r="M1741" s="158"/>
      <c r="T1741" s="159"/>
      <c r="AT1741" s="155" t="s">
        <v>381</v>
      </c>
      <c r="AU1741" s="155" t="s">
        <v>90</v>
      </c>
      <c r="AV1741" s="12" t="s">
        <v>87</v>
      </c>
      <c r="AW1741" s="12" t="s">
        <v>36</v>
      </c>
      <c r="AX1741" s="12" t="s">
        <v>80</v>
      </c>
      <c r="AY1741" s="155" t="s">
        <v>373</v>
      </c>
    </row>
    <row r="1742" spans="2:51" s="13" customFormat="1" ht="11.25">
      <c r="B1742" s="160"/>
      <c r="D1742" s="154" t="s">
        <v>381</v>
      </c>
      <c r="E1742" s="161" t="s">
        <v>1</v>
      </c>
      <c r="F1742" s="162" t="s">
        <v>1071</v>
      </c>
      <c r="H1742" s="163">
        <v>4.0780000000000003</v>
      </c>
      <c r="I1742" s="164"/>
      <c r="L1742" s="160"/>
      <c r="M1742" s="165"/>
      <c r="T1742" s="166"/>
      <c r="AT1742" s="161" t="s">
        <v>381</v>
      </c>
      <c r="AU1742" s="161" t="s">
        <v>90</v>
      </c>
      <c r="AV1742" s="13" t="s">
        <v>90</v>
      </c>
      <c r="AW1742" s="13" t="s">
        <v>36</v>
      </c>
      <c r="AX1742" s="13" t="s">
        <v>80</v>
      </c>
      <c r="AY1742" s="161" t="s">
        <v>373</v>
      </c>
    </row>
    <row r="1743" spans="2:51" s="12" customFormat="1" ht="11.25">
      <c r="B1743" s="153"/>
      <c r="D1743" s="154" t="s">
        <v>381</v>
      </c>
      <c r="E1743" s="155" t="s">
        <v>1</v>
      </c>
      <c r="F1743" s="156" t="s">
        <v>1072</v>
      </c>
      <c r="H1743" s="155" t="s">
        <v>1</v>
      </c>
      <c r="I1743" s="157"/>
      <c r="L1743" s="153"/>
      <c r="M1743" s="158"/>
      <c r="T1743" s="159"/>
      <c r="AT1743" s="155" t="s">
        <v>381</v>
      </c>
      <c r="AU1743" s="155" t="s">
        <v>90</v>
      </c>
      <c r="AV1743" s="12" t="s">
        <v>87</v>
      </c>
      <c r="AW1743" s="12" t="s">
        <v>36</v>
      </c>
      <c r="AX1743" s="12" t="s">
        <v>80</v>
      </c>
      <c r="AY1743" s="155" t="s">
        <v>373</v>
      </c>
    </row>
    <row r="1744" spans="2:51" s="13" customFormat="1" ht="11.25">
      <c r="B1744" s="160"/>
      <c r="D1744" s="154" t="s">
        <v>381</v>
      </c>
      <c r="E1744" s="161" t="s">
        <v>1</v>
      </c>
      <c r="F1744" s="162" t="s">
        <v>1073</v>
      </c>
      <c r="H1744" s="163">
        <v>6.2750000000000004</v>
      </c>
      <c r="I1744" s="164"/>
      <c r="L1744" s="160"/>
      <c r="M1744" s="165"/>
      <c r="T1744" s="166"/>
      <c r="AT1744" s="161" t="s">
        <v>381</v>
      </c>
      <c r="AU1744" s="161" t="s">
        <v>90</v>
      </c>
      <c r="AV1744" s="13" t="s">
        <v>90</v>
      </c>
      <c r="AW1744" s="13" t="s">
        <v>36</v>
      </c>
      <c r="AX1744" s="13" t="s">
        <v>80</v>
      </c>
      <c r="AY1744" s="161" t="s">
        <v>373</v>
      </c>
    </row>
    <row r="1745" spans="2:51" s="12" customFormat="1" ht="11.25">
      <c r="B1745" s="153"/>
      <c r="D1745" s="154" t="s">
        <v>381</v>
      </c>
      <c r="E1745" s="155" t="s">
        <v>1</v>
      </c>
      <c r="F1745" s="156" t="s">
        <v>1074</v>
      </c>
      <c r="H1745" s="155" t="s">
        <v>1</v>
      </c>
      <c r="I1745" s="157"/>
      <c r="L1745" s="153"/>
      <c r="M1745" s="158"/>
      <c r="T1745" s="159"/>
      <c r="AT1745" s="155" t="s">
        <v>381</v>
      </c>
      <c r="AU1745" s="155" t="s">
        <v>90</v>
      </c>
      <c r="AV1745" s="12" t="s">
        <v>87</v>
      </c>
      <c r="AW1745" s="12" t="s">
        <v>36</v>
      </c>
      <c r="AX1745" s="12" t="s">
        <v>80</v>
      </c>
      <c r="AY1745" s="155" t="s">
        <v>373</v>
      </c>
    </row>
    <row r="1746" spans="2:51" s="13" customFormat="1" ht="11.25">
      <c r="B1746" s="160"/>
      <c r="D1746" s="154" t="s">
        <v>381</v>
      </c>
      <c r="E1746" s="161" t="s">
        <v>1</v>
      </c>
      <c r="F1746" s="162" t="s">
        <v>1075</v>
      </c>
      <c r="H1746" s="163">
        <v>5.5330000000000004</v>
      </c>
      <c r="I1746" s="164"/>
      <c r="L1746" s="160"/>
      <c r="M1746" s="165"/>
      <c r="T1746" s="166"/>
      <c r="AT1746" s="161" t="s">
        <v>381</v>
      </c>
      <c r="AU1746" s="161" t="s">
        <v>90</v>
      </c>
      <c r="AV1746" s="13" t="s">
        <v>90</v>
      </c>
      <c r="AW1746" s="13" t="s">
        <v>36</v>
      </c>
      <c r="AX1746" s="13" t="s">
        <v>80</v>
      </c>
      <c r="AY1746" s="161" t="s">
        <v>373</v>
      </c>
    </row>
    <row r="1747" spans="2:51" s="12" customFormat="1" ht="11.25">
      <c r="B1747" s="153"/>
      <c r="D1747" s="154" t="s">
        <v>381</v>
      </c>
      <c r="E1747" s="155" t="s">
        <v>1</v>
      </c>
      <c r="F1747" s="156" t="s">
        <v>1076</v>
      </c>
      <c r="H1747" s="155" t="s">
        <v>1</v>
      </c>
      <c r="I1747" s="157"/>
      <c r="L1747" s="153"/>
      <c r="M1747" s="158"/>
      <c r="T1747" s="159"/>
      <c r="AT1747" s="155" t="s">
        <v>381</v>
      </c>
      <c r="AU1747" s="155" t="s">
        <v>90</v>
      </c>
      <c r="AV1747" s="12" t="s">
        <v>87</v>
      </c>
      <c r="AW1747" s="12" t="s">
        <v>36</v>
      </c>
      <c r="AX1747" s="12" t="s">
        <v>80</v>
      </c>
      <c r="AY1747" s="155" t="s">
        <v>373</v>
      </c>
    </row>
    <row r="1748" spans="2:51" s="13" customFormat="1" ht="11.25">
      <c r="B1748" s="160"/>
      <c r="D1748" s="154" t="s">
        <v>381</v>
      </c>
      <c r="E1748" s="161" t="s">
        <v>1</v>
      </c>
      <c r="F1748" s="162" t="s">
        <v>1077</v>
      </c>
      <c r="H1748" s="163">
        <v>0.253</v>
      </c>
      <c r="I1748" s="164"/>
      <c r="L1748" s="160"/>
      <c r="M1748" s="165"/>
      <c r="T1748" s="166"/>
      <c r="AT1748" s="161" t="s">
        <v>381</v>
      </c>
      <c r="AU1748" s="161" t="s">
        <v>90</v>
      </c>
      <c r="AV1748" s="13" t="s">
        <v>90</v>
      </c>
      <c r="AW1748" s="13" t="s">
        <v>36</v>
      </c>
      <c r="AX1748" s="13" t="s">
        <v>80</v>
      </c>
      <c r="AY1748" s="161" t="s">
        <v>373</v>
      </c>
    </row>
    <row r="1749" spans="2:51" s="12" customFormat="1" ht="11.25">
      <c r="B1749" s="153"/>
      <c r="D1749" s="154" t="s">
        <v>381</v>
      </c>
      <c r="E1749" s="155" t="s">
        <v>1</v>
      </c>
      <c r="F1749" s="156" t="s">
        <v>1078</v>
      </c>
      <c r="H1749" s="155" t="s">
        <v>1</v>
      </c>
      <c r="I1749" s="157"/>
      <c r="L1749" s="153"/>
      <c r="M1749" s="158"/>
      <c r="T1749" s="159"/>
      <c r="AT1749" s="155" t="s">
        <v>381</v>
      </c>
      <c r="AU1749" s="155" t="s">
        <v>90</v>
      </c>
      <c r="AV1749" s="12" t="s">
        <v>87</v>
      </c>
      <c r="AW1749" s="12" t="s">
        <v>36</v>
      </c>
      <c r="AX1749" s="12" t="s">
        <v>80</v>
      </c>
      <c r="AY1749" s="155" t="s">
        <v>373</v>
      </c>
    </row>
    <row r="1750" spans="2:51" s="13" customFormat="1" ht="11.25">
      <c r="B1750" s="160"/>
      <c r="D1750" s="154" t="s">
        <v>381</v>
      </c>
      <c r="E1750" s="161" t="s">
        <v>1</v>
      </c>
      <c r="F1750" s="162" t="s">
        <v>1079</v>
      </c>
      <c r="H1750" s="163">
        <v>0.42099999999999999</v>
      </c>
      <c r="I1750" s="164"/>
      <c r="L1750" s="160"/>
      <c r="M1750" s="165"/>
      <c r="T1750" s="166"/>
      <c r="AT1750" s="161" t="s">
        <v>381</v>
      </c>
      <c r="AU1750" s="161" t="s">
        <v>90</v>
      </c>
      <c r="AV1750" s="13" t="s">
        <v>90</v>
      </c>
      <c r="AW1750" s="13" t="s">
        <v>36</v>
      </c>
      <c r="AX1750" s="13" t="s">
        <v>80</v>
      </c>
      <c r="AY1750" s="161" t="s">
        <v>373</v>
      </c>
    </row>
    <row r="1751" spans="2:51" s="12" customFormat="1" ht="11.25">
      <c r="B1751" s="153"/>
      <c r="D1751" s="154" t="s">
        <v>381</v>
      </c>
      <c r="E1751" s="155" t="s">
        <v>1</v>
      </c>
      <c r="F1751" s="156" t="s">
        <v>1080</v>
      </c>
      <c r="H1751" s="155" t="s">
        <v>1</v>
      </c>
      <c r="I1751" s="157"/>
      <c r="L1751" s="153"/>
      <c r="M1751" s="158"/>
      <c r="T1751" s="159"/>
      <c r="AT1751" s="155" t="s">
        <v>381</v>
      </c>
      <c r="AU1751" s="155" t="s">
        <v>90</v>
      </c>
      <c r="AV1751" s="12" t="s">
        <v>87</v>
      </c>
      <c r="AW1751" s="12" t="s">
        <v>36</v>
      </c>
      <c r="AX1751" s="12" t="s">
        <v>80</v>
      </c>
      <c r="AY1751" s="155" t="s">
        <v>373</v>
      </c>
    </row>
    <row r="1752" spans="2:51" s="13" customFormat="1" ht="11.25">
      <c r="B1752" s="160"/>
      <c r="D1752" s="154" t="s">
        <v>381</v>
      </c>
      <c r="E1752" s="161" t="s">
        <v>1</v>
      </c>
      <c r="F1752" s="162" t="s">
        <v>1081</v>
      </c>
      <c r="H1752" s="163">
        <v>0.65400000000000003</v>
      </c>
      <c r="I1752" s="164"/>
      <c r="L1752" s="160"/>
      <c r="M1752" s="165"/>
      <c r="T1752" s="166"/>
      <c r="AT1752" s="161" t="s">
        <v>381</v>
      </c>
      <c r="AU1752" s="161" t="s">
        <v>90</v>
      </c>
      <c r="AV1752" s="13" t="s">
        <v>90</v>
      </c>
      <c r="AW1752" s="13" t="s">
        <v>36</v>
      </c>
      <c r="AX1752" s="13" t="s">
        <v>80</v>
      </c>
      <c r="AY1752" s="161" t="s">
        <v>373</v>
      </c>
    </row>
    <row r="1753" spans="2:51" s="12" customFormat="1" ht="11.25">
      <c r="B1753" s="153"/>
      <c r="D1753" s="154" t="s">
        <v>381</v>
      </c>
      <c r="E1753" s="155" t="s">
        <v>1</v>
      </c>
      <c r="F1753" s="156" t="s">
        <v>1082</v>
      </c>
      <c r="H1753" s="155" t="s">
        <v>1</v>
      </c>
      <c r="I1753" s="157"/>
      <c r="L1753" s="153"/>
      <c r="M1753" s="158"/>
      <c r="T1753" s="159"/>
      <c r="AT1753" s="155" t="s">
        <v>381</v>
      </c>
      <c r="AU1753" s="155" t="s">
        <v>90</v>
      </c>
      <c r="AV1753" s="12" t="s">
        <v>87</v>
      </c>
      <c r="AW1753" s="12" t="s">
        <v>36</v>
      </c>
      <c r="AX1753" s="12" t="s">
        <v>80</v>
      </c>
      <c r="AY1753" s="155" t="s">
        <v>373</v>
      </c>
    </row>
    <row r="1754" spans="2:51" s="13" customFormat="1" ht="11.25">
      <c r="B1754" s="160"/>
      <c r="D1754" s="154" t="s">
        <v>381</v>
      </c>
      <c r="E1754" s="161" t="s">
        <v>1</v>
      </c>
      <c r="F1754" s="162" t="s">
        <v>1083</v>
      </c>
      <c r="H1754" s="163">
        <v>0.65600000000000003</v>
      </c>
      <c r="I1754" s="164"/>
      <c r="L1754" s="160"/>
      <c r="M1754" s="165"/>
      <c r="T1754" s="166"/>
      <c r="AT1754" s="161" t="s">
        <v>381</v>
      </c>
      <c r="AU1754" s="161" t="s">
        <v>90</v>
      </c>
      <c r="AV1754" s="13" t="s">
        <v>90</v>
      </c>
      <c r="AW1754" s="13" t="s">
        <v>36</v>
      </c>
      <c r="AX1754" s="13" t="s">
        <v>80</v>
      </c>
      <c r="AY1754" s="161" t="s">
        <v>373</v>
      </c>
    </row>
    <row r="1755" spans="2:51" s="12" customFormat="1" ht="11.25">
      <c r="B1755" s="153"/>
      <c r="D1755" s="154" t="s">
        <v>381</v>
      </c>
      <c r="E1755" s="155" t="s">
        <v>1</v>
      </c>
      <c r="F1755" s="156" t="s">
        <v>1084</v>
      </c>
      <c r="H1755" s="155" t="s">
        <v>1</v>
      </c>
      <c r="I1755" s="157"/>
      <c r="L1755" s="153"/>
      <c r="M1755" s="158"/>
      <c r="T1755" s="159"/>
      <c r="AT1755" s="155" t="s">
        <v>381</v>
      </c>
      <c r="AU1755" s="155" t="s">
        <v>90</v>
      </c>
      <c r="AV1755" s="12" t="s">
        <v>87</v>
      </c>
      <c r="AW1755" s="12" t="s">
        <v>36</v>
      </c>
      <c r="AX1755" s="12" t="s">
        <v>80</v>
      </c>
      <c r="AY1755" s="155" t="s">
        <v>373</v>
      </c>
    </row>
    <row r="1756" spans="2:51" s="13" customFormat="1" ht="11.25">
      <c r="B1756" s="160"/>
      <c r="D1756" s="154" t="s">
        <v>381</v>
      </c>
      <c r="E1756" s="161" t="s">
        <v>1</v>
      </c>
      <c r="F1756" s="162" t="s">
        <v>1085</v>
      </c>
      <c r="H1756" s="163">
        <v>0.73899999999999999</v>
      </c>
      <c r="I1756" s="164"/>
      <c r="L1756" s="160"/>
      <c r="M1756" s="165"/>
      <c r="T1756" s="166"/>
      <c r="AT1756" s="161" t="s">
        <v>381</v>
      </c>
      <c r="AU1756" s="161" t="s">
        <v>90</v>
      </c>
      <c r="AV1756" s="13" t="s">
        <v>90</v>
      </c>
      <c r="AW1756" s="13" t="s">
        <v>36</v>
      </c>
      <c r="AX1756" s="13" t="s">
        <v>80</v>
      </c>
      <c r="AY1756" s="161" t="s">
        <v>373</v>
      </c>
    </row>
    <row r="1757" spans="2:51" s="12" customFormat="1" ht="11.25">
      <c r="B1757" s="153"/>
      <c r="D1757" s="154" t="s">
        <v>381</v>
      </c>
      <c r="E1757" s="155" t="s">
        <v>1</v>
      </c>
      <c r="F1757" s="156" t="s">
        <v>1086</v>
      </c>
      <c r="H1757" s="155" t="s">
        <v>1</v>
      </c>
      <c r="I1757" s="157"/>
      <c r="L1757" s="153"/>
      <c r="M1757" s="158"/>
      <c r="T1757" s="159"/>
      <c r="AT1757" s="155" t="s">
        <v>381</v>
      </c>
      <c r="AU1757" s="155" t="s">
        <v>90</v>
      </c>
      <c r="AV1757" s="12" t="s">
        <v>87</v>
      </c>
      <c r="AW1757" s="12" t="s">
        <v>36</v>
      </c>
      <c r="AX1757" s="12" t="s">
        <v>80</v>
      </c>
      <c r="AY1757" s="155" t="s">
        <v>373</v>
      </c>
    </row>
    <row r="1758" spans="2:51" s="13" customFormat="1" ht="11.25">
      <c r="B1758" s="160"/>
      <c r="D1758" s="154" t="s">
        <v>381</v>
      </c>
      <c r="E1758" s="161" t="s">
        <v>1</v>
      </c>
      <c r="F1758" s="162" t="s">
        <v>1087</v>
      </c>
      <c r="H1758" s="163">
        <v>0.56899999999999995</v>
      </c>
      <c r="I1758" s="164"/>
      <c r="L1758" s="160"/>
      <c r="M1758" s="165"/>
      <c r="T1758" s="166"/>
      <c r="AT1758" s="161" t="s">
        <v>381</v>
      </c>
      <c r="AU1758" s="161" t="s">
        <v>90</v>
      </c>
      <c r="AV1758" s="13" t="s">
        <v>90</v>
      </c>
      <c r="AW1758" s="13" t="s">
        <v>36</v>
      </c>
      <c r="AX1758" s="13" t="s">
        <v>80</v>
      </c>
      <c r="AY1758" s="161" t="s">
        <v>373</v>
      </c>
    </row>
    <row r="1759" spans="2:51" s="12" customFormat="1" ht="11.25">
      <c r="B1759" s="153"/>
      <c r="D1759" s="154" t="s">
        <v>381</v>
      </c>
      <c r="E1759" s="155" t="s">
        <v>1</v>
      </c>
      <c r="F1759" s="156" t="s">
        <v>1088</v>
      </c>
      <c r="H1759" s="155" t="s">
        <v>1</v>
      </c>
      <c r="I1759" s="157"/>
      <c r="L1759" s="153"/>
      <c r="M1759" s="158"/>
      <c r="T1759" s="159"/>
      <c r="AT1759" s="155" t="s">
        <v>381</v>
      </c>
      <c r="AU1759" s="155" t="s">
        <v>90</v>
      </c>
      <c r="AV1759" s="12" t="s">
        <v>87</v>
      </c>
      <c r="AW1759" s="12" t="s">
        <v>36</v>
      </c>
      <c r="AX1759" s="12" t="s">
        <v>80</v>
      </c>
      <c r="AY1759" s="155" t="s">
        <v>373</v>
      </c>
    </row>
    <row r="1760" spans="2:51" s="13" customFormat="1" ht="11.25">
      <c r="B1760" s="160"/>
      <c r="D1760" s="154" t="s">
        <v>381</v>
      </c>
      <c r="E1760" s="161" t="s">
        <v>1</v>
      </c>
      <c r="F1760" s="162" t="s">
        <v>1089</v>
      </c>
      <c r="H1760" s="163">
        <v>0.311</v>
      </c>
      <c r="I1760" s="164"/>
      <c r="L1760" s="160"/>
      <c r="M1760" s="165"/>
      <c r="T1760" s="166"/>
      <c r="AT1760" s="161" t="s">
        <v>381</v>
      </c>
      <c r="AU1760" s="161" t="s">
        <v>90</v>
      </c>
      <c r="AV1760" s="13" t="s">
        <v>90</v>
      </c>
      <c r="AW1760" s="13" t="s">
        <v>36</v>
      </c>
      <c r="AX1760" s="13" t="s">
        <v>80</v>
      </c>
      <c r="AY1760" s="161" t="s">
        <v>373</v>
      </c>
    </row>
    <row r="1761" spans="2:65" s="15" customFormat="1" ht="11.25">
      <c r="B1761" s="178"/>
      <c r="D1761" s="154" t="s">
        <v>381</v>
      </c>
      <c r="E1761" s="179" t="s">
        <v>244</v>
      </c>
      <c r="F1761" s="180" t="s">
        <v>406</v>
      </c>
      <c r="H1761" s="181">
        <v>63.389000000000003</v>
      </c>
      <c r="I1761" s="182"/>
      <c r="L1761" s="178"/>
      <c r="M1761" s="183"/>
      <c r="T1761" s="184"/>
      <c r="AT1761" s="179" t="s">
        <v>381</v>
      </c>
      <c r="AU1761" s="179" t="s">
        <v>90</v>
      </c>
      <c r="AV1761" s="15" t="s">
        <v>392</v>
      </c>
      <c r="AW1761" s="15" t="s">
        <v>36</v>
      </c>
      <c r="AX1761" s="15" t="s">
        <v>80</v>
      </c>
      <c r="AY1761" s="179" t="s">
        <v>373</v>
      </c>
    </row>
    <row r="1762" spans="2:65" s="14" customFormat="1" ht="11.25">
      <c r="B1762" s="167"/>
      <c r="D1762" s="154" t="s">
        <v>381</v>
      </c>
      <c r="E1762" s="168" t="s">
        <v>1</v>
      </c>
      <c r="F1762" s="169" t="s">
        <v>386</v>
      </c>
      <c r="H1762" s="170">
        <v>63.389000000000003</v>
      </c>
      <c r="I1762" s="171"/>
      <c r="L1762" s="167"/>
      <c r="M1762" s="172"/>
      <c r="T1762" s="173"/>
      <c r="AT1762" s="168" t="s">
        <v>381</v>
      </c>
      <c r="AU1762" s="168" t="s">
        <v>90</v>
      </c>
      <c r="AV1762" s="14" t="s">
        <v>379</v>
      </c>
      <c r="AW1762" s="14" t="s">
        <v>36</v>
      </c>
      <c r="AX1762" s="14" t="s">
        <v>87</v>
      </c>
      <c r="AY1762" s="168" t="s">
        <v>373</v>
      </c>
    </row>
    <row r="1763" spans="2:65" s="1" customFormat="1" ht="24.2" customHeight="1">
      <c r="B1763" s="32"/>
      <c r="C1763" s="139" t="s">
        <v>1090</v>
      </c>
      <c r="D1763" s="139" t="s">
        <v>375</v>
      </c>
      <c r="E1763" s="140" t="s">
        <v>1091</v>
      </c>
      <c r="F1763" s="141" t="s">
        <v>1092</v>
      </c>
      <c r="G1763" s="142" t="s">
        <v>172</v>
      </c>
      <c r="H1763" s="143">
        <v>495.05500000000001</v>
      </c>
      <c r="I1763" s="144"/>
      <c r="J1763" s="145">
        <f>ROUND(I1763*H1763,2)</f>
        <v>0</v>
      </c>
      <c r="K1763" s="146"/>
      <c r="L1763" s="32"/>
      <c r="M1763" s="147" t="s">
        <v>1</v>
      </c>
      <c r="N1763" s="148" t="s">
        <v>45</v>
      </c>
      <c r="P1763" s="149">
        <f>O1763*H1763</f>
        <v>0</v>
      </c>
      <c r="Q1763" s="149">
        <v>6.6299999999999996E-3</v>
      </c>
      <c r="R1763" s="149">
        <f>Q1763*H1763</f>
        <v>3.2822146499999998</v>
      </c>
      <c r="S1763" s="149">
        <v>0</v>
      </c>
      <c r="T1763" s="150">
        <f>S1763*H1763</f>
        <v>0</v>
      </c>
      <c r="AR1763" s="151" t="s">
        <v>379</v>
      </c>
      <c r="AT1763" s="151" t="s">
        <v>375</v>
      </c>
      <c r="AU1763" s="151" t="s">
        <v>90</v>
      </c>
      <c r="AY1763" s="17" t="s">
        <v>373</v>
      </c>
      <c r="BE1763" s="152">
        <f>IF(N1763="základní",J1763,0)</f>
        <v>0</v>
      </c>
      <c r="BF1763" s="152">
        <f>IF(N1763="snížená",J1763,0)</f>
        <v>0</v>
      </c>
      <c r="BG1763" s="152">
        <f>IF(N1763="zákl. přenesená",J1763,0)</f>
        <v>0</v>
      </c>
      <c r="BH1763" s="152">
        <f>IF(N1763="sníž. přenesená",J1763,0)</f>
        <v>0</v>
      </c>
      <c r="BI1763" s="152">
        <f>IF(N1763="nulová",J1763,0)</f>
        <v>0</v>
      </c>
      <c r="BJ1763" s="17" t="s">
        <v>87</v>
      </c>
      <c r="BK1763" s="152">
        <f>ROUND(I1763*H1763,2)</f>
        <v>0</v>
      </c>
      <c r="BL1763" s="17" t="s">
        <v>379</v>
      </c>
      <c r="BM1763" s="151" t="s">
        <v>1093</v>
      </c>
    </row>
    <row r="1764" spans="2:65" s="12" customFormat="1" ht="11.25">
      <c r="B1764" s="153"/>
      <c r="D1764" s="154" t="s">
        <v>381</v>
      </c>
      <c r="E1764" s="155" t="s">
        <v>1</v>
      </c>
      <c r="F1764" s="156" t="s">
        <v>982</v>
      </c>
      <c r="H1764" s="155" t="s">
        <v>1</v>
      </c>
      <c r="I1764" s="157"/>
      <c r="L1764" s="153"/>
      <c r="M1764" s="158"/>
      <c r="T1764" s="159"/>
      <c r="AT1764" s="155" t="s">
        <v>381</v>
      </c>
      <c r="AU1764" s="155" t="s">
        <v>90</v>
      </c>
      <c r="AV1764" s="12" t="s">
        <v>87</v>
      </c>
      <c r="AW1764" s="12" t="s">
        <v>36</v>
      </c>
      <c r="AX1764" s="12" t="s">
        <v>80</v>
      </c>
      <c r="AY1764" s="155" t="s">
        <v>373</v>
      </c>
    </row>
    <row r="1765" spans="2:65" s="12" customFormat="1" ht="11.25">
      <c r="B1765" s="153"/>
      <c r="D1765" s="154" t="s">
        <v>381</v>
      </c>
      <c r="E1765" s="155" t="s">
        <v>1</v>
      </c>
      <c r="F1765" s="156" t="s">
        <v>1025</v>
      </c>
      <c r="H1765" s="155" t="s">
        <v>1</v>
      </c>
      <c r="I1765" s="157"/>
      <c r="L1765" s="153"/>
      <c r="M1765" s="158"/>
      <c r="T1765" s="159"/>
      <c r="AT1765" s="155" t="s">
        <v>381</v>
      </c>
      <c r="AU1765" s="155" t="s">
        <v>90</v>
      </c>
      <c r="AV1765" s="12" t="s">
        <v>87</v>
      </c>
      <c r="AW1765" s="12" t="s">
        <v>36</v>
      </c>
      <c r="AX1765" s="12" t="s">
        <v>80</v>
      </c>
      <c r="AY1765" s="155" t="s">
        <v>373</v>
      </c>
    </row>
    <row r="1766" spans="2:65" s="12" customFormat="1" ht="11.25">
      <c r="B1766" s="153"/>
      <c r="D1766" s="154" t="s">
        <v>381</v>
      </c>
      <c r="E1766" s="155" t="s">
        <v>1</v>
      </c>
      <c r="F1766" s="156" t="s">
        <v>1026</v>
      </c>
      <c r="H1766" s="155" t="s">
        <v>1</v>
      </c>
      <c r="I1766" s="157"/>
      <c r="L1766" s="153"/>
      <c r="M1766" s="158"/>
      <c r="T1766" s="159"/>
      <c r="AT1766" s="155" t="s">
        <v>381</v>
      </c>
      <c r="AU1766" s="155" t="s">
        <v>90</v>
      </c>
      <c r="AV1766" s="12" t="s">
        <v>87</v>
      </c>
      <c r="AW1766" s="12" t="s">
        <v>36</v>
      </c>
      <c r="AX1766" s="12" t="s">
        <v>80</v>
      </c>
      <c r="AY1766" s="155" t="s">
        <v>373</v>
      </c>
    </row>
    <row r="1767" spans="2:65" s="13" customFormat="1" ht="11.25">
      <c r="B1767" s="160"/>
      <c r="D1767" s="154" t="s">
        <v>381</v>
      </c>
      <c r="E1767" s="161" t="s">
        <v>1</v>
      </c>
      <c r="F1767" s="162" t="s">
        <v>1094</v>
      </c>
      <c r="H1767" s="163">
        <v>35.268000000000001</v>
      </c>
      <c r="I1767" s="164"/>
      <c r="L1767" s="160"/>
      <c r="M1767" s="165"/>
      <c r="T1767" s="166"/>
      <c r="AT1767" s="161" t="s">
        <v>381</v>
      </c>
      <c r="AU1767" s="161" t="s">
        <v>90</v>
      </c>
      <c r="AV1767" s="13" t="s">
        <v>90</v>
      </c>
      <c r="AW1767" s="13" t="s">
        <v>36</v>
      </c>
      <c r="AX1767" s="13" t="s">
        <v>80</v>
      </c>
      <c r="AY1767" s="161" t="s">
        <v>373</v>
      </c>
    </row>
    <row r="1768" spans="2:65" s="12" customFormat="1" ht="11.25">
      <c r="B1768" s="153"/>
      <c r="D1768" s="154" t="s">
        <v>381</v>
      </c>
      <c r="E1768" s="155" t="s">
        <v>1</v>
      </c>
      <c r="F1768" s="156" t="s">
        <v>1028</v>
      </c>
      <c r="H1768" s="155" t="s">
        <v>1</v>
      </c>
      <c r="I1768" s="157"/>
      <c r="L1768" s="153"/>
      <c r="M1768" s="158"/>
      <c r="T1768" s="159"/>
      <c r="AT1768" s="155" t="s">
        <v>381</v>
      </c>
      <c r="AU1768" s="155" t="s">
        <v>90</v>
      </c>
      <c r="AV1768" s="12" t="s">
        <v>87</v>
      </c>
      <c r="AW1768" s="12" t="s">
        <v>36</v>
      </c>
      <c r="AX1768" s="12" t="s">
        <v>80</v>
      </c>
      <c r="AY1768" s="155" t="s">
        <v>373</v>
      </c>
    </row>
    <row r="1769" spans="2:65" s="13" customFormat="1" ht="11.25">
      <c r="B1769" s="160"/>
      <c r="D1769" s="154" t="s">
        <v>381</v>
      </c>
      <c r="E1769" s="161" t="s">
        <v>1</v>
      </c>
      <c r="F1769" s="162" t="s">
        <v>1095</v>
      </c>
      <c r="H1769" s="163">
        <v>18.600000000000001</v>
      </c>
      <c r="I1769" s="164"/>
      <c r="L1769" s="160"/>
      <c r="M1769" s="165"/>
      <c r="T1769" s="166"/>
      <c r="AT1769" s="161" t="s">
        <v>381</v>
      </c>
      <c r="AU1769" s="161" t="s">
        <v>90</v>
      </c>
      <c r="AV1769" s="13" t="s">
        <v>90</v>
      </c>
      <c r="AW1769" s="13" t="s">
        <v>36</v>
      </c>
      <c r="AX1769" s="13" t="s">
        <v>80</v>
      </c>
      <c r="AY1769" s="161" t="s">
        <v>373</v>
      </c>
    </row>
    <row r="1770" spans="2:65" s="12" customFormat="1" ht="11.25">
      <c r="B1770" s="153"/>
      <c r="D1770" s="154" t="s">
        <v>381</v>
      </c>
      <c r="E1770" s="155" t="s">
        <v>1</v>
      </c>
      <c r="F1770" s="156" t="s">
        <v>1030</v>
      </c>
      <c r="H1770" s="155" t="s">
        <v>1</v>
      </c>
      <c r="I1770" s="157"/>
      <c r="L1770" s="153"/>
      <c r="M1770" s="158"/>
      <c r="T1770" s="159"/>
      <c r="AT1770" s="155" t="s">
        <v>381</v>
      </c>
      <c r="AU1770" s="155" t="s">
        <v>90</v>
      </c>
      <c r="AV1770" s="12" t="s">
        <v>87</v>
      </c>
      <c r="AW1770" s="12" t="s">
        <v>36</v>
      </c>
      <c r="AX1770" s="12" t="s">
        <v>80</v>
      </c>
      <c r="AY1770" s="155" t="s">
        <v>373</v>
      </c>
    </row>
    <row r="1771" spans="2:65" s="13" customFormat="1" ht="11.25">
      <c r="B1771" s="160"/>
      <c r="D1771" s="154" t="s">
        <v>381</v>
      </c>
      <c r="E1771" s="161" t="s">
        <v>1</v>
      </c>
      <c r="F1771" s="162" t="s">
        <v>1096</v>
      </c>
      <c r="H1771" s="163">
        <v>33.24</v>
      </c>
      <c r="I1771" s="164"/>
      <c r="L1771" s="160"/>
      <c r="M1771" s="165"/>
      <c r="T1771" s="166"/>
      <c r="AT1771" s="161" t="s">
        <v>381</v>
      </c>
      <c r="AU1771" s="161" t="s">
        <v>90</v>
      </c>
      <c r="AV1771" s="13" t="s">
        <v>90</v>
      </c>
      <c r="AW1771" s="13" t="s">
        <v>36</v>
      </c>
      <c r="AX1771" s="13" t="s">
        <v>80</v>
      </c>
      <c r="AY1771" s="161" t="s">
        <v>373</v>
      </c>
    </row>
    <row r="1772" spans="2:65" s="12" customFormat="1" ht="11.25">
      <c r="B1772" s="153"/>
      <c r="D1772" s="154" t="s">
        <v>381</v>
      </c>
      <c r="E1772" s="155" t="s">
        <v>1</v>
      </c>
      <c r="F1772" s="156" t="s">
        <v>1032</v>
      </c>
      <c r="H1772" s="155" t="s">
        <v>1</v>
      </c>
      <c r="I1772" s="157"/>
      <c r="L1772" s="153"/>
      <c r="M1772" s="158"/>
      <c r="T1772" s="159"/>
      <c r="AT1772" s="155" t="s">
        <v>381</v>
      </c>
      <c r="AU1772" s="155" t="s">
        <v>90</v>
      </c>
      <c r="AV1772" s="12" t="s">
        <v>87</v>
      </c>
      <c r="AW1772" s="12" t="s">
        <v>36</v>
      </c>
      <c r="AX1772" s="12" t="s">
        <v>80</v>
      </c>
      <c r="AY1772" s="155" t="s">
        <v>373</v>
      </c>
    </row>
    <row r="1773" spans="2:65" s="13" customFormat="1" ht="11.25">
      <c r="B1773" s="160"/>
      <c r="D1773" s="154" t="s">
        <v>381</v>
      </c>
      <c r="E1773" s="161" t="s">
        <v>1</v>
      </c>
      <c r="F1773" s="162" t="s">
        <v>1097</v>
      </c>
      <c r="H1773" s="163">
        <v>25.463999999999999</v>
      </c>
      <c r="I1773" s="164"/>
      <c r="L1773" s="160"/>
      <c r="M1773" s="165"/>
      <c r="T1773" s="166"/>
      <c r="AT1773" s="161" t="s">
        <v>381</v>
      </c>
      <c r="AU1773" s="161" t="s">
        <v>90</v>
      </c>
      <c r="AV1773" s="13" t="s">
        <v>90</v>
      </c>
      <c r="AW1773" s="13" t="s">
        <v>36</v>
      </c>
      <c r="AX1773" s="13" t="s">
        <v>80</v>
      </c>
      <c r="AY1773" s="161" t="s">
        <v>373</v>
      </c>
    </row>
    <row r="1774" spans="2:65" s="12" customFormat="1" ht="11.25">
      <c r="B1774" s="153"/>
      <c r="D1774" s="154" t="s">
        <v>381</v>
      </c>
      <c r="E1774" s="155" t="s">
        <v>1</v>
      </c>
      <c r="F1774" s="156" t="s">
        <v>1034</v>
      </c>
      <c r="H1774" s="155" t="s">
        <v>1</v>
      </c>
      <c r="I1774" s="157"/>
      <c r="L1774" s="153"/>
      <c r="M1774" s="158"/>
      <c r="T1774" s="159"/>
      <c r="AT1774" s="155" t="s">
        <v>381</v>
      </c>
      <c r="AU1774" s="155" t="s">
        <v>90</v>
      </c>
      <c r="AV1774" s="12" t="s">
        <v>87</v>
      </c>
      <c r="AW1774" s="12" t="s">
        <v>36</v>
      </c>
      <c r="AX1774" s="12" t="s">
        <v>80</v>
      </c>
      <c r="AY1774" s="155" t="s">
        <v>373</v>
      </c>
    </row>
    <row r="1775" spans="2:65" s="13" customFormat="1" ht="11.25">
      <c r="B1775" s="160"/>
      <c r="D1775" s="154" t="s">
        <v>381</v>
      </c>
      <c r="E1775" s="161" t="s">
        <v>1</v>
      </c>
      <c r="F1775" s="162" t="s">
        <v>1098</v>
      </c>
      <c r="H1775" s="163">
        <v>10.74</v>
      </c>
      <c r="I1775" s="164"/>
      <c r="L1775" s="160"/>
      <c r="M1775" s="165"/>
      <c r="T1775" s="166"/>
      <c r="AT1775" s="161" t="s">
        <v>381</v>
      </c>
      <c r="AU1775" s="161" t="s">
        <v>90</v>
      </c>
      <c r="AV1775" s="13" t="s">
        <v>90</v>
      </c>
      <c r="AW1775" s="13" t="s">
        <v>36</v>
      </c>
      <c r="AX1775" s="13" t="s">
        <v>80</v>
      </c>
      <c r="AY1775" s="161" t="s">
        <v>373</v>
      </c>
    </row>
    <row r="1776" spans="2:65" s="12" customFormat="1" ht="11.25">
      <c r="B1776" s="153"/>
      <c r="D1776" s="154" t="s">
        <v>381</v>
      </c>
      <c r="E1776" s="155" t="s">
        <v>1</v>
      </c>
      <c r="F1776" s="156" t="s">
        <v>1036</v>
      </c>
      <c r="H1776" s="155" t="s">
        <v>1</v>
      </c>
      <c r="I1776" s="157"/>
      <c r="L1776" s="153"/>
      <c r="M1776" s="158"/>
      <c r="T1776" s="159"/>
      <c r="AT1776" s="155" t="s">
        <v>381</v>
      </c>
      <c r="AU1776" s="155" t="s">
        <v>90</v>
      </c>
      <c r="AV1776" s="12" t="s">
        <v>87</v>
      </c>
      <c r="AW1776" s="12" t="s">
        <v>36</v>
      </c>
      <c r="AX1776" s="12" t="s">
        <v>80</v>
      </c>
      <c r="AY1776" s="155" t="s">
        <v>373</v>
      </c>
    </row>
    <row r="1777" spans="2:51" s="13" customFormat="1" ht="11.25">
      <c r="B1777" s="160"/>
      <c r="D1777" s="154" t="s">
        <v>381</v>
      </c>
      <c r="E1777" s="161" t="s">
        <v>1</v>
      </c>
      <c r="F1777" s="162" t="s">
        <v>1099</v>
      </c>
      <c r="H1777" s="163">
        <v>70.331999999999994</v>
      </c>
      <c r="I1777" s="164"/>
      <c r="L1777" s="160"/>
      <c r="M1777" s="165"/>
      <c r="T1777" s="166"/>
      <c r="AT1777" s="161" t="s">
        <v>381</v>
      </c>
      <c r="AU1777" s="161" t="s">
        <v>90</v>
      </c>
      <c r="AV1777" s="13" t="s">
        <v>90</v>
      </c>
      <c r="AW1777" s="13" t="s">
        <v>36</v>
      </c>
      <c r="AX1777" s="13" t="s">
        <v>80</v>
      </c>
      <c r="AY1777" s="161" t="s">
        <v>373</v>
      </c>
    </row>
    <row r="1778" spans="2:51" s="12" customFormat="1" ht="11.25">
      <c r="B1778" s="153"/>
      <c r="D1778" s="154" t="s">
        <v>381</v>
      </c>
      <c r="E1778" s="155" t="s">
        <v>1</v>
      </c>
      <c r="F1778" s="156" t="s">
        <v>1038</v>
      </c>
      <c r="H1778" s="155" t="s">
        <v>1</v>
      </c>
      <c r="I1778" s="157"/>
      <c r="L1778" s="153"/>
      <c r="M1778" s="158"/>
      <c r="T1778" s="159"/>
      <c r="AT1778" s="155" t="s">
        <v>381</v>
      </c>
      <c r="AU1778" s="155" t="s">
        <v>90</v>
      </c>
      <c r="AV1778" s="12" t="s">
        <v>87</v>
      </c>
      <c r="AW1778" s="12" t="s">
        <v>36</v>
      </c>
      <c r="AX1778" s="12" t="s">
        <v>80</v>
      </c>
      <c r="AY1778" s="155" t="s">
        <v>373</v>
      </c>
    </row>
    <row r="1779" spans="2:51" s="13" customFormat="1" ht="11.25">
      <c r="B1779" s="160"/>
      <c r="D1779" s="154" t="s">
        <v>381</v>
      </c>
      <c r="E1779" s="161" t="s">
        <v>1</v>
      </c>
      <c r="F1779" s="162" t="s">
        <v>1100</v>
      </c>
      <c r="H1779" s="163">
        <v>7.2</v>
      </c>
      <c r="I1779" s="164"/>
      <c r="L1779" s="160"/>
      <c r="M1779" s="165"/>
      <c r="T1779" s="166"/>
      <c r="AT1779" s="161" t="s">
        <v>381</v>
      </c>
      <c r="AU1779" s="161" t="s">
        <v>90</v>
      </c>
      <c r="AV1779" s="13" t="s">
        <v>90</v>
      </c>
      <c r="AW1779" s="13" t="s">
        <v>36</v>
      </c>
      <c r="AX1779" s="13" t="s">
        <v>80</v>
      </c>
      <c r="AY1779" s="161" t="s">
        <v>373</v>
      </c>
    </row>
    <row r="1780" spans="2:51" s="12" customFormat="1" ht="11.25">
      <c r="B1780" s="153"/>
      <c r="D1780" s="154" t="s">
        <v>381</v>
      </c>
      <c r="E1780" s="155" t="s">
        <v>1</v>
      </c>
      <c r="F1780" s="156" t="s">
        <v>1040</v>
      </c>
      <c r="H1780" s="155" t="s">
        <v>1</v>
      </c>
      <c r="I1780" s="157"/>
      <c r="L1780" s="153"/>
      <c r="M1780" s="158"/>
      <c r="T1780" s="159"/>
      <c r="AT1780" s="155" t="s">
        <v>381</v>
      </c>
      <c r="AU1780" s="155" t="s">
        <v>90</v>
      </c>
      <c r="AV1780" s="12" t="s">
        <v>87</v>
      </c>
      <c r="AW1780" s="12" t="s">
        <v>36</v>
      </c>
      <c r="AX1780" s="12" t="s">
        <v>80</v>
      </c>
      <c r="AY1780" s="155" t="s">
        <v>373</v>
      </c>
    </row>
    <row r="1781" spans="2:51" s="13" customFormat="1" ht="11.25">
      <c r="B1781" s="160"/>
      <c r="D1781" s="154" t="s">
        <v>381</v>
      </c>
      <c r="E1781" s="161" t="s">
        <v>1</v>
      </c>
      <c r="F1781" s="162" t="s">
        <v>1101</v>
      </c>
      <c r="H1781" s="163">
        <v>18.456</v>
      </c>
      <c r="I1781" s="164"/>
      <c r="L1781" s="160"/>
      <c r="M1781" s="165"/>
      <c r="T1781" s="166"/>
      <c r="AT1781" s="161" t="s">
        <v>381</v>
      </c>
      <c r="AU1781" s="161" t="s">
        <v>90</v>
      </c>
      <c r="AV1781" s="13" t="s">
        <v>90</v>
      </c>
      <c r="AW1781" s="13" t="s">
        <v>36</v>
      </c>
      <c r="AX1781" s="13" t="s">
        <v>80</v>
      </c>
      <c r="AY1781" s="161" t="s">
        <v>373</v>
      </c>
    </row>
    <row r="1782" spans="2:51" s="12" customFormat="1" ht="11.25">
      <c r="B1782" s="153"/>
      <c r="D1782" s="154" t="s">
        <v>381</v>
      </c>
      <c r="E1782" s="155" t="s">
        <v>1</v>
      </c>
      <c r="F1782" s="156" t="s">
        <v>1042</v>
      </c>
      <c r="H1782" s="155" t="s">
        <v>1</v>
      </c>
      <c r="I1782" s="157"/>
      <c r="L1782" s="153"/>
      <c r="M1782" s="158"/>
      <c r="T1782" s="159"/>
      <c r="AT1782" s="155" t="s">
        <v>381</v>
      </c>
      <c r="AU1782" s="155" t="s">
        <v>90</v>
      </c>
      <c r="AV1782" s="12" t="s">
        <v>87</v>
      </c>
      <c r="AW1782" s="12" t="s">
        <v>36</v>
      </c>
      <c r="AX1782" s="12" t="s">
        <v>80</v>
      </c>
      <c r="AY1782" s="155" t="s">
        <v>373</v>
      </c>
    </row>
    <row r="1783" spans="2:51" s="13" customFormat="1" ht="11.25">
      <c r="B1783" s="160"/>
      <c r="D1783" s="154" t="s">
        <v>381</v>
      </c>
      <c r="E1783" s="161" t="s">
        <v>1</v>
      </c>
      <c r="F1783" s="162" t="s">
        <v>1102</v>
      </c>
      <c r="H1783" s="163">
        <v>1.8720000000000001</v>
      </c>
      <c r="I1783" s="164"/>
      <c r="L1783" s="160"/>
      <c r="M1783" s="165"/>
      <c r="T1783" s="166"/>
      <c r="AT1783" s="161" t="s">
        <v>381</v>
      </c>
      <c r="AU1783" s="161" t="s">
        <v>90</v>
      </c>
      <c r="AV1783" s="13" t="s">
        <v>90</v>
      </c>
      <c r="AW1783" s="13" t="s">
        <v>36</v>
      </c>
      <c r="AX1783" s="13" t="s">
        <v>80</v>
      </c>
      <c r="AY1783" s="161" t="s">
        <v>373</v>
      </c>
    </row>
    <row r="1784" spans="2:51" s="12" customFormat="1" ht="11.25">
      <c r="B1784" s="153"/>
      <c r="D1784" s="154" t="s">
        <v>381</v>
      </c>
      <c r="E1784" s="155" t="s">
        <v>1</v>
      </c>
      <c r="F1784" s="156" t="s">
        <v>1044</v>
      </c>
      <c r="H1784" s="155" t="s">
        <v>1</v>
      </c>
      <c r="I1784" s="157"/>
      <c r="L1784" s="153"/>
      <c r="M1784" s="158"/>
      <c r="T1784" s="159"/>
      <c r="AT1784" s="155" t="s">
        <v>381</v>
      </c>
      <c r="AU1784" s="155" t="s">
        <v>90</v>
      </c>
      <c r="AV1784" s="12" t="s">
        <v>87</v>
      </c>
      <c r="AW1784" s="12" t="s">
        <v>36</v>
      </c>
      <c r="AX1784" s="12" t="s">
        <v>80</v>
      </c>
      <c r="AY1784" s="155" t="s">
        <v>373</v>
      </c>
    </row>
    <row r="1785" spans="2:51" s="13" customFormat="1" ht="11.25">
      <c r="B1785" s="160"/>
      <c r="D1785" s="154" t="s">
        <v>381</v>
      </c>
      <c r="E1785" s="161" t="s">
        <v>1</v>
      </c>
      <c r="F1785" s="162" t="s">
        <v>1103</v>
      </c>
      <c r="H1785" s="163">
        <v>9.5640000000000001</v>
      </c>
      <c r="I1785" s="164"/>
      <c r="L1785" s="160"/>
      <c r="M1785" s="165"/>
      <c r="T1785" s="166"/>
      <c r="AT1785" s="161" t="s">
        <v>381</v>
      </c>
      <c r="AU1785" s="161" t="s">
        <v>90</v>
      </c>
      <c r="AV1785" s="13" t="s">
        <v>90</v>
      </c>
      <c r="AW1785" s="13" t="s">
        <v>36</v>
      </c>
      <c r="AX1785" s="13" t="s">
        <v>80</v>
      </c>
      <c r="AY1785" s="161" t="s">
        <v>373</v>
      </c>
    </row>
    <row r="1786" spans="2:51" s="12" customFormat="1" ht="11.25">
      <c r="B1786" s="153"/>
      <c r="D1786" s="154" t="s">
        <v>381</v>
      </c>
      <c r="E1786" s="155" t="s">
        <v>1</v>
      </c>
      <c r="F1786" s="156" t="s">
        <v>1046</v>
      </c>
      <c r="H1786" s="155" t="s">
        <v>1</v>
      </c>
      <c r="I1786" s="157"/>
      <c r="L1786" s="153"/>
      <c r="M1786" s="158"/>
      <c r="T1786" s="159"/>
      <c r="AT1786" s="155" t="s">
        <v>381</v>
      </c>
      <c r="AU1786" s="155" t="s">
        <v>90</v>
      </c>
      <c r="AV1786" s="12" t="s">
        <v>87</v>
      </c>
      <c r="AW1786" s="12" t="s">
        <v>36</v>
      </c>
      <c r="AX1786" s="12" t="s">
        <v>80</v>
      </c>
      <c r="AY1786" s="155" t="s">
        <v>373</v>
      </c>
    </row>
    <row r="1787" spans="2:51" s="13" customFormat="1" ht="11.25">
      <c r="B1787" s="160"/>
      <c r="D1787" s="154" t="s">
        <v>381</v>
      </c>
      <c r="E1787" s="161" t="s">
        <v>1</v>
      </c>
      <c r="F1787" s="162" t="s">
        <v>1104</v>
      </c>
      <c r="H1787" s="163">
        <v>1.44</v>
      </c>
      <c r="I1787" s="164"/>
      <c r="L1787" s="160"/>
      <c r="M1787" s="165"/>
      <c r="T1787" s="166"/>
      <c r="AT1787" s="161" t="s">
        <v>381</v>
      </c>
      <c r="AU1787" s="161" t="s">
        <v>90</v>
      </c>
      <c r="AV1787" s="13" t="s">
        <v>90</v>
      </c>
      <c r="AW1787" s="13" t="s">
        <v>36</v>
      </c>
      <c r="AX1787" s="13" t="s">
        <v>80</v>
      </c>
      <c r="AY1787" s="161" t="s">
        <v>373</v>
      </c>
    </row>
    <row r="1788" spans="2:51" s="12" customFormat="1" ht="11.25">
      <c r="B1788" s="153"/>
      <c r="D1788" s="154" t="s">
        <v>381</v>
      </c>
      <c r="E1788" s="155" t="s">
        <v>1</v>
      </c>
      <c r="F1788" s="156" t="s">
        <v>1048</v>
      </c>
      <c r="H1788" s="155" t="s">
        <v>1</v>
      </c>
      <c r="I1788" s="157"/>
      <c r="L1788" s="153"/>
      <c r="M1788" s="158"/>
      <c r="T1788" s="159"/>
      <c r="AT1788" s="155" t="s">
        <v>381</v>
      </c>
      <c r="AU1788" s="155" t="s">
        <v>90</v>
      </c>
      <c r="AV1788" s="12" t="s">
        <v>87</v>
      </c>
      <c r="AW1788" s="12" t="s">
        <v>36</v>
      </c>
      <c r="AX1788" s="12" t="s">
        <v>80</v>
      </c>
      <c r="AY1788" s="155" t="s">
        <v>373</v>
      </c>
    </row>
    <row r="1789" spans="2:51" s="13" customFormat="1" ht="11.25">
      <c r="B1789" s="160"/>
      <c r="D1789" s="154" t="s">
        <v>381</v>
      </c>
      <c r="E1789" s="161" t="s">
        <v>1</v>
      </c>
      <c r="F1789" s="162" t="s">
        <v>1105</v>
      </c>
      <c r="H1789" s="163">
        <v>7.9320000000000004</v>
      </c>
      <c r="I1789" s="164"/>
      <c r="L1789" s="160"/>
      <c r="M1789" s="165"/>
      <c r="T1789" s="166"/>
      <c r="AT1789" s="161" t="s">
        <v>381</v>
      </c>
      <c r="AU1789" s="161" t="s">
        <v>90</v>
      </c>
      <c r="AV1789" s="13" t="s">
        <v>90</v>
      </c>
      <c r="AW1789" s="13" t="s">
        <v>36</v>
      </c>
      <c r="AX1789" s="13" t="s">
        <v>80</v>
      </c>
      <c r="AY1789" s="161" t="s">
        <v>373</v>
      </c>
    </row>
    <row r="1790" spans="2:51" s="12" customFormat="1" ht="11.25">
      <c r="B1790" s="153"/>
      <c r="D1790" s="154" t="s">
        <v>381</v>
      </c>
      <c r="E1790" s="155" t="s">
        <v>1</v>
      </c>
      <c r="F1790" s="156" t="s">
        <v>1050</v>
      </c>
      <c r="H1790" s="155" t="s">
        <v>1</v>
      </c>
      <c r="I1790" s="157"/>
      <c r="L1790" s="153"/>
      <c r="M1790" s="158"/>
      <c r="T1790" s="159"/>
      <c r="AT1790" s="155" t="s">
        <v>381</v>
      </c>
      <c r="AU1790" s="155" t="s">
        <v>90</v>
      </c>
      <c r="AV1790" s="12" t="s">
        <v>87</v>
      </c>
      <c r="AW1790" s="12" t="s">
        <v>36</v>
      </c>
      <c r="AX1790" s="12" t="s">
        <v>80</v>
      </c>
      <c r="AY1790" s="155" t="s">
        <v>373</v>
      </c>
    </row>
    <row r="1791" spans="2:51" s="13" customFormat="1" ht="11.25">
      <c r="B1791" s="160"/>
      <c r="D1791" s="154" t="s">
        <v>381</v>
      </c>
      <c r="E1791" s="161" t="s">
        <v>1</v>
      </c>
      <c r="F1791" s="162" t="s">
        <v>1106</v>
      </c>
      <c r="H1791" s="163">
        <v>15.875999999999999</v>
      </c>
      <c r="I1791" s="164"/>
      <c r="L1791" s="160"/>
      <c r="M1791" s="165"/>
      <c r="T1791" s="166"/>
      <c r="AT1791" s="161" t="s">
        <v>381</v>
      </c>
      <c r="AU1791" s="161" t="s">
        <v>90</v>
      </c>
      <c r="AV1791" s="13" t="s">
        <v>90</v>
      </c>
      <c r="AW1791" s="13" t="s">
        <v>36</v>
      </c>
      <c r="AX1791" s="13" t="s">
        <v>80</v>
      </c>
      <c r="AY1791" s="161" t="s">
        <v>373</v>
      </c>
    </row>
    <row r="1792" spans="2:51" s="12" customFormat="1" ht="11.25">
      <c r="B1792" s="153"/>
      <c r="D1792" s="154" t="s">
        <v>381</v>
      </c>
      <c r="E1792" s="155" t="s">
        <v>1</v>
      </c>
      <c r="F1792" s="156" t="s">
        <v>1052</v>
      </c>
      <c r="H1792" s="155" t="s">
        <v>1</v>
      </c>
      <c r="I1792" s="157"/>
      <c r="L1792" s="153"/>
      <c r="M1792" s="158"/>
      <c r="T1792" s="159"/>
      <c r="AT1792" s="155" t="s">
        <v>381</v>
      </c>
      <c r="AU1792" s="155" t="s">
        <v>90</v>
      </c>
      <c r="AV1792" s="12" t="s">
        <v>87</v>
      </c>
      <c r="AW1792" s="12" t="s">
        <v>36</v>
      </c>
      <c r="AX1792" s="12" t="s">
        <v>80</v>
      </c>
      <c r="AY1792" s="155" t="s">
        <v>373</v>
      </c>
    </row>
    <row r="1793" spans="2:51" s="13" customFormat="1" ht="11.25">
      <c r="B1793" s="160"/>
      <c r="D1793" s="154" t="s">
        <v>381</v>
      </c>
      <c r="E1793" s="161" t="s">
        <v>1</v>
      </c>
      <c r="F1793" s="162" t="s">
        <v>1107</v>
      </c>
      <c r="H1793" s="163">
        <v>7.8360000000000003</v>
      </c>
      <c r="I1793" s="164"/>
      <c r="L1793" s="160"/>
      <c r="M1793" s="165"/>
      <c r="T1793" s="166"/>
      <c r="AT1793" s="161" t="s">
        <v>381</v>
      </c>
      <c r="AU1793" s="161" t="s">
        <v>90</v>
      </c>
      <c r="AV1793" s="13" t="s">
        <v>90</v>
      </c>
      <c r="AW1793" s="13" t="s">
        <v>36</v>
      </c>
      <c r="AX1793" s="13" t="s">
        <v>80</v>
      </c>
      <c r="AY1793" s="161" t="s">
        <v>373</v>
      </c>
    </row>
    <row r="1794" spans="2:51" s="12" customFormat="1" ht="11.25">
      <c r="B1794" s="153"/>
      <c r="D1794" s="154" t="s">
        <v>381</v>
      </c>
      <c r="E1794" s="155" t="s">
        <v>1</v>
      </c>
      <c r="F1794" s="156" t="s">
        <v>1054</v>
      </c>
      <c r="H1794" s="155" t="s">
        <v>1</v>
      </c>
      <c r="I1794" s="157"/>
      <c r="L1794" s="153"/>
      <c r="M1794" s="158"/>
      <c r="T1794" s="159"/>
      <c r="AT1794" s="155" t="s">
        <v>381</v>
      </c>
      <c r="AU1794" s="155" t="s">
        <v>90</v>
      </c>
      <c r="AV1794" s="12" t="s">
        <v>87</v>
      </c>
      <c r="AW1794" s="12" t="s">
        <v>36</v>
      </c>
      <c r="AX1794" s="12" t="s">
        <v>80</v>
      </c>
      <c r="AY1794" s="155" t="s">
        <v>373</v>
      </c>
    </row>
    <row r="1795" spans="2:51" s="13" customFormat="1" ht="11.25">
      <c r="B1795" s="160"/>
      <c r="D1795" s="154" t="s">
        <v>381</v>
      </c>
      <c r="E1795" s="161" t="s">
        <v>1</v>
      </c>
      <c r="F1795" s="162" t="s">
        <v>1108</v>
      </c>
      <c r="H1795" s="163">
        <v>9.7919999999999998</v>
      </c>
      <c r="I1795" s="164"/>
      <c r="L1795" s="160"/>
      <c r="M1795" s="165"/>
      <c r="T1795" s="166"/>
      <c r="AT1795" s="161" t="s">
        <v>381</v>
      </c>
      <c r="AU1795" s="161" t="s">
        <v>90</v>
      </c>
      <c r="AV1795" s="13" t="s">
        <v>90</v>
      </c>
      <c r="AW1795" s="13" t="s">
        <v>36</v>
      </c>
      <c r="AX1795" s="13" t="s">
        <v>80</v>
      </c>
      <c r="AY1795" s="161" t="s">
        <v>373</v>
      </c>
    </row>
    <row r="1796" spans="2:51" s="12" customFormat="1" ht="11.25">
      <c r="B1796" s="153"/>
      <c r="D1796" s="154" t="s">
        <v>381</v>
      </c>
      <c r="E1796" s="155" t="s">
        <v>1</v>
      </c>
      <c r="F1796" s="156" t="s">
        <v>1056</v>
      </c>
      <c r="H1796" s="155" t="s">
        <v>1</v>
      </c>
      <c r="I1796" s="157"/>
      <c r="L1796" s="153"/>
      <c r="M1796" s="158"/>
      <c r="T1796" s="159"/>
      <c r="AT1796" s="155" t="s">
        <v>381</v>
      </c>
      <c r="AU1796" s="155" t="s">
        <v>90</v>
      </c>
      <c r="AV1796" s="12" t="s">
        <v>87</v>
      </c>
      <c r="AW1796" s="12" t="s">
        <v>36</v>
      </c>
      <c r="AX1796" s="12" t="s">
        <v>80</v>
      </c>
      <c r="AY1796" s="155" t="s">
        <v>373</v>
      </c>
    </row>
    <row r="1797" spans="2:51" s="13" customFormat="1" ht="11.25">
      <c r="B1797" s="160"/>
      <c r="D1797" s="154" t="s">
        <v>381</v>
      </c>
      <c r="E1797" s="161" t="s">
        <v>1</v>
      </c>
      <c r="F1797" s="162" t="s">
        <v>1109</v>
      </c>
      <c r="H1797" s="163">
        <v>2.3039999999999998</v>
      </c>
      <c r="I1797" s="164"/>
      <c r="L1797" s="160"/>
      <c r="M1797" s="165"/>
      <c r="T1797" s="166"/>
      <c r="AT1797" s="161" t="s">
        <v>381</v>
      </c>
      <c r="AU1797" s="161" t="s">
        <v>90</v>
      </c>
      <c r="AV1797" s="13" t="s">
        <v>90</v>
      </c>
      <c r="AW1797" s="13" t="s">
        <v>36</v>
      </c>
      <c r="AX1797" s="13" t="s">
        <v>80</v>
      </c>
      <c r="AY1797" s="161" t="s">
        <v>373</v>
      </c>
    </row>
    <row r="1798" spans="2:51" s="12" customFormat="1" ht="11.25">
      <c r="B1798" s="153"/>
      <c r="D1798" s="154" t="s">
        <v>381</v>
      </c>
      <c r="E1798" s="155" t="s">
        <v>1</v>
      </c>
      <c r="F1798" s="156" t="s">
        <v>1058</v>
      </c>
      <c r="H1798" s="155" t="s">
        <v>1</v>
      </c>
      <c r="I1798" s="157"/>
      <c r="L1798" s="153"/>
      <c r="M1798" s="158"/>
      <c r="T1798" s="159"/>
      <c r="AT1798" s="155" t="s">
        <v>381</v>
      </c>
      <c r="AU1798" s="155" t="s">
        <v>90</v>
      </c>
      <c r="AV1798" s="12" t="s">
        <v>87</v>
      </c>
      <c r="AW1798" s="12" t="s">
        <v>36</v>
      </c>
      <c r="AX1798" s="12" t="s">
        <v>80</v>
      </c>
      <c r="AY1798" s="155" t="s">
        <v>373</v>
      </c>
    </row>
    <row r="1799" spans="2:51" s="13" customFormat="1" ht="11.25">
      <c r="B1799" s="160"/>
      <c r="D1799" s="154" t="s">
        <v>381</v>
      </c>
      <c r="E1799" s="161" t="s">
        <v>1</v>
      </c>
      <c r="F1799" s="162" t="s">
        <v>1109</v>
      </c>
      <c r="H1799" s="163">
        <v>2.3039999999999998</v>
      </c>
      <c r="I1799" s="164"/>
      <c r="L1799" s="160"/>
      <c r="M1799" s="165"/>
      <c r="T1799" s="166"/>
      <c r="AT1799" s="161" t="s">
        <v>381</v>
      </c>
      <c r="AU1799" s="161" t="s">
        <v>90</v>
      </c>
      <c r="AV1799" s="13" t="s">
        <v>90</v>
      </c>
      <c r="AW1799" s="13" t="s">
        <v>36</v>
      </c>
      <c r="AX1799" s="13" t="s">
        <v>80</v>
      </c>
      <c r="AY1799" s="161" t="s">
        <v>373</v>
      </c>
    </row>
    <row r="1800" spans="2:51" s="12" customFormat="1" ht="11.25">
      <c r="B1800" s="153"/>
      <c r="D1800" s="154" t="s">
        <v>381</v>
      </c>
      <c r="E1800" s="155" t="s">
        <v>1</v>
      </c>
      <c r="F1800" s="156" t="s">
        <v>1059</v>
      </c>
      <c r="H1800" s="155" t="s">
        <v>1</v>
      </c>
      <c r="I1800" s="157"/>
      <c r="L1800" s="153"/>
      <c r="M1800" s="158"/>
      <c r="T1800" s="159"/>
      <c r="AT1800" s="155" t="s">
        <v>381</v>
      </c>
      <c r="AU1800" s="155" t="s">
        <v>90</v>
      </c>
      <c r="AV1800" s="12" t="s">
        <v>87</v>
      </c>
      <c r="AW1800" s="12" t="s">
        <v>36</v>
      </c>
      <c r="AX1800" s="12" t="s">
        <v>80</v>
      </c>
      <c r="AY1800" s="155" t="s">
        <v>373</v>
      </c>
    </row>
    <row r="1801" spans="2:51" s="13" customFormat="1" ht="11.25">
      <c r="B1801" s="160"/>
      <c r="D1801" s="154" t="s">
        <v>381</v>
      </c>
      <c r="E1801" s="161" t="s">
        <v>1</v>
      </c>
      <c r="F1801" s="162" t="s">
        <v>1110</v>
      </c>
      <c r="H1801" s="163">
        <v>4.6319999999999997</v>
      </c>
      <c r="I1801" s="164"/>
      <c r="L1801" s="160"/>
      <c r="M1801" s="165"/>
      <c r="T1801" s="166"/>
      <c r="AT1801" s="161" t="s">
        <v>381</v>
      </c>
      <c r="AU1801" s="161" t="s">
        <v>90</v>
      </c>
      <c r="AV1801" s="13" t="s">
        <v>90</v>
      </c>
      <c r="AW1801" s="13" t="s">
        <v>36</v>
      </c>
      <c r="AX1801" s="13" t="s">
        <v>80</v>
      </c>
      <c r="AY1801" s="161" t="s">
        <v>373</v>
      </c>
    </row>
    <row r="1802" spans="2:51" s="12" customFormat="1" ht="11.25">
      <c r="B1802" s="153"/>
      <c r="D1802" s="154" t="s">
        <v>381</v>
      </c>
      <c r="E1802" s="155" t="s">
        <v>1</v>
      </c>
      <c r="F1802" s="156" t="s">
        <v>1061</v>
      </c>
      <c r="H1802" s="155" t="s">
        <v>1</v>
      </c>
      <c r="I1802" s="157"/>
      <c r="L1802" s="153"/>
      <c r="M1802" s="158"/>
      <c r="T1802" s="159"/>
      <c r="AT1802" s="155" t="s">
        <v>381</v>
      </c>
      <c r="AU1802" s="155" t="s">
        <v>90</v>
      </c>
      <c r="AV1802" s="12" t="s">
        <v>87</v>
      </c>
      <c r="AW1802" s="12" t="s">
        <v>36</v>
      </c>
      <c r="AX1802" s="12" t="s">
        <v>80</v>
      </c>
      <c r="AY1802" s="155" t="s">
        <v>373</v>
      </c>
    </row>
    <row r="1803" spans="2:51" s="13" customFormat="1" ht="11.25">
      <c r="B1803" s="160"/>
      <c r="D1803" s="154" t="s">
        <v>381</v>
      </c>
      <c r="E1803" s="161" t="s">
        <v>1</v>
      </c>
      <c r="F1803" s="162" t="s">
        <v>1111</v>
      </c>
      <c r="H1803" s="163">
        <v>4.5119999999999996</v>
      </c>
      <c r="I1803" s="164"/>
      <c r="L1803" s="160"/>
      <c r="M1803" s="165"/>
      <c r="T1803" s="166"/>
      <c r="AT1803" s="161" t="s">
        <v>381</v>
      </c>
      <c r="AU1803" s="161" t="s">
        <v>90</v>
      </c>
      <c r="AV1803" s="13" t="s">
        <v>90</v>
      </c>
      <c r="AW1803" s="13" t="s">
        <v>36</v>
      </c>
      <c r="AX1803" s="13" t="s">
        <v>80</v>
      </c>
      <c r="AY1803" s="161" t="s">
        <v>373</v>
      </c>
    </row>
    <row r="1804" spans="2:51" s="12" customFormat="1" ht="11.25">
      <c r="B1804" s="153"/>
      <c r="D1804" s="154" t="s">
        <v>381</v>
      </c>
      <c r="E1804" s="155" t="s">
        <v>1</v>
      </c>
      <c r="F1804" s="156" t="s">
        <v>1063</v>
      </c>
      <c r="H1804" s="155" t="s">
        <v>1</v>
      </c>
      <c r="I1804" s="157"/>
      <c r="L1804" s="153"/>
      <c r="M1804" s="158"/>
      <c r="T1804" s="159"/>
      <c r="AT1804" s="155" t="s">
        <v>381</v>
      </c>
      <c r="AU1804" s="155" t="s">
        <v>90</v>
      </c>
      <c r="AV1804" s="12" t="s">
        <v>87</v>
      </c>
      <c r="AW1804" s="12" t="s">
        <v>36</v>
      </c>
      <c r="AX1804" s="12" t="s">
        <v>80</v>
      </c>
      <c r="AY1804" s="155" t="s">
        <v>373</v>
      </c>
    </row>
    <row r="1805" spans="2:51" s="12" customFormat="1" ht="11.25">
      <c r="B1805" s="153"/>
      <c r="D1805" s="154" t="s">
        <v>381</v>
      </c>
      <c r="E1805" s="155" t="s">
        <v>1</v>
      </c>
      <c r="F1805" s="156" t="s">
        <v>1064</v>
      </c>
      <c r="H1805" s="155" t="s">
        <v>1</v>
      </c>
      <c r="I1805" s="157"/>
      <c r="L1805" s="153"/>
      <c r="M1805" s="158"/>
      <c r="T1805" s="159"/>
      <c r="AT1805" s="155" t="s">
        <v>381</v>
      </c>
      <c r="AU1805" s="155" t="s">
        <v>90</v>
      </c>
      <c r="AV1805" s="12" t="s">
        <v>87</v>
      </c>
      <c r="AW1805" s="12" t="s">
        <v>36</v>
      </c>
      <c r="AX1805" s="12" t="s">
        <v>80</v>
      </c>
      <c r="AY1805" s="155" t="s">
        <v>373</v>
      </c>
    </row>
    <row r="1806" spans="2:51" s="13" customFormat="1" ht="11.25">
      <c r="B1806" s="160"/>
      <c r="D1806" s="154" t="s">
        <v>381</v>
      </c>
      <c r="E1806" s="161" t="s">
        <v>1</v>
      </c>
      <c r="F1806" s="162" t="s">
        <v>1095</v>
      </c>
      <c r="H1806" s="163">
        <v>18.600000000000001</v>
      </c>
      <c r="I1806" s="164"/>
      <c r="L1806" s="160"/>
      <c r="M1806" s="165"/>
      <c r="T1806" s="166"/>
      <c r="AT1806" s="161" t="s">
        <v>381</v>
      </c>
      <c r="AU1806" s="161" t="s">
        <v>90</v>
      </c>
      <c r="AV1806" s="13" t="s">
        <v>90</v>
      </c>
      <c r="AW1806" s="13" t="s">
        <v>36</v>
      </c>
      <c r="AX1806" s="13" t="s">
        <v>80</v>
      </c>
      <c r="AY1806" s="161" t="s">
        <v>373</v>
      </c>
    </row>
    <row r="1807" spans="2:51" s="12" customFormat="1" ht="11.25">
      <c r="B1807" s="153"/>
      <c r="D1807" s="154" t="s">
        <v>381</v>
      </c>
      <c r="E1807" s="155" t="s">
        <v>1</v>
      </c>
      <c r="F1807" s="156" t="s">
        <v>1066</v>
      </c>
      <c r="H1807" s="155" t="s">
        <v>1</v>
      </c>
      <c r="I1807" s="157"/>
      <c r="L1807" s="153"/>
      <c r="M1807" s="158"/>
      <c r="T1807" s="159"/>
      <c r="AT1807" s="155" t="s">
        <v>381</v>
      </c>
      <c r="AU1807" s="155" t="s">
        <v>90</v>
      </c>
      <c r="AV1807" s="12" t="s">
        <v>87</v>
      </c>
      <c r="AW1807" s="12" t="s">
        <v>36</v>
      </c>
      <c r="AX1807" s="12" t="s">
        <v>80</v>
      </c>
      <c r="AY1807" s="155" t="s">
        <v>373</v>
      </c>
    </row>
    <row r="1808" spans="2:51" s="13" customFormat="1" ht="11.25">
      <c r="B1808" s="160"/>
      <c r="D1808" s="154" t="s">
        <v>381</v>
      </c>
      <c r="E1808" s="161" t="s">
        <v>1</v>
      </c>
      <c r="F1808" s="162" t="s">
        <v>1112</v>
      </c>
      <c r="H1808" s="163">
        <v>35.231999999999999</v>
      </c>
      <c r="I1808" s="164"/>
      <c r="L1808" s="160"/>
      <c r="M1808" s="165"/>
      <c r="T1808" s="166"/>
      <c r="AT1808" s="161" t="s">
        <v>381</v>
      </c>
      <c r="AU1808" s="161" t="s">
        <v>90</v>
      </c>
      <c r="AV1808" s="13" t="s">
        <v>90</v>
      </c>
      <c r="AW1808" s="13" t="s">
        <v>36</v>
      </c>
      <c r="AX1808" s="13" t="s">
        <v>80</v>
      </c>
      <c r="AY1808" s="161" t="s">
        <v>373</v>
      </c>
    </row>
    <row r="1809" spans="2:51" s="12" customFormat="1" ht="11.25">
      <c r="B1809" s="153"/>
      <c r="D1809" s="154" t="s">
        <v>381</v>
      </c>
      <c r="E1809" s="155" t="s">
        <v>1</v>
      </c>
      <c r="F1809" s="156" t="s">
        <v>1068</v>
      </c>
      <c r="H1809" s="155" t="s">
        <v>1</v>
      </c>
      <c r="I1809" s="157"/>
      <c r="L1809" s="153"/>
      <c r="M1809" s="158"/>
      <c r="T1809" s="159"/>
      <c r="AT1809" s="155" t="s">
        <v>381</v>
      </c>
      <c r="AU1809" s="155" t="s">
        <v>90</v>
      </c>
      <c r="AV1809" s="12" t="s">
        <v>87</v>
      </c>
      <c r="AW1809" s="12" t="s">
        <v>36</v>
      </c>
      <c r="AX1809" s="12" t="s">
        <v>80</v>
      </c>
      <c r="AY1809" s="155" t="s">
        <v>373</v>
      </c>
    </row>
    <row r="1810" spans="2:51" s="13" customFormat="1" ht="11.25">
      <c r="B1810" s="160"/>
      <c r="D1810" s="154" t="s">
        <v>381</v>
      </c>
      <c r="E1810" s="161" t="s">
        <v>1</v>
      </c>
      <c r="F1810" s="162" t="s">
        <v>1113</v>
      </c>
      <c r="H1810" s="163">
        <v>6.6</v>
      </c>
      <c r="I1810" s="164"/>
      <c r="L1810" s="160"/>
      <c r="M1810" s="165"/>
      <c r="T1810" s="166"/>
      <c r="AT1810" s="161" t="s">
        <v>381</v>
      </c>
      <c r="AU1810" s="161" t="s">
        <v>90</v>
      </c>
      <c r="AV1810" s="13" t="s">
        <v>90</v>
      </c>
      <c r="AW1810" s="13" t="s">
        <v>36</v>
      </c>
      <c r="AX1810" s="13" t="s">
        <v>80</v>
      </c>
      <c r="AY1810" s="161" t="s">
        <v>373</v>
      </c>
    </row>
    <row r="1811" spans="2:51" s="12" customFormat="1" ht="11.25">
      <c r="B1811" s="153"/>
      <c r="D1811" s="154" t="s">
        <v>381</v>
      </c>
      <c r="E1811" s="155" t="s">
        <v>1</v>
      </c>
      <c r="F1811" s="156" t="s">
        <v>1070</v>
      </c>
      <c r="H1811" s="155" t="s">
        <v>1</v>
      </c>
      <c r="I1811" s="157"/>
      <c r="L1811" s="153"/>
      <c r="M1811" s="158"/>
      <c r="T1811" s="159"/>
      <c r="AT1811" s="155" t="s">
        <v>381</v>
      </c>
      <c r="AU1811" s="155" t="s">
        <v>90</v>
      </c>
      <c r="AV1811" s="12" t="s">
        <v>87</v>
      </c>
      <c r="AW1811" s="12" t="s">
        <v>36</v>
      </c>
      <c r="AX1811" s="12" t="s">
        <v>80</v>
      </c>
      <c r="AY1811" s="155" t="s">
        <v>373</v>
      </c>
    </row>
    <row r="1812" spans="2:51" s="13" customFormat="1" ht="11.25">
      <c r="B1812" s="160"/>
      <c r="D1812" s="154" t="s">
        <v>381</v>
      </c>
      <c r="E1812" s="161" t="s">
        <v>1</v>
      </c>
      <c r="F1812" s="162" t="s">
        <v>1114</v>
      </c>
      <c r="H1812" s="163">
        <v>40.776000000000003</v>
      </c>
      <c r="I1812" s="164"/>
      <c r="L1812" s="160"/>
      <c r="M1812" s="165"/>
      <c r="T1812" s="166"/>
      <c r="AT1812" s="161" t="s">
        <v>381</v>
      </c>
      <c r="AU1812" s="161" t="s">
        <v>90</v>
      </c>
      <c r="AV1812" s="13" t="s">
        <v>90</v>
      </c>
      <c r="AW1812" s="13" t="s">
        <v>36</v>
      </c>
      <c r="AX1812" s="13" t="s">
        <v>80</v>
      </c>
      <c r="AY1812" s="161" t="s">
        <v>373</v>
      </c>
    </row>
    <row r="1813" spans="2:51" s="12" customFormat="1" ht="11.25">
      <c r="B1813" s="153"/>
      <c r="D1813" s="154" t="s">
        <v>381</v>
      </c>
      <c r="E1813" s="155" t="s">
        <v>1</v>
      </c>
      <c r="F1813" s="156" t="s">
        <v>1072</v>
      </c>
      <c r="H1813" s="155" t="s">
        <v>1</v>
      </c>
      <c r="I1813" s="157"/>
      <c r="L1813" s="153"/>
      <c r="M1813" s="158"/>
      <c r="T1813" s="159"/>
      <c r="AT1813" s="155" t="s">
        <v>381</v>
      </c>
      <c r="AU1813" s="155" t="s">
        <v>90</v>
      </c>
      <c r="AV1813" s="12" t="s">
        <v>87</v>
      </c>
      <c r="AW1813" s="12" t="s">
        <v>36</v>
      </c>
      <c r="AX1813" s="12" t="s">
        <v>80</v>
      </c>
      <c r="AY1813" s="155" t="s">
        <v>373</v>
      </c>
    </row>
    <row r="1814" spans="2:51" s="13" customFormat="1" ht="11.25">
      <c r="B1814" s="160"/>
      <c r="D1814" s="154" t="s">
        <v>381</v>
      </c>
      <c r="E1814" s="161" t="s">
        <v>1</v>
      </c>
      <c r="F1814" s="162" t="s">
        <v>1115</v>
      </c>
      <c r="H1814" s="163">
        <v>41.832000000000001</v>
      </c>
      <c r="I1814" s="164"/>
      <c r="L1814" s="160"/>
      <c r="M1814" s="165"/>
      <c r="T1814" s="166"/>
      <c r="AT1814" s="161" t="s">
        <v>381</v>
      </c>
      <c r="AU1814" s="161" t="s">
        <v>90</v>
      </c>
      <c r="AV1814" s="13" t="s">
        <v>90</v>
      </c>
      <c r="AW1814" s="13" t="s">
        <v>36</v>
      </c>
      <c r="AX1814" s="13" t="s">
        <v>80</v>
      </c>
      <c r="AY1814" s="161" t="s">
        <v>373</v>
      </c>
    </row>
    <row r="1815" spans="2:51" s="12" customFormat="1" ht="11.25">
      <c r="B1815" s="153"/>
      <c r="D1815" s="154" t="s">
        <v>381</v>
      </c>
      <c r="E1815" s="155" t="s">
        <v>1</v>
      </c>
      <c r="F1815" s="156" t="s">
        <v>1074</v>
      </c>
      <c r="H1815" s="155" t="s">
        <v>1</v>
      </c>
      <c r="I1815" s="157"/>
      <c r="L1815" s="153"/>
      <c r="M1815" s="158"/>
      <c r="T1815" s="159"/>
      <c r="AT1815" s="155" t="s">
        <v>381</v>
      </c>
      <c r="AU1815" s="155" t="s">
        <v>90</v>
      </c>
      <c r="AV1815" s="12" t="s">
        <v>87</v>
      </c>
      <c r="AW1815" s="12" t="s">
        <v>36</v>
      </c>
      <c r="AX1815" s="12" t="s">
        <v>80</v>
      </c>
      <c r="AY1815" s="155" t="s">
        <v>373</v>
      </c>
    </row>
    <row r="1816" spans="2:51" s="13" customFormat="1" ht="11.25">
      <c r="B1816" s="160"/>
      <c r="D1816" s="154" t="s">
        <v>381</v>
      </c>
      <c r="E1816" s="161" t="s">
        <v>1</v>
      </c>
      <c r="F1816" s="162" t="s">
        <v>1116</v>
      </c>
      <c r="H1816" s="163">
        <v>36.887999999999998</v>
      </c>
      <c r="I1816" s="164"/>
      <c r="L1816" s="160"/>
      <c r="M1816" s="165"/>
      <c r="T1816" s="166"/>
      <c r="AT1816" s="161" t="s">
        <v>381</v>
      </c>
      <c r="AU1816" s="161" t="s">
        <v>90</v>
      </c>
      <c r="AV1816" s="13" t="s">
        <v>90</v>
      </c>
      <c r="AW1816" s="13" t="s">
        <v>36</v>
      </c>
      <c r="AX1816" s="13" t="s">
        <v>80</v>
      </c>
      <c r="AY1816" s="161" t="s">
        <v>373</v>
      </c>
    </row>
    <row r="1817" spans="2:51" s="12" customFormat="1" ht="11.25">
      <c r="B1817" s="153"/>
      <c r="D1817" s="154" t="s">
        <v>381</v>
      </c>
      <c r="E1817" s="155" t="s">
        <v>1</v>
      </c>
      <c r="F1817" s="156" t="s">
        <v>1076</v>
      </c>
      <c r="H1817" s="155" t="s">
        <v>1</v>
      </c>
      <c r="I1817" s="157"/>
      <c r="L1817" s="153"/>
      <c r="M1817" s="158"/>
      <c r="T1817" s="159"/>
      <c r="AT1817" s="155" t="s">
        <v>381</v>
      </c>
      <c r="AU1817" s="155" t="s">
        <v>90</v>
      </c>
      <c r="AV1817" s="12" t="s">
        <v>87</v>
      </c>
      <c r="AW1817" s="12" t="s">
        <v>36</v>
      </c>
      <c r="AX1817" s="12" t="s">
        <v>80</v>
      </c>
      <c r="AY1817" s="155" t="s">
        <v>373</v>
      </c>
    </row>
    <row r="1818" spans="2:51" s="13" customFormat="1" ht="11.25">
      <c r="B1818" s="160"/>
      <c r="D1818" s="154" t="s">
        <v>381</v>
      </c>
      <c r="E1818" s="161" t="s">
        <v>1</v>
      </c>
      <c r="F1818" s="162" t="s">
        <v>1117</v>
      </c>
      <c r="H1818" s="163">
        <v>1.6859999999999999</v>
      </c>
      <c r="I1818" s="164"/>
      <c r="L1818" s="160"/>
      <c r="M1818" s="165"/>
      <c r="T1818" s="166"/>
      <c r="AT1818" s="161" t="s">
        <v>381</v>
      </c>
      <c r="AU1818" s="161" t="s">
        <v>90</v>
      </c>
      <c r="AV1818" s="13" t="s">
        <v>90</v>
      </c>
      <c r="AW1818" s="13" t="s">
        <v>36</v>
      </c>
      <c r="AX1818" s="13" t="s">
        <v>80</v>
      </c>
      <c r="AY1818" s="161" t="s">
        <v>373</v>
      </c>
    </row>
    <row r="1819" spans="2:51" s="12" customFormat="1" ht="11.25">
      <c r="B1819" s="153"/>
      <c r="D1819" s="154" t="s">
        <v>381</v>
      </c>
      <c r="E1819" s="155" t="s">
        <v>1</v>
      </c>
      <c r="F1819" s="156" t="s">
        <v>1078</v>
      </c>
      <c r="H1819" s="155" t="s">
        <v>1</v>
      </c>
      <c r="I1819" s="157"/>
      <c r="L1819" s="153"/>
      <c r="M1819" s="158"/>
      <c r="T1819" s="159"/>
      <c r="AT1819" s="155" t="s">
        <v>381</v>
      </c>
      <c r="AU1819" s="155" t="s">
        <v>90</v>
      </c>
      <c r="AV1819" s="12" t="s">
        <v>87</v>
      </c>
      <c r="AW1819" s="12" t="s">
        <v>36</v>
      </c>
      <c r="AX1819" s="12" t="s">
        <v>80</v>
      </c>
      <c r="AY1819" s="155" t="s">
        <v>373</v>
      </c>
    </row>
    <row r="1820" spans="2:51" s="13" customFormat="1" ht="11.25">
      <c r="B1820" s="160"/>
      <c r="D1820" s="154" t="s">
        <v>381</v>
      </c>
      <c r="E1820" s="161" t="s">
        <v>1</v>
      </c>
      <c r="F1820" s="162" t="s">
        <v>1118</v>
      </c>
      <c r="H1820" s="163">
        <v>2.4060000000000001</v>
      </c>
      <c r="I1820" s="164"/>
      <c r="L1820" s="160"/>
      <c r="M1820" s="165"/>
      <c r="T1820" s="166"/>
      <c r="AT1820" s="161" t="s">
        <v>381</v>
      </c>
      <c r="AU1820" s="161" t="s">
        <v>90</v>
      </c>
      <c r="AV1820" s="13" t="s">
        <v>90</v>
      </c>
      <c r="AW1820" s="13" t="s">
        <v>36</v>
      </c>
      <c r="AX1820" s="13" t="s">
        <v>80</v>
      </c>
      <c r="AY1820" s="161" t="s">
        <v>373</v>
      </c>
    </row>
    <row r="1821" spans="2:51" s="12" customFormat="1" ht="11.25">
      <c r="B1821" s="153"/>
      <c r="D1821" s="154" t="s">
        <v>381</v>
      </c>
      <c r="E1821" s="155" t="s">
        <v>1</v>
      </c>
      <c r="F1821" s="156" t="s">
        <v>1080</v>
      </c>
      <c r="H1821" s="155" t="s">
        <v>1</v>
      </c>
      <c r="I1821" s="157"/>
      <c r="L1821" s="153"/>
      <c r="M1821" s="158"/>
      <c r="T1821" s="159"/>
      <c r="AT1821" s="155" t="s">
        <v>381</v>
      </c>
      <c r="AU1821" s="155" t="s">
        <v>90</v>
      </c>
      <c r="AV1821" s="12" t="s">
        <v>87</v>
      </c>
      <c r="AW1821" s="12" t="s">
        <v>36</v>
      </c>
      <c r="AX1821" s="12" t="s">
        <v>80</v>
      </c>
      <c r="AY1821" s="155" t="s">
        <v>373</v>
      </c>
    </row>
    <row r="1822" spans="2:51" s="13" customFormat="1" ht="11.25">
      <c r="B1822" s="160"/>
      <c r="D1822" s="154" t="s">
        <v>381</v>
      </c>
      <c r="E1822" s="161" t="s">
        <v>1</v>
      </c>
      <c r="F1822" s="162" t="s">
        <v>1119</v>
      </c>
      <c r="H1822" s="163">
        <v>6.5439999999999996</v>
      </c>
      <c r="I1822" s="164"/>
      <c r="L1822" s="160"/>
      <c r="M1822" s="165"/>
      <c r="T1822" s="166"/>
      <c r="AT1822" s="161" t="s">
        <v>381</v>
      </c>
      <c r="AU1822" s="161" t="s">
        <v>90</v>
      </c>
      <c r="AV1822" s="13" t="s">
        <v>90</v>
      </c>
      <c r="AW1822" s="13" t="s">
        <v>36</v>
      </c>
      <c r="AX1822" s="13" t="s">
        <v>80</v>
      </c>
      <c r="AY1822" s="161" t="s">
        <v>373</v>
      </c>
    </row>
    <row r="1823" spans="2:51" s="12" customFormat="1" ht="11.25">
      <c r="B1823" s="153"/>
      <c r="D1823" s="154" t="s">
        <v>381</v>
      </c>
      <c r="E1823" s="155" t="s">
        <v>1</v>
      </c>
      <c r="F1823" s="156" t="s">
        <v>1082</v>
      </c>
      <c r="H1823" s="155" t="s">
        <v>1</v>
      </c>
      <c r="I1823" s="157"/>
      <c r="L1823" s="153"/>
      <c r="M1823" s="158"/>
      <c r="T1823" s="159"/>
      <c r="AT1823" s="155" t="s">
        <v>381</v>
      </c>
      <c r="AU1823" s="155" t="s">
        <v>90</v>
      </c>
      <c r="AV1823" s="12" t="s">
        <v>87</v>
      </c>
      <c r="AW1823" s="12" t="s">
        <v>36</v>
      </c>
      <c r="AX1823" s="12" t="s">
        <v>80</v>
      </c>
      <c r="AY1823" s="155" t="s">
        <v>373</v>
      </c>
    </row>
    <row r="1824" spans="2:51" s="13" customFormat="1" ht="11.25">
      <c r="B1824" s="160"/>
      <c r="D1824" s="154" t="s">
        <v>381</v>
      </c>
      <c r="E1824" s="161" t="s">
        <v>1</v>
      </c>
      <c r="F1824" s="162" t="s">
        <v>1120</v>
      </c>
      <c r="H1824" s="163">
        <v>6.56</v>
      </c>
      <c r="I1824" s="164"/>
      <c r="L1824" s="160"/>
      <c r="M1824" s="165"/>
      <c r="T1824" s="166"/>
      <c r="AT1824" s="161" t="s">
        <v>381</v>
      </c>
      <c r="AU1824" s="161" t="s">
        <v>90</v>
      </c>
      <c r="AV1824" s="13" t="s">
        <v>90</v>
      </c>
      <c r="AW1824" s="13" t="s">
        <v>36</v>
      </c>
      <c r="AX1824" s="13" t="s">
        <v>80</v>
      </c>
      <c r="AY1824" s="161" t="s">
        <v>373</v>
      </c>
    </row>
    <row r="1825" spans="2:65" s="12" customFormat="1" ht="11.25">
      <c r="B1825" s="153"/>
      <c r="D1825" s="154" t="s">
        <v>381</v>
      </c>
      <c r="E1825" s="155" t="s">
        <v>1</v>
      </c>
      <c r="F1825" s="156" t="s">
        <v>1084</v>
      </c>
      <c r="H1825" s="155" t="s">
        <v>1</v>
      </c>
      <c r="I1825" s="157"/>
      <c r="L1825" s="153"/>
      <c r="M1825" s="158"/>
      <c r="T1825" s="159"/>
      <c r="AT1825" s="155" t="s">
        <v>381</v>
      </c>
      <c r="AU1825" s="155" t="s">
        <v>90</v>
      </c>
      <c r="AV1825" s="12" t="s">
        <v>87</v>
      </c>
      <c r="AW1825" s="12" t="s">
        <v>36</v>
      </c>
      <c r="AX1825" s="12" t="s">
        <v>80</v>
      </c>
      <c r="AY1825" s="155" t="s">
        <v>373</v>
      </c>
    </row>
    <row r="1826" spans="2:65" s="13" customFormat="1" ht="11.25">
      <c r="B1826" s="160"/>
      <c r="D1826" s="154" t="s">
        <v>381</v>
      </c>
      <c r="E1826" s="161" t="s">
        <v>1</v>
      </c>
      <c r="F1826" s="162" t="s">
        <v>1121</v>
      </c>
      <c r="H1826" s="163">
        <v>4.9260000000000002</v>
      </c>
      <c r="I1826" s="164"/>
      <c r="L1826" s="160"/>
      <c r="M1826" s="165"/>
      <c r="T1826" s="166"/>
      <c r="AT1826" s="161" t="s">
        <v>381</v>
      </c>
      <c r="AU1826" s="161" t="s">
        <v>90</v>
      </c>
      <c r="AV1826" s="13" t="s">
        <v>90</v>
      </c>
      <c r="AW1826" s="13" t="s">
        <v>36</v>
      </c>
      <c r="AX1826" s="13" t="s">
        <v>80</v>
      </c>
      <c r="AY1826" s="161" t="s">
        <v>373</v>
      </c>
    </row>
    <row r="1827" spans="2:65" s="12" customFormat="1" ht="11.25">
      <c r="B1827" s="153"/>
      <c r="D1827" s="154" t="s">
        <v>381</v>
      </c>
      <c r="E1827" s="155" t="s">
        <v>1</v>
      </c>
      <c r="F1827" s="156" t="s">
        <v>1086</v>
      </c>
      <c r="H1827" s="155" t="s">
        <v>1</v>
      </c>
      <c r="I1827" s="157"/>
      <c r="L1827" s="153"/>
      <c r="M1827" s="158"/>
      <c r="T1827" s="159"/>
      <c r="AT1827" s="155" t="s">
        <v>381</v>
      </c>
      <c r="AU1827" s="155" t="s">
        <v>90</v>
      </c>
      <c r="AV1827" s="12" t="s">
        <v>87</v>
      </c>
      <c r="AW1827" s="12" t="s">
        <v>36</v>
      </c>
      <c r="AX1827" s="12" t="s">
        <v>80</v>
      </c>
      <c r="AY1827" s="155" t="s">
        <v>373</v>
      </c>
    </row>
    <row r="1828" spans="2:65" s="13" customFormat="1" ht="11.25">
      <c r="B1828" s="160"/>
      <c r="D1828" s="154" t="s">
        <v>381</v>
      </c>
      <c r="E1828" s="161" t="s">
        <v>1</v>
      </c>
      <c r="F1828" s="162" t="s">
        <v>1122</v>
      </c>
      <c r="H1828" s="163">
        <v>2.5289999999999999</v>
      </c>
      <c r="I1828" s="164"/>
      <c r="L1828" s="160"/>
      <c r="M1828" s="165"/>
      <c r="T1828" s="166"/>
      <c r="AT1828" s="161" t="s">
        <v>381</v>
      </c>
      <c r="AU1828" s="161" t="s">
        <v>90</v>
      </c>
      <c r="AV1828" s="13" t="s">
        <v>90</v>
      </c>
      <c r="AW1828" s="13" t="s">
        <v>36</v>
      </c>
      <c r="AX1828" s="13" t="s">
        <v>80</v>
      </c>
      <c r="AY1828" s="161" t="s">
        <v>373</v>
      </c>
    </row>
    <row r="1829" spans="2:65" s="12" customFormat="1" ht="11.25">
      <c r="B1829" s="153"/>
      <c r="D1829" s="154" t="s">
        <v>381</v>
      </c>
      <c r="E1829" s="155" t="s">
        <v>1</v>
      </c>
      <c r="F1829" s="156" t="s">
        <v>1088</v>
      </c>
      <c r="H1829" s="155" t="s">
        <v>1</v>
      </c>
      <c r="I1829" s="157"/>
      <c r="L1829" s="153"/>
      <c r="M1829" s="158"/>
      <c r="T1829" s="159"/>
      <c r="AT1829" s="155" t="s">
        <v>381</v>
      </c>
      <c r="AU1829" s="155" t="s">
        <v>90</v>
      </c>
      <c r="AV1829" s="12" t="s">
        <v>87</v>
      </c>
      <c r="AW1829" s="12" t="s">
        <v>36</v>
      </c>
      <c r="AX1829" s="12" t="s">
        <v>80</v>
      </c>
      <c r="AY1829" s="155" t="s">
        <v>373</v>
      </c>
    </row>
    <row r="1830" spans="2:65" s="13" customFormat="1" ht="11.25">
      <c r="B1830" s="160"/>
      <c r="D1830" s="154" t="s">
        <v>381</v>
      </c>
      <c r="E1830" s="161" t="s">
        <v>1</v>
      </c>
      <c r="F1830" s="162" t="s">
        <v>1123</v>
      </c>
      <c r="H1830" s="163">
        <v>3.1120000000000001</v>
      </c>
      <c r="I1830" s="164"/>
      <c r="L1830" s="160"/>
      <c r="M1830" s="165"/>
      <c r="T1830" s="166"/>
      <c r="AT1830" s="161" t="s">
        <v>381</v>
      </c>
      <c r="AU1830" s="161" t="s">
        <v>90</v>
      </c>
      <c r="AV1830" s="13" t="s">
        <v>90</v>
      </c>
      <c r="AW1830" s="13" t="s">
        <v>36</v>
      </c>
      <c r="AX1830" s="13" t="s">
        <v>80</v>
      </c>
      <c r="AY1830" s="161" t="s">
        <v>373</v>
      </c>
    </row>
    <row r="1831" spans="2:65" s="12" customFormat="1" ht="11.25">
      <c r="B1831" s="153"/>
      <c r="D1831" s="154" t="s">
        <v>381</v>
      </c>
      <c r="E1831" s="155" t="s">
        <v>1</v>
      </c>
      <c r="F1831" s="156" t="s">
        <v>1124</v>
      </c>
      <c r="H1831" s="155" t="s">
        <v>1</v>
      </c>
      <c r="I1831" s="157"/>
      <c r="L1831" s="153"/>
      <c r="M1831" s="158"/>
      <c r="T1831" s="159"/>
      <c r="AT1831" s="155" t="s">
        <v>381</v>
      </c>
      <c r="AU1831" s="155" t="s">
        <v>90</v>
      </c>
      <c r="AV1831" s="12" t="s">
        <v>87</v>
      </c>
      <c r="AW1831" s="12" t="s">
        <v>36</v>
      </c>
      <c r="AX1831" s="12" t="s">
        <v>80</v>
      </c>
      <c r="AY1831" s="155" t="s">
        <v>373</v>
      </c>
    </row>
    <row r="1832" spans="2:65" s="15" customFormat="1" ht="11.25">
      <c r="B1832" s="178"/>
      <c r="D1832" s="154" t="s">
        <v>381</v>
      </c>
      <c r="E1832" s="179" t="s">
        <v>246</v>
      </c>
      <c r="F1832" s="180" t="s">
        <v>406</v>
      </c>
      <c r="H1832" s="181">
        <v>495.05500000000001</v>
      </c>
      <c r="I1832" s="182"/>
      <c r="L1832" s="178"/>
      <c r="M1832" s="183"/>
      <c r="T1832" s="184"/>
      <c r="AT1832" s="179" t="s">
        <v>381</v>
      </c>
      <c r="AU1832" s="179" t="s">
        <v>90</v>
      </c>
      <c r="AV1832" s="15" t="s">
        <v>392</v>
      </c>
      <c r="AW1832" s="15" t="s">
        <v>36</v>
      </c>
      <c r="AX1832" s="15" t="s">
        <v>80</v>
      </c>
      <c r="AY1832" s="179" t="s">
        <v>373</v>
      </c>
    </row>
    <row r="1833" spans="2:65" s="14" customFormat="1" ht="11.25">
      <c r="B1833" s="167"/>
      <c r="D1833" s="154" t="s">
        <v>381</v>
      </c>
      <c r="E1833" s="168" t="s">
        <v>1</v>
      </c>
      <c r="F1833" s="169" t="s">
        <v>386</v>
      </c>
      <c r="H1833" s="170">
        <v>495.05500000000001</v>
      </c>
      <c r="I1833" s="171"/>
      <c r="L1833" s="167"/>
      <c r="M1833" s="172"/>
      <c r="T1833" s="173"/>
      <c r="AT1833" s="168" t="s">
        <v>381</v>
      </c>
      <c r="AU1833" s="168" t="s">
        <v>90</v>
      </c>
      <c r="AV1833" s="14" t="s">
        <v>379</v>
      </c>
      <c r="AW1833" s="14" t="s">
        <v>36</v>
      </c>
      <c r="AX1833" s="14" t="s">
        <v>87</v>
      </c>
      <c r="AY1833" s="168" t="s">
        <v>373</v>
      </c>
    </row>
    <row r="1834" spans="2:65" s="1" customFormat="1" ht="24.2" customHeight="1">
      <c r="B1834" s="32"/>
      <c r="C1834" s="139" t="s">
        <v>1125</v>
      </c>
      <c r="D1834" s="139" t="s">
        <v>375</v>
      </c>
      <c r="E1834" s="140" t="s">
        <v>1126</v>
      </c>
      <c r="F1834" s="141" t="s">
        <v>1127</v>
      </c>
      <c r="G1834" s="142" t="s">
        <v>172</v>
      </c>
      <c r="H1834" s="143">
        <v>495.05500000000001</v>
      </c>
      <c r="I1834" s="144"/>
      <c r="J1834" s="145">
        <f>ROUND(I1834*H1834,2)</f>
        <v>0</v>
      </c>
      <c r="K1834" s="146"/>
      <c r="L1834" s="32"/>
      <c r="M1834" s="147" t="s">
        <v>1</v>
      </c>
      <c r="N1834" s="148" t="s">
        <v>45</v>
      </c>
      <c r="P1834" s="149">
        <f>O1834*H1834</f>
        <v>0</v>
      </c>
      <c r="Q1834" s="149">
        <v>0</v>
      </c>
      <c r="R1834" s="149">
        <f>Q1834*H1834</f>
        <v>0</v>
      </c>
      <c r="S1834" s="149">
        <v>0</v>
      </c>
      <c r="T1834" s="150">
        <f>S1834*H1834</f>
        <v>0</v>
      </c>
      <c r="AR1834" s="151" t="s">
        <v>379</v>
      </c>
      <c r="AT1834" s="151" t="s">
        <v>375</v>
      </c>
      <c r="AU1834" s="151" t="s">
        <v>90</v>
      </c>
      <c r="AY1834" s="17" t="s">
        <v>373</v>
      </c>
      <c r="BE1834" s="152">
        <f>IF(N1834="základní",J1834,0)</f>
        <v>0</v>
      </c>
      <c r="BF1834" s="152">
        <f>IF(N1834="snížená",J1834,0)</f>
        <v>0</v>
      </c>
      <c r="BG1834" s="152">
        <f>IF(N1834="zákl. přenesená",J1834,0)</f>
        <v>0</v>
      </c>
      <c r="BH1834" s="152">
        <f>IF(N1834="sníž. přenesená",J1834,0)</f>
        <v>0</v>
      </c>
      <c r="BI1834" s="152">
        <f>IF(N1834="nulová",J1834,0)</f>
        <v>0</v>
      </c>
      <c r="BJ1834" s="17" t="s">
        <v>87</v>
      </c>
      <c r="BK1834" s="152">
        <f>ROUND(I1834*H1834,2)</f>
        <v>0</v>
      </c>
      <c r="BL1834" s="17" t="s">
        <v>379</v>
      </c>
      <c r="BM1834" s="151" t="s">
        <v>1128</v>
      </c>
    </row>
    <row r="1835" spans="2:65" s="13" customFormat="1" ht="11.25">
      <c r="B1835" s="160"/>
      <c r="D1835" s="154" t="s">
        <v>381</v>
      </c>
      <c r="E1835" s="161" t="s">
        <v>1</v>
      </c>
      <c r="F1835" s="162" t="s">
        <v>246</v>
      </c>
      <c r="H1835" s="163">
        <v>495.05500000000001</v>
      </c>
      <c r="I1835" s="164"/>
      <c r="L1835" s="160"/>
      <c r="M1835" s="165"/>
      <c r="T1835" s="166"/>
      <c r="AT1835" s="161" t="s">
        <v>381</v>
      </c>
      <c r="AU1835" s="161" t="s">
        <v>90</v>
      </c>
      <c r="AV1835" s="13" t="s">
        <v>90</v>
      </c>
      <c r="AW1835" s="13" t="s">
        <v>36</v>
      </c>
      <c r="AX1835" s="13" t="s">
        <v>80</v>
      </c>
      <c r="AY1835" s="161" t="s">
        <v>373</v>
      </c>
    </row>
    <row r="1836" spans="2:65" s="14" customFormat="1" ht="11.25">
      <c r="B1836" s="167"/>
      <c r="D1836" s="154" t="s">
        <v>381</v>
      </c>
      <c r="E1836" s="168" t="s">
        <v>1</v>
      </c>
      <c r="F1836" s="169" t="s">
        <v>386</v>
      </c>
      <c r="H1836" s="170">
        <v>495.05500000000001</v>
      </c>
      <c r="I1836" s="171"/>
      <c r="L1836" s="167"/>
      <c r="M1836" s="172"/>
      <c r="T1836" s="173"/>
      <c r="AT1836" s="168" t="s">
        <v>381</v>
      </c>
      <c r="AU1836" s="168" t="s">
        <v>90</v>
      </c>
      <c r="AV1836" s="14" t="s">
        <v>379</v>
      </c>
      <c r="AW1836" s="14" t="s">
        <v>36</v>
      </c>
      <c r="AX1836" s="14" t="s">
        <v>87</v>
      </c>
      <c r="AY1836" s="168" t="s">
        <v>373</v>
      </c>
    </row>
    <row r="1837" spans="2:65" s="1" customFormat="1" ht="11.25">
      <c r="B1837" s="32"/>
      <c r="D1837" s="154" t="s">
        <v>403</v>
      </c>
      <c r="F1837" s="174" t="s">
        <v>1129</v>
      </c>
      <c r="L1837" s="32"/>
      <c r="M1837" s="175"/>
      <c r="T1837" s="56"/>
      <c r="AU1837" s="17" t="s">
        <v>90</v>
      </c>
    </row>
    <row r="1838" spans="2:65" s="1" customFormat="1" ht="11.25">
      <c r="B1838" s="32"/>
      <c r="D1838" s="154" t="s">
        <v>403</v>
      </c>
      <c r="F1838" s="176" t="s">
        <v>982</v>
      </c>
      <c r="H1838" s="177">
        <v>0</v>
      </c>
      <c r="L1838" s="32"/>
      <c r="M1838" s="175"/>
      <c r="T1838" s="56"/>
      <c r="AU1838" s="17" t="s">
        <v>90</v>
      </c>
    </row>
    <row r="1839" spans="2:65" s="1" customFormat="1" ht="11.25">
      <c r="B1839" s="32"/>
      <c r="D1839" s="154" t="s">
        <v>403</v>
      </c>
      <c r="F1839" s="176" t="s">
        <v>1025</v>
      </c>
      <c r="H1839" s="177">
        <v>0</v>
      </c>
      <c r="L1839" s="32"/>
      <c r="M1839" s="175"/>
      <c r="T1839" s="56"/>
      <c r="AU1839" s="17" t="s">
        <v>90</v>
      </c>
    </row>
    <row r="1840" spans="2:65" s="1" customFormat="1" ht="11.25">
      <c r="B1840" s="32"/>
      <c r="D1840" s="154" t="s">
        <v>403</v>
      </c>
      <c r="F1840" s="176" t="s">
        <v>1026</v>
      </c>
      <c r="H1840" s="177">
        <v>0</v>
      </c>
      <c r="L1840" s="32"/>
      <c r="M1840" s="175"/>
      <c r="T1840" s="56"/>
      <c r="AU1840" s="17" t="s">
        <v>90</v>
      </c>
    </row>
    <row r="1841" spans="2:47" s="1" customFormat="1" ht="11.25">
      <c r="B1841" s="32"/>
      <c r="D1841" s="154" t="s">
        <v>403</v>
      </c>
      <c r="F1841" s="176" t="s">
        <v>1094</v>
      </c>
      <c r="H1841" s="177">
        <v>35.268000000000001</v>
      </c>
      <c r="L1841" s="32"/>
      <c r="M1841" s="175"/>
      <c r="T1841" s="56"/>
      <c r="AU1841" s="17" t="s">
        <v>90</v>
      </c>
    </row>
    <row r="1842" spans="2:47" s="1" customFormat="1" ht="11.25">
      <c r="B1842" s="32"/>
      <c r="D1842" s="154" t="s">
        <v>403</v>
      </c>
      <c r="F1842" s="176" t="s">
        <v>1028</v>
      </c>
      <c r="H1842" s="177">
        <v>0</v>
      </c>
      <c r="L1842" s="32"/>
      <c r="M1842" s="175"/>
      <c r="T1842" s="56"/>
      <c r="AU1842" s="17" t="s">
        <v>90</v>
      </c>
    </row>
    <row r="1843" spans="2:47" s="1" customFormat="1" ht="11.25">
      <c r="B1843" s="32"/>
      <c r="D1843" s="154" t="s">
        <v>403</v>
      </c>
      <c r="F1843" s="176" t="s">
        <v>1095</v>
      </c>
      <c r="H1843" s="177">
        <v>18.600000000000001</v>
      </c>
      <c r="L1843" s="32"/>
      <c r="M1843" s="175"/>
      <c r="T1843" s="56"/>
      <c r="AU1843" s="17" t="s">
        <v>90</v>
      </c>
    </row>
    <row r="1844" spans="2:47" s="1" customFormat="1" ht="11.25">
      <c r="B1844" s="32"/>
      <c r="D1844" s="154" t="s">
        <v>403</v>
      </c>
      <c r="F1844" s="176" t="s">
        <v>1030</v>
      </c>
      <c r="H1844" s="177">
        <v>0</v>
      </c>
      <c r="L1844" s="32"/>
      <c r="M1844" s="175"/>
      <c r="T1844" s="56"/>
      <c r="AU1844" s="17" t="s">
        <v>90</v>
      </c>
    </row>
    <row r="1845" spans="2:47" s="1" customFormat="1" ht="11.25">
      <c r="B1845" s="32"/>
      <c r="D1845" s="154" t="s">
        <v>403</v>
      </c>
      <c r="F1845" s="176" t="s">
        <v>1096</v>
      </c>
      <c r="H1845" s="177">
        <v>33.24</v>
      </c>
      <c r="L1845" s="32"/>
      <c r="M1845" s="175"/>
      <c r="T1845" s="56"/>
      <c r="AU1845" s="17" t="s">
        <v>90</v>
      </c>
    </row>
    <row r="1846" spans="2:47" s="1" customFormat="1" ht="11.25">
      <c r="B1846" s="32"/>
      <c r="D1846" s="154" t="s">
        <v>403</v>
      </c>
      <c r="F1846" s="176" t="s">
        <v>1032</v>
      </c>
      <c r="H1846" s="177">
        <v>0</v>
      </c>
      <c r="L1846" s="32"/>
      <c r="M1846" s="175"/>
      <c r="T1846" s="56"/>
      <c r="AU1846" s="17" t="s">
        <v>90</v>
      </c>
    </row>
    <row r="1847" spans="2:47" s="1" customFormat="1" ht="11.25">
      <c r="B1847" s="32"/>
      <c r="D1847" s="154" t="s">
        <v>403</v>
      </c>
      <c r="F1847" s="176" t="s">
        <v>1097</v>
      </c>
      <c r="H1847" s="177">
        <v>25.463999999999999</v>
      </c>
      <c r="L1847" s="32"/>
      <c r="M1847" s="175"/>
      <c r="T1847" s="56"/>
      <c r="AU1847" s="17" t="s">
        <v>90</v>
      </c>
    </row>
    <row r="1848" spans="2:47" s="1" customFormat="1" ht="11.25">
      <c r="B1848" s="32"/>
      <c r="D1848" s="154" t="s">
        <v>403</v>
      </c>
      <c r="F1848" s="176" t="s">
        <v>1034</v>
      </c>
      <c r="H1848" s="177">
        <v>0</v>
      </c>
      <c r="L1848" s="32"/>
      <c r="M1848" s="175"/>
      <c r="T1848" s="56"/>
      <c r="AU1848" s="17" t="s">
        <v>90</v>
      </c>
    </row>
    <row r="1849" spans="2:47" s="1" customFormat="1" ht="11.25">
      <c r="B1849" s="32"/>
      <c r="D1849" s="154" t="s">
        <v>403</v>
      </c>
      <c r="F1849" s="176" t="s">
        <v>1098</v>
      </c>
      <c r="H1849" s="177">
        <v>10.74</v>
      </c>
      <c r="L1849" s="32"/>
      <c r="M1849" s="175"/>
      <c r="T1849" s="56"/>
      <c r="AU1849" s="17" t="s">
        <v>90</v>
      </c>
    </row>
    <row r="1850" spans="2:47" s="1" customFormat="1" ht="11.25">
      <c r="B1850" s="32"/>
      <c r="D1850" s="154" t="s">
        <v>403</v>
      </c>
      <c r="F1850" s="176" t="s">
        <v>1036</v>
      </c>
      <c r="H1850" s="177">
        <v>0</v>
      </c>
      <c r="L1850" s="32"/>
      <c r="M1850" s="175"/>
      <c r="T1850" s="56"/>
      <c r="AU1850" s="17" t="s">
        <v>90</v>
      </c>
    </row>
    <row r="1851" spans="2:47" s="1" customFormat="1" ht="11.25">
      <c r="B1851" s="32"/>
      <c r="D1851" s="154" t="s">
        <v>403</v>
      </c>
      <c r="F1851" s="176" t="s">
        <v>1099</v>
      </c>
      <c r="H1851" s="177">
        <v>70.331999999999994</v>
      </c>
      <c r="L1851" s="32"/>
      <c r="M1851" s="175"/>
      <c r="T1851" s="56"/>
      <c r="AU1851" s="17" t="s">
        <v>90</v>
      </c>
    </row>
    <row r="1852" spans="2:47" s="1" customFormat="1" ht="11.25">
      <c r="B1852" s="32"/>
      <c r="D1852" s="154" t="s">
        <v>403</v>
      </c>
      <c r="F1852" s="176" t="s">
        <v>1038</v>
      </c>
      <c r="H1852" s="177">
        <v>0</v>
      </c>
      <c r="L1852" s="32"/>
      <c r="M1852" s="175"/>
      <c r="T1852" s="56"/>
      <c r="AU1852" s="17" t="s">
        <v>90</v>
      </c>
    </row>
    <row r="1853" spans="2:47" s="1" customFormat="1" ht="11.25">
      <c r="B1853" s="32"/>
      <c r="D1853" s="154" t="s">
        <v>403</v>
      </c>
      <c r="F1853" s="176" t="s">
        <v>1100</v>
      </c>
      <c r="H1853" s="177">
        <v>7.2</v>
      </c>
      <c r="L1853" s="32"/>
      <c r="M1853" s="175"/>
      <c r="T1853" s="56"/>
      <c r="AU1853" s="17" t="s">
        <v>90</v>
      </c>
    </row>
    <row r="1854" spans="2:47" s="1" customFormat="1" ht="11.25">
      <c r="B1854" s="32"/>
      <c r="D1854" s="154" t="s">
        <v>403</v>
      </c>
      <c r="F1854" s="176" t="s">
        <v>1040</v>
      </c>
      <c r="H1854" s="177">
        <v>0</v>
      </c>
      <c r="L1854" s="32"/>
      <c r="M1854" s="175"/>
      <c r="T1854" s="56"/>
      <c r="AU1854" s="17" t="s">
        <v>90</v>
      </c>
    </row>
    <row r="1855" spans="2:47" s="1" customFormat="1" ht="11.25">
      <c r="B1855" s="32"/>
      <c r="D1855" s="154" t="s">
        <v>403</v>
      </c>
      <c r="F1855" s="176" t="s">
        <v>1101</v>
      </c>
      <c r="H1855" s="177">
        <v>18.456</v>
      </c>
      <c r="L1855" s="32"/>
      <c r="M1855" s="175"/>
      <c r="T1855" s="56"/>
      <c r="AU1855" s="17" t="s">
        <v>90</v>
      </c>
    </row>
    <row r="1856" spans="2:47" s="1" customFormat="1" ht="11.25">
      <c r="B1856" s="32"/>
      <c r="D1856" s="154" t="s">
        <v>403</v>
      </c>
      <c r="F1856" s="176" t="s">
        <v>1042</v>
      </c>
      <c r="H1856" s="177">
        <v>0</v>
      </c>
      <c r="L1856" s="32"/>
      <c r="M1856" s="175"/>
      <c r="T1856" s="56"/>
      <c r="AU1856" s="17" t="s">
        <v>90</v>
      </c>
    </row>
    <row r="1857" spans="2:47" s="1" customFormat="1" ht="11.25">
      <c r="B1857" s="32"/>
      <c r="D1857" s="154" t="s">
        <v>403</v>
      </c>
      <c r="F1857" s="176" t="s">
        <v>1102</v>
      </c>
      <c r="H1857" s="177">
        <v>1.8720000000000001</v>
      </c>
      <c r="L1857" s="32"/>
      <c r="M1857" s="175"/>
      <c r="T1857" s="56"/>
      <c r="AU1857" s="17" t="s">
        <v>90</v>
      </c>
    </row>
    <row r="1858" spans="2:47" s="1" customFormat="1" ht="11.25">
      <c r="B1858" s="32"/>
      <c r="D1858" s="154" t="s">
        <v>403</v>
      </c>
      <c r="F1858" s="176" t="s">
        <v>1044</v>
      </c>
      <c r="H1858" s="177">
        <v>0</v>
      </c>
      <c r="L1858" s="32"/>
      <c r="M1858" s="175"/>
      <c r="T1858" s="56"/>
      <c r="AU1858" s="17" t="s">
        <v>90</v>
      </c>
    </row>
    <row r="1859" spans="2:47" s="1" customFormat="1" ht="11.25">
      <c r="B1859" s="32"/>
      <c r="D1859" s="154" t="s">
        <v>403</v>
      </c>
      <c r="F1859" s="176" t="s">
        <v>1103</v>
      </c>
      <c r="H1859" s="177">
        <v>9.5640000000000001</v>
      </c>
      <c r="L1859" s="32"/>
      <c r="M1859" s="175"/>
      <c r="T1859" s="56"/>
      <c r="AU1859" s="17" t="s">
        <v>90</v>
      </c>
    </row>
    <row r="1860" spans="2:47" s="1" customFormat="1" ht="11.25">
      <c r="B1860" s="32"/>
      <c r="D1860" s="154" t="s">
        <v>403</v>
      </c>
      <c r="F1860" s="176" t="s">
        <v>1046</v>
      </c>
      <c r="H1860" s="177">
        <v>0</v>
      </c>
      <c r="L1860" s="32"/>
      <c r="M1860" s="175"/>
      <c r="T1860" s="56"/>
      <c r="AU1860" s="17" t="s">
        <v>90</v>
      </c>
    </row>
    <row r="1861" spans="2:47" s="1" customFormat="1" ht="11.25">
      <c r="B1861" s="32"/>
      <c r="D1861" s="154" t="s">
        <v>403</v>
      </c>
      <c r="F1861" s="176" t="s">
        <v>1104</v>
      </c>
      <c r="H1861" s="177">
        <v>1.44</v>
      </c>
      <c r="L1861" s="32"/>
      <c r="M1861" s="175"/>
      <c r="T1861" s="56"/>
      <c r="AU1861" s="17" t="s">
        <v>90</v>
      </c>
    </row>
    <row r="1862" spans="2:47" s="1" customFormat="1" ht="11.25">
      <c r="B1862" s="32"/>
      <c r="D1862" s="154" t="s">
        <v>403</v>
      </c>
      <c r="F1862" s="176" t="s">
        <v>1048</v>
      </c>
      <c r="H1862" s="177">
        <v>0</v>
      </c>
      <c r="L1862" s="32"/>
      <c r="M1862" s="175"/>
      <c r="T1862" s="56"/>
      <c r="AU1862" s="17" t="s">
        <v>90</v>
      </c>
    </row>
    <row r="1863" spans="2:47" s="1" customFormat="1" ht="11.25">
      <c r="B1863" s="32"/>
      <c r="D1863" s="154" t="s">
        <v>403</v>
      </c>
      <c r="F1863" s="176" t="s">
        <v>1105</v>
      </c>
      <c r="H1863" s="177">
        <v>7.9320000000000004</v>
      </c>
      <c r="L1863" s="32"/>
      <c r="M1863" s="175"/>
      <c r="T1863" s="56"/>
      <c r="AU1863" s="17" t="s">
        <v>90</v>
      </c>
    </row>
    <row r="1864" spans="2:47" s="1" customFormat="1" ht="11.25">
      <c r="B1864" s="32"/>
      <c r="D1864" s="154" t="s">
        <v>403</v>
      </c>
      <c r="F1864" s="176" t="s">
        <v>1050</v>
      </c>
      <c r="H1864" s="177">
        <v>0</v>
      </c>
      <c r="L1864" s="32"/>
      <c r="M1864" s="175"/>
      <c r="T1864" s="56"/>
      <c r="AU1864" s="17" t="s">
        <v>90</v>
      </c>
    </row>
    <row r="1865" spans="2:47" s="1" customFormat="1" ht="11.25">
      <c r="B1865" s="32"/>
      <c r="D1865" s="154" t="s">
        <v>403</v>
      </c>
      <c r="F1865" s="176" t="s">
        <v>1106</v>
      </c>
      <c r="H1865" s="177">
        <v>15.875999999999999</v>
      </c>
      <c r="L1865" s="32"/>
      <c r="M1865" s="175"/>
      <c r="T1865" s="56"/>
      <c r="AU1865" s="17" t="s">
        <v>90</v>
      </c>
    </row>
    <row r="1866" spans="2:47" s="1" customFormat="1" ht="11.25">
      <c r="B1866" s="32"/>
      <c r="D1866" s="154" t="s">
        <v>403</v>
      </c>
      <c r="F1866" s="176" t="s">
        <v>1052</v>
      </c>
      <c r="H1866" s="177">
        <v>0</v>
      </c>
      <c r="L1866" s="32"/>
      <c r="M1866" s="175"/>
      <c r="T1866" s="56"/>
      <c r="AU1866" s="17" t="s">
        <v>90</v>
      </c>
    </row>
    <row r="1867" spans="2:47" s="1" customFormat="1" ht="11.25">
      <c r="B1867" s="32"/>
      <c r="D1867" s="154" t="s">
        <v>403</v>
      </c>
      <c r="F1867" s="176" t="s">
        <v>1107</v>
      </c>
      <c r="H1867" s="177">
        <v>7.8360000000000003</v>
      </c>
      <c r="L1867" s="32"/>
      <c r="M1867" s="175"/>
      <c r="T1867" s="56"/>
      <c r="AU1867" s="17" t="s">
        <v>90</v>
      </c>
    </row>
    <row r="1868" spans="2:47" s="1" customFormat="1" ht="11.25">
      <c r="B1868" s="32"/>
      <c r="D1868" s="154" t="s">
        <v>403</v>
      </c>
      <c r="F1868" s="176" t="s">
        <v>1054</v>
      </c>
      <c r="H1868" s="177">
        <v>0</v>
      </c>
      <c r="L1868" s="32"/>
      <c r="M1868" s="175"/>
      <c r="T1868" s="56"/>
      <c r="AU1868" s="17" t="s">
        <v>90</v>
      </c>
    </row>
    <row r="1869" spans="2:47" s="1" customFormat="1" ht="11.25">
      <c r="B1869" s="32"/>
      <c r="D1869" s="154" t="s">
        <v>403</v>
      </c>
      <c r="F1869" s="176" t="s">
        <v>1108</v>
      </c>
      <c r="H1869" s="177">
        <v>9.7919999999999998</v>
      </c>
      <c r="L1869" s="32"/>
      <c r="M1869" s="175"/>
      <c r="T1869" s="56"/>
      <c r="AU1869" s="17" t="s">
        <v>90</v>
      </c>
    </row>
    <row r="1870" spans="2:47" s="1" customFormat="1" ht="11.25">
      <c r="B1870" s="32"/>
      <c r="D1870" s="154" t="s">
        <v>403</v>
      </c>
      <c r="F1870" s="176" t="s">
        <v>1056</v>
      </c>
      <c r="H1870" s="177">
        <v>0</v>
      </c>
      <c r="L1870" s="32"/>
      <c r="M1870" s="175"/>
      <c r="T1870" s="56"/>
      <c r="AU1870" s="17" t="s">
        <v>90</v>
      </c>
    </row>
    <row r="1871" spans="2:47" s="1" customFormat="1" ht="11.25">
      <c r="B1871" s="32"/>
      <c r="D1871" s="154" t="s">
        <v>403</v>
      </c>
      <c r="F1871" s="176" t="s">
        <v>1109</v>
      </c>
      <c r="H1871" s="177">
        <v>2.3039999999999998</v>
      </c>
      <c r="L1871" s="32"/>
      <c r="M1871" s="175"/>
      <c r="T1871" s="56"/>
      <c r="AU1871" s="17" t="s">
        <v>90</v>
      </c>
    </row>
    <row r="1872" spans="2:47" s="1" customFormat="1" ht="11.25">
      <c r="B1872" s="32"/>
      <c r="D1872" s="154" t="s">
        <v>403</v>
      </c>
      <c r="F1872" s="176" t="s">
        <v>1058</v>
      </c>
      <c r="H1872" s="177">
        <v>0</v>
      </c>
      <c r="L1872" s="32"/>
      <c r="M1872" s="175"/>
      <c r="T1872" s="56"/>
      <c r="AU1872" s="17" t="s">
        <v>90</v>
      </c>
    </row>
    <row r="1873" spans="2:47" s="1" customFormat="1" ht="11.25">
      <c r="B1873" s="32"/>
      <c r="D1873" s="154" t="s">
        <v>403</v>
      </c>
      <c r="F1873" s="176" t="s">
        <v>1109</v>
      </c>
      <c r="H1873" s="177">
        <v>2.3039999999999998</v>
      </c>
      <c r="L1873" s="32"/>
      <c r="M1873" s="175"/>
      <c r="T1873" s="56"/>
      <c r="AU1873" s="17" t="s">
        <v>90</v>
      </c>
    </row>
    <row r="1874" spans="2:47" s="1" customFormat="1" ht="11.25">
      <c r="B1874" s="32"/>
      <c r="D1874" s="154" t="s">
        <v>403</v>
      </c>
      <c r="F1874" s="176" t="s">
        <v>1059</v>
      </c>
      <c r="H1874" s="177">
        <v>0</v>
      </c>
      <c r="L1874" s="32"/>
      <c r="M1874" s="175"/>
      <c r="T1874" s="56"/>
      <c r="AU1874" s="17" t="s">
        <v>90</v>
      </c>
    </row>
    <row r="1875" spans="2:47" s="1" customFormat="1" ht="11.25">
      <c r="B1875" s="32"/>
      <c r="D1875" s="154" t="s">
        <v>403</v>
      </c>
      <c r="F1875" s="176" t="s">
        <v>1110</v>
      </c>
      <c r="H1875" s="177">
        <v>4.6319999999999997</v>
      </c>
      <c r="L1875" s="32"/>
      <c r="M1875" s="175"/>
      <c r="T1875" s="56"/>
      <c r="AU1875" s="17" t="s">
        <v>90</v>
      </c>
    </row>
    <row r="1876" spans="2:47" s="1" customFormat="1" ht="11.25">
      <c r="B1876" s="32"/>
      <c r="D1876" s="154" t="s">
        <v>403</v>
      </c>
      <c r="F1876" s="176" t="s">
        <v>1061</v>
      </c>
      <c r="H1876" s="177">
        <v>0</v>
      </c>
      <c r="L1876" s="32"/>
      <c r="M1876" s="175"/>
      <c r="T1876" s="56"/>
      <c r="AU1876" s="17" t="s">
        <v>90</v>
      </c>
    </row>
    <row r="1877" spans="2:47" s="1" customFormat="1" ht="11.25">
      <c r="B1877" s="32"/>
      <c r="D1877" s="154" t="s">
        <v>403</v>
      </c>
      <c r="F1877" s="176" t="s">
        <v>1111</v>
      </c>
      <c r="H1877" s="177">
        <v>4.5119999999999996</v>
      </c>
      <c r="L1877" s="32"/>
      <c r="M1877" s="175"/>
      <c r="T1877" s="56"/>
      <c r="AU1877" s="17" t="s">
        <v>90</v>
      </c>
    </row>
    <row r="1878" spans="2:47" s="1" customFormat="1" ht="11.25">
      <c r="B1878" s="32"/>
      <c r="D1878" s="154" t="s">
        <v>403</v>
      </c>
      <c r="F1878" s="176" t="s">
        <v>1063</v>
      </c>
      <c r="H1878" s="177">
        <v>0</v>
      </c>
      <c r="L1878" s="32"/>
      <c r="M1878" s="175"/>
      <c r="T1878" s="56"/>
      <c r="AU1878" s="17" t="s">
        <v>90</v>
      </c>
    </row>
    <row r="1879" spans="2:47" s="1" customFormat="1" ht="11.25">
      <c r="B1879" s="32"/>
      <c r="D1879" s="154" t="s">
        <v>403</v>
      </c>
      <c r="F1879" s="176" t="s">
        <v>1064</v>
      </c>
      <c r="H1879" s="177">
        <v>0</v>
      </c>
      <c r="L1879" s="32"/>
      <c r="M1879" s="175"/>
      <c r="T1879" s="56"/>
      <c r="AU1879" s="17" t="s">
        <v>90</v>
      </c>
    </row>
    <row r="1880" spans="2:47" s="1" customFormat="1" ht="11.25">
      <c r="B1880" s="32"/>
      <c r="D1880" s="154" t="s">
        <v>403</v>
      </c>
      <c r="F1880" s="176" t="s">
        <v>1095</v>
      </c>
      <c r="H1880" s="177">
        <v>18.600000000000001</v>
      </c>
      <c r="L1880" s="32"/>
      <c r="M1880" s="175"/>
      <c r="T1880" s="56"/>
      <c r="AU1880" s="17" t="s">
        <v>90</v>
      </c>
    </row>
    <row r="1881" spans="2:47" s="1" customFormat="1" ht="11.25">
      <c r="B1881" s="32"/>
      <c r="D1881" s="154" t="s">
        <v>403</v>
      </c>
      <c r="F1881" s="176" t="s">
        <v>1066</v>
      </c>
      <c r="H1881" s="177">
        <v>0</v>
      </c>
      <c r="L1881" s="32"/>
      <c r="M1881" s="175"/>
      <c r="T1881" s="56"/>
      <c r="AU1881" s="17" t="s">
        <v>90</v>
      </c>
    </row>
    <row r="1882" spans="2:47" s="1" customFormat="1" ht="11.25">
      <c r="B1882" s="32"/>
      <c r="D1882" s="154" t="s">
        <v>403</v>
      </c>
      <c r="F1882" s="176" t="s">
        <v>1112</v>
      </c>
      <c r="H1882" s="177">
        <v>35.231999999999999</v>
      </c>
      <c r="L1882" s="32"/>
      <c r="M1882" s="175"/>
      <c r="T1882" s="56"/>
      <c r="AU1882" s="17" t="s">
        <v>90</v>
      </c>
    </row>
    <row r="1883" spans="2:47" s="1" customFormat="1" ht="11.25">
      <c r="B1883" s="32"/>
      <c r="D1883" s="154" t="s">
        <v>403</v>
      </c>
      <c r="F1883" s="176" t="s">
        <v>1068</v>
      </c>
      <c r="H1883" s="177">
        <v>0</v>
      </c>
      <c r="L1883" s="32"/>
      <c r="M1883" s="175"/>
      <c r="T1883" s="56"/>
      <c r="AU1883" s="17" t="s">
        <v>90</v>
      </c>
    </row>
    <row r="1884" spans="2:47" s="1" customFormat="1" ht="11.25">
      <c r="B1884" s="32"/>
      <c r="D1884" s="154" t="s">
        <v>403</v>
      </c>
      <c r="F1884" s="176" t="s">
        <v>1113</v>
      </c>
      <c r="H1884" s="177">
        <v>6.6</v>
      </c>
      <c r="L1884" s="32"/>
      <c r="M1884" s="175"/>
      <c r="T1884" s="56"/>
      <c r="AU1884" s="17" t="s">
        <v>90</v>
      </c>
    </row>
    <row r="1885" spans="2:47" s="1" customFormat="1" ht="11.25">
      <c r="B1885" s="32"/>
      <c r="D1885" s="154" t="s">
        <v>403</v>
      </c>
      <c r="F1885" s="176" t="s">
        <v>1070</v>
      </c>
      <c r="H1885" s="177">
        <v>0</v>
      </c>
      <c r="L1885" s="32"/>
      <c r="M1885" s="175"/>
      <c r="T1885" s="56"/>
      <c r="AU1885" s="17" t="s">
        <v>90</v>
      </c>
    </row>
    <row r="1886" spans="2:47" s="1" customFormat="1" ht="11.25">
      <c r="B1886" s="32"/>
      <c r="D1886" s="154" t="s">
        <v>403</v>
      </c>
      <c r="F1886" s="176" t="s">
        <v>1114</v>
      </c>
      <c r="H1886" s="177">
        <v>40.776000000000003</v>
      </c>
      <c r="L1886" s="32"/>
      <c r="M1886" s="175"/>
      <c r="T1886" s="56"/>
      <c r="AU1886" s="17" t="s">
        <v>90</v>
      </c>
    </row>
    <row r="1887" spans="2:47" s="1" customFormat="1" ht="11.25">
      <c r="B1887" s="32"/>
      <c r="D1887" s="154" t="s">
        <v>403</v>
      </c>
      <c r="F1887" s="176" t="s">
        <v>1072</v>
      </c>
      <c r="H1887" s="177">
        <v>0</v>
      </c>
      <c r="L1887" s="32"/>
      <c r="M1887" s="175"/>
      <c r="T1887" s="56"/>
      <c r="AU1887" s="17" t="s">
        <v>90</v>
      </c>
    </row>
    <row r="1888" spans="2:47" s="1" customFormat="1" ht="11.25">
      <c r="B1888" s="32"/>
      <c r="D1888" s="154" t="s">
        <v>403</v>
      </c>
      <c r="F1888" s="176" t="s">
        <v>1115</v>
      </c>
      <c r="H1888" s="177">
        <v>41.832000000000001</v>
      </c>
      <c r="L1888" s="32"/>
      <c r="M1888" s="175"/>
      <c r="T1888" s="56"/>
      <c r="AU1888" s="17" t="s">
        <v>90</v>
      </c>
    </row>
    <row r="1889" spans="2:47" s="1" customFormat="1" ht="11.25">
      <c r="B1889" s="32"/>
      <c r="D1889" s="154" t="s">
        <v>403</v>
      </c>
      <c r="F1889" s="176" t="s">
        <v>1074</v>
      </c>
      <c r="H1889" s="177">
        <v>0</v>
      </c>
      <c r="L1889" s="32"/>
      <c r="M1889" s="175"/>
      <c r="T1889" s="56"/>
      <c r="AU1889" s="17" t="s">
        <v>90</v>
      </c>
    </row>
    <row r="1890" spans="2:47" s="1" customFormat="1" ht="11.25">
      <c r="B1890" s="32"/>
      <c r="D1890" s="154" t="s">
        <v>403</v>
      </c>
      <c r="F1890" s="176" t="s">
        <v>1116</v>
      </c>
      <c r="H1890" s="177">
        <v>36.887999999999998</v>
      </c>
      <c r="L1890" s="32"/>
      <c r="M1890" s="175"/>
      <c r="T1890" s="56"/>
      <c r="AU1890" s="17" t="s">
        <v>90</v>
      </c>
    </row>
    <row r="1891" spans="2:47" s="1" customFormat="1" ht="11.25">
      <c r="B1891" s="32"/>
      <c r="D1891" s="154" t="s">
        <v>403</v>
      </c>
      <c r="F1891" s="176" t="s">
        <v>1076</v>
      </c>
      <c r="H1891" s="177">
        <v>0</v>
      </c>
      <c r="L1891" s="32"/>
      <c r="M1891" s="175"/>
      <c r="T1891" s="56"/>
      <c r="AU1891" s="17" t="s">
        <v>90</v>
      </c>
    </row>
    <row r="1892" spans="2:47" s="1" customFormat="1" ht="11.25">
      <c r="B1892" s="32"/>
      <c r="D1892" s="154" t="s">
        <v>403</v>
      </c>
      <c r="F1892" s="176" t="s">
        <v>1117</v>
      </c>
      <c r="H1892" s="177">
        <v>1.6859999999999999</v>
      </c>
      <c r="L1892" s="32"/>
      <c r="M1892" s="175"/>
      <c r="T1892" s="56"/>
      <c r="AU1892" s="17" t="s">
        <v>90</v>
      </c>
    </row>
    <row r="1893" spans="2:47" s="1" customFormat="1" ht="11.25">
      <c r="B1893" s="32"/>
      <c r="D1893" s="154" t="s">
        <v>403</v>
      </c>
      <c r="F1893" s="176" t="s">
        <v>1078</v>
      </c>
      <c r="H1893" s="177">
        <v>0</v>
      </c>
      <c r="L1893" s="32"/>
      <c r="M1893" s="175"/>
      <c r="T1893" s="56"/>
      <c r="AU1893" s="17" t="s">
        <v>90</v>
      </c>
    </row>
    <row r="1894" spans="2:47" s="1" customFormat="1" ht="11.25">
      <c r="B1894" s="32"/>
      <c r="D1894" s="154" t="s">
        <v>403</v>
      </c>
      <c r="F1894" s="176" t="s">
        <v>1118</v>
      </c>
      <c r="H1894" s="177">
        <v>2.4060000000000001</v>
      </c>
      <c r="L1894" s="32"/>
      <c r="M1894" s="175"/>
      <c r="T1894" s="56"/>
      <c r="AU1894" s="17" t="s">
        <v>90</v>
      </c>
    </row>
    <row r="1895" spans="2:47" s="1" customFormat="1" ht="11.25">
      <c r="B1895" s="32"/>
      <c r="D1895" s="154" t="s">
        <v>403</v>
      </c>
      <c r="F1895" s="176" t="s">
        <v>1080</v>
      </c>
      <c r="H1895" s="177">
        <v>0</v>
      </c>
      <c r="L1895" s="32"/>
      <c r="M1895" s="175"/>
      <c r="T1895" s="56"/>
      <c r="AU1895" s="17" t="s">
        <v>90</v>
      </c>
    </row>
    <row r="1896" spans="2:47" s="1" customFormat="1" ht="11.25">
      <c r="B1896" s="32"/>
      <c r="D1896" s="154" t="s">
        <v>403</v>
      </c>
      <c r="F1896" s="176" t="s">
        <v>1119</v>
      </c>
      <c r="H1896" s="177">
        <v>6.5439999999999996</v>
      </c>
      <c r="L1896" s="32"/>
      <c r="M1896" s="175"/>
      <c r="T1896" s="56"/>
      <c r="AU1896" s="17" t="s">
        <v>90</v>
      </c>
    </row>
    <row r="1897" spans="2:47" s="1" customFormat="1" ht="11.25">
      <c r="B1897" s="32"/>
      <c r="D1897" s="154" t="s">
        <v>403</v>
      </c>
      <c r="F1897" s="176" t="s">
        <v>1082</v>
      </c>
      <c r="H1897" s="177">
        <v>0</v>
      </c>
      <c r="L1897" s="32"/>
      <c r="M1897" s="175"/>
      <c r="T1897" s="56"/>
      <c r="AU1897" s="17" t="s">
        <v>90</v>
      </c>
    </row>
    <row r="1898" spans="2:47" s="1" customFormat="1" ht="11.25">
      <c r="B1898" s="32"/>
      <c r="D1898" s="154" t="s">
        <v>403</v>
      </c>
      <c r="F1898" s="176" t="s">
        <v>1120</v>
      </c>
      <c r="H1898" s="177">
        <v>6.56</v>
      </c>
      <c r="L1898" s="32"/>
      <c r="M1898" s="175"/>
      <c r="T1898" s="56"/>
      <c r="AU1898" s="17" t="s">
        <v>90</v>
      </c>
    </row>
    <row r="1899" spans="2:47" s="1" customFormat="1" ht="11.25">
      <c r="B1899" s="32"/>
      <c r="D1899" s="154" t="s">
        <v>403</v>
      </c>
      <c r="F1899" s="176" t="s">
        <v>1084</v>
      </c>
      <c r="H1899" s="177">
        <v>0</v>
      </c>
      <c r="L1899" s="32"/>
      <c r="M1899" s="175"/>
      <c r="T1899" s="56"/>
      <c r="AU1899" s="17" t="s">
        <v>90</v>
      </c>
    </row>
    <row r="1900" spans="2:47" s="1" customFormat="1" ht="11.25">
      <c r="B1900" s="32"/>
      <c r="D1900" s="154" t="s">
        <v>403</v>
      </c>
      <c r="F1900" s="176" t="s">
        <v>1121</v>
      </c>
      <c r="H1900" s="177">
        <v>4.9260000000000002</v>
      </c>
      <c r="L1900" s="32"/>
      <c r="M1900" s="175"/>
      <c r="T1900" s="56"/>
      <c r="AU1900" s="17" t="s">
        <v>90</v>
      </c>
    </row>
    <row r="1901" spans="2:47" s="1" customFormat="1" ht="11.25">
      <c r="B1901" s="32"/>
      <c r="D1901" s="154" t="s">
        <v>403</v>
      </c>
      <c r="F1901" s="176" t="s">
        <v>1086</v>
      </c>
      <c r="H1901" s="177">
        <v>0</v>
      </c>
      <c r="L1901" s="32"/>
      <c r="M1901" s="175"/>
      <c r="T1901" s="56"/>
      <c r="AU1901" s="17" t="s">
        <v>90</v>
      </c>
    </row>
    <row r="1902" spans="2:47" s="1" customFormat="1" ht="11.25">
      <c r="B1902" s="32"/>
      <c r="D1902" s="154" t="s">
        <v>403</v>
      </c>
      <c r="F1902" s="176" t="s">
        <v>1122</v>
      </c>
      <c r="H1902" s="177">
        <v>2.5289999999999999</v>
      </c>
      <c r="L1902" s="32"/>
      <c r="M1902" s="175"/>
      <c r="T1902" s="56"/>
      <c r="AU1902" s="17" t="s">
        <v>90</v>
      </c>
    </row>
    <row r="1903" spans="2:47" s="1" customFormat="1" ht="11.25">
      <c r="B1903" s="32"/>
      <c r="D1903" s="154" t="s">
        <v>403</v>
      </c>
      <c r="F1903" s="176" t="s">
        <v>1088</v>
      </c>
      <c r="H1903" s="177">
        <v>0</v>
      </c>
      <c r="L1903" s="32"/>
      <c r="M1903" s="175"/>
      <c r="T1903" s="56"/>
      <c r="AU1903" s="17" t="s">
        <v>90</v>
      </c>
    </row>
    <row r="1904" spans="2:47" s="1" customFormat="1" ht="11.25">
      <c r="B1904" s="32"/>
      <c r="D1904" s="154" t="s">
        <v>403</v>
      </c>
      <c r="F1904" s="176" t="s">
        <v>1123</v>
      </c>
      <c r="H1904" s="177">
        <v>3.1120000000000001</v>
      </c>
      <c r="L1904" s="32"/>
      <c r="M1904" s="175"/>
      <c r="T1904" s="56"/>
      <c r="AU1904" s="17" t="s">
        <v>90</v>
      </c>
    </row>
    <row r="1905" spans="2:65" s="1" customFormat="1" ht="11.25">
      <c r="B1905" s="32"/>
      <c r="D1905" s="154" t="s">
        <v>403</v>
      </c>
      <c r="F1905" s="176" t="s">
        <v>1124</v>
      </c>
      <c r="H1905" s="177">
        <v>0</v>
      </c>
      <c r="L1905" s="32"/>
      <c r="M1905" s="175"/>
      <c r="T1905" s="56"/>
      <c r="AU1905" s="17" t="s">
        <v>90</v>
      </c>
    </row>
    <row r="1906" spans="2:65" s="1" customFormat="1" ht="11.25">
      <c r="B1906" s="32"/>
      <c r="D1906" s="154" t="s">
        <v>403</v>
      </c>
      <c r="F1906" s="176" t="s">
        <v>406</v>
      </c>
      <c r="H1906" s="177">
        <v>495.05500000000001</v>
      </c>
      <c r="L1906" s="32"/>
      <c r="M1906" s="175"/>
      <c r="T1906" s="56"/>
      <c r="AU1906" s="17" t="s">
        <v>90</v>
      </c>
    </row>
    <row r="1907" spans="2:65" s="1" customFormat="1" ht="37.9" customHeight="1">
      <c r="B1907" s="32"/>
      <c r="C1907" s="139" t="s">
        <v>1130</v>
      </c>
      <c r="D1907" s="139" t="s">
        <v>375</v>
      </c>
      <c r="E1907" s="140" t="s">
        <v>1131</v>
      </c>
      <c r="F1907" s="141" t="s">
        <v>1132</v>
      </c>
      <c r="G1907" s="142" t="s">
        <v>647</v>
      </c>
      <c r="H1907" s="143">
        <v>4.1070000000000002</v>
      </c>
      <c r="I1907" s="144"/>
      <c r="J1907" s="145">
        <f>ROUND(I1907*H1907,2)</f>
        <v>0</v>
      </c>
      <c r="K1907" s="146"/>
      <c r="L1907" s="32"/>
      <c r="M1907" s="147" t="s">
        <v>1</v>
      </c>
      <c r="N1907" s="148" t="s">
        <v>45</v>
      </c>
      <c r="P1907" s="149">
        <f>O1907*H1907</f>
        <v>0</v>
      </c>
      <c r="Q1907" s="149">
        <v>1.0526199999999999</v>
      </c>
      <c r="R1907" s="149">
        <f>Q1907*H1907</f>
        <v>4.3231103399999995</v>
      </c>
      <c r="S1907" s="149">
        <v>0</v>
      </c>
      <c r="T1907" s="150">
        <f>S1907*H1907</f>
        <v>0</v>
      </c>
      <c r="AR1907" s="151" t="s">
        <v>379</v>
      </c>
      <c r="AT1907" s="151" t="s">
        <v>375</v>
      </c>
      <c r="AU1907" s="151" t="s">
        <v>90</v>
      </c>
      <c r="AY1907" s="17" t="s">
        <v>373</v>
      </c>
      <c r="BE1907" s="152">
        <f>IF(N1907="základní",J1907,0)</f>
        <v>0</v>
      </c>
      <c r="BF1907" s="152">
        <f>IF(N1907="snížená",J1907,0)</f>
        <v>0</v>
      </c>
      <c r="BG1907" s="152">
        <f>IF(N1907="zákl. přenesená",J1907,0)</f>
        <v>0</v>
      </c>
      <c r="BH1907" s="152">
        <f>IF(N1907="sníž. přenesená",J1907,0)</f>
        <v>0</v>
      </c>
      <c r="BI1907" s="152">
        <f>IF(N1907="nulová",J1907,0)</f>
        <v>0</v>
      </c>
      <c r="BJ1907" s="17" t="s">
        <v>87</v>
      </c>
      <c r="BK1907" s="152">
        <f>ROUND(I1907*H1907,2)</f>
        <v>0</v>
      </c>
      <c r="BL1907" s="17" t="s">
        <v>379</v>
      </c>
      <c r="BM1907" s="151" t="s">
        <v>1133</v>
      </c>
    </row>
    <row r="1908" spans="2:65" s="12" customFormat="1" ht="11.25">
      <c r="B1908" s="153"/>
      <c r="D1908" s="154" t="s">
        <v>381</v>
      </c>
      <c r="E1908" s="155" t="s">
        <v>1</v>
      </c>
      <c r="F1908" s="156" t="s">
        <v>1134</v>
      </c>
      <c r="H1908" s="155" t="s">
        <v>1</v>
      </c>
      <c r="I1908" s="157"/>
      <c r="L1908" s="153"/>
      <c r="M1908" s="158"/>
      <c r="T1908" s="159"/>
      <c r="AT1908" s="155" t="s">
        <v>381</v>
      </c>
      <c r="AU1908" s="155" t="s">
        <v>90</v>
      </c>
      <c r="AV1908" s="12" t="s">
        <v>87</v>
      </c>
      <c r="AW1908" s="12" t="s">
        <v>36</v>
      </c>
      <c r="AX1908" s="12" t="s">
        <v>80</v>
      </c>
      <c r="AY1908" s="155" t="s">
        <v>373</v>
      </c>
    </row>
    <row r="1909" spans="2:65" s="12" customFormat="1" ht="11.25">
      <c r="B1909" s="153"/>
      <c r="D1909" s="154" t="s">
        <v>381</v>
      </c>
      <c r="E1909" s="155" t="s">
        <v>1</v>
      </c>
      <c r="F1909" s="156" t="s">
        <v>1135</v>
      </c>
      <c r="H1909" s="155" t="s">
        <v>1</v>
      </c>
      <c r="I1909" s="157"/>
      <c r="L1909" s="153"/>
      <c r="M1909" s="158"/>
      <c r="T1909" s="159"/>
      <c r="AT1909" s="155" t="s">
        <v>381</v>
      </c>
      <c r="AU1909" s="155" t="s">
        <v>90</v>
      </c>
      <c r="AV1909" s="12" t="s">
        <v>87</v>
      </c>
      <c r="AW1909" s="12" t="s">
        <v>36</v>
      </c>
      <c r="AX1909" s="12" t="s">
        <v>80</v>
      </c>
      <c r="AY1909" s="155" t="s">
        <v>373</v>
      </c>
    </row>
    <row r="1910" spans="2:65" s="13" customFormat="1" ht="11.25">
      <c r="B1910" s="160"/>
      <c r="D1910" s="154" t="s">
        <v>381</v>
      </c>
      <c r="E1910" s="161" t="s">
        <v>1</v>
      </c>
      <c r="F1910" s="162" t="s">
        <v>1136</v>
      </c>
      <c r="H1910" s="163">
        <v>0.2</v>
      </c>
      <c r="I1910" s="164"/>
      <c r="L1910" s="160"/>
      <c r="M1910" s="165"/>
      <c r="T1910" s="166"/>
      <c r="AT1910" s="161" t="s">
        <v>381</v>
      </c>
      <c r="AU1910" s="161" t="s">
        <v>90</v>
      </c>
      <c r="AV1910" s="13" t="s">
        <v>90</v>
      </c>
      <c r="AW1910" s="13" t="s">
        <v>36</v>
      </c>
      <c r="AX1910" s="13" t="s">
        <v>80</v>
      </c>
      <c r="AY1910" s="161" t="s">
        <v>373</v>
      </c>
    </row>
    <row r="1911" spans="2:65" s="13" customFormat="1" ht="11.25">
      <c r="B1911" s="160"/>
      <c r="D1911" s="154" t="s">
        <v>381</v>
      </c>
      <c r="E1911" s="161" t="s">
        <v>1</v>
      </c>
      <c r="F1911" s="162" t="s">
        <v>1137</v>
      </c>
      <c r="H1911" s="163">
        <v>0.11799999999999999</v>
      </c>
      <c r="I1911" s="164"/>
      <c r="L1911" s="160"/>
      <c r="M1911" s="165"/>
      <c r="T1911" s="166"/>
      <c r="AT1911" s="161" t="s">
        <v>381</v>
      </c>
      <c r="AU1911" s="161" t="s">
        <v>90</v>
      </c>
      <c r="AV1911" s="13" t="s">
        <v>90</v>
      </c>
      <c r="AW1911" s="13" t="s">
        <v>36</v>
      </c>
      <c r="AX1911" s="13" t="s">
        <v>80</v>
      </c>
      <c r="AY1911" s="161" t="s">
        <v>373</v>
      </c>
    </row>
    <row r="1912" spans="2:65" s="13" customFormat="1" ht="11.25">
      <c r="B1912" s="160"/>
      <c r="D1912" s="154" t="s">
        <v>381</v>
      </c>
      <c r="E1912" s="161" t="s">
        <v>1</v>
      </c>
      <c r="F1912" s="162" t="s">
        <v>1138</v>
      </c>
      <c r="H1912" s="163">
        <v>0.28000000000000003</v>
      </c>
      <c r="I1912" s="164"/>
      <c r="L1912" s="160"/>
      <c r="M1912" s="165"/>
      <c r="T1912" s="166"/>
      <c r="AT1912" s="161" t="s">
        <v>381</v>
      </c>
      <c r="AU1912" s="161" t="s">
        <v>90</v>
      </c>
      <c r="AV1912" s="13" t="s">
        <v>90</v>
      </c>
      <c r="AW1912" s="13" t="s">
        <v>36</v>
      </c>
      <c r="AX1912" s="13" t="s">
        <v>80</v>
      </c>
      <c r="AY1912" s="161" t="s">
        <v>373</v>
      </c>
    </row>
    <row r="1913" spans="2:65" s="13" customFormat="1" ht="11.25">
      <c r="B1913" s="160"/>
      <c r="D1913" s="154" t="s">
        <v>381</v>
      </c>
      <c r="E1913" s="161" t="s">
        <v>1</v>
      </c>
      <c r="F1913" s="162" t="s">
        <v>1139</v>
      </c>
      <c r="H1913" s="163">
        <v>6.9000000000000006E-2</v>
      </c>
      <c r="I1913" s="164"/>
      <c r="L1913" s="160"/>
      <c r="M1913" s="165"/>
      <c r="T1913" s="166"/>
      <c r="AT1913" s="161" t="s">
        <v>381</v>
      </c>
      <c r="AU1913" s="161" t="s">
        <v>90</v>
      </c>
      <c r="AV1913" s="13" t="s">
        <v>90</v>
      </c>
      <c r="AW1913" s="13" t="s">
        <v>36</v>
      </c>
      <c r="AX1913" s="13" t="s">
        <v>80</v>
      </c>
      <c r="AY1913" s="161" t="s">
        <v>373</v>
      </c>
    </row>
    <row r="1914" spans="2:65" s="13" customFormat="1" ht="11.25">
      <c r="B1914" s="160"/>
      <c r="D1914" s="154" t="s">
        <v>381</v>
      </c>
      <c r="E1914" s="161" t="s">
        <v>1</v>
      </c>
      <c r="F1914" s="162" t="s">
        <v>1140</v>
      </c>
      <c r="H1914" s="163">
        <v>5.3999999999999999E-2</v>
      </c>
      <c r="I1914" s="164"/>
      <c r="L1914" s="160"/>
      <c r="M1914" s="165"/>
      <c r="T1914" s="166"/>
      <c r="AT1914" s="161" t="s">
        <v>381</v>
      </c>
      <c r="AU1914" s="161" t="s">
        <v>90</v>
      </c>
      <c r="AV1914" s="13" t="s">
        <v>90</v>
      </c>
      <c r="AW1914" s="13" t="s">
        <v>36</v>
      </c>
      <c r="AX1914" s="13" t="s">
        <v>80</v>
      </c>
      <c r="AY1914" s="161" t="s">
        <v>373</v>
      </c>
    </row>
    <row r="1915" spans="2:65" s="13" customFormat="1" ht="11.25">
      <c r="B1915" s="160"/>
      <c r="D1915" s="154" t="s">
        <v>381</v>
      </c>
      <c r="E1915" s="161" t="s">
        <v>1</v>
      </c>
      <c r="F1915" s="162" t="s">
        <v>1141</v>
      </c>
      <c r="H1915" s="163">
        <v>0.23</v>
      </c>
      <c r="I1915" s="164"/>
      <c r="L1915" s="160"/>
      <c r="M1915" s="165"/>
      <c r="T1915" s="166"/>
      <c r="AT1915" s="161" t="s">
        <v>381</v>
      </c>
      <c r="AU1915" s="161" t="s">
        <v>90</v>
      </c>
      <c r="AV1915" s="13" t="s">
        <v>90</v>
      </c>
      <c r="AW1915" s="13" t="s">
        <v>36</v>
      </c>
      <c r="AX1915" s="13" t="s">
        <v>80</v>
      </c>
      <c r="AY1915" s="161" t="s">
        <v>373</v>
      </c>
    </row>
    <row r="1916" spans="2:65" s="13" customFormat="1" ht="11.25">
      <c r="B1916" s="160"/>
      <c r="D1916" s="154" t="s">
        <v>381</v>
      </c>
      <c r="E1916" s="161" t="s">
        <v>1</v>
      </c>
      <c r="F1916" s="162" t="s">
        <v>1142</v>
      </c>
      <c r="H1916" s="163">
        <v>5.0999999999999997E-2</v>
      </c>
      <c r="I1916" s="164"/>
      <c r="L1916" s="160"/>
      <c r="M1916" s="165"/>
      <c r="T1916" s="166"/>
      <c r="AT1916" s="161" t="s">
        <v>381</v>
      </c>
      <c r="AU1916" s="161" t="s">
        <v>90</v>
      </c>
      <c r="AV1916" s="13" t="s">
        <v>90</v>
      </c>
      <c r="AW1916" s="13" t="s">
        <v>36</v>
      </c>
      <c r="AX1916" s="13" t="s">
        <v>80</v>
      </c>
      <c r="AY1916" s="161" t="s">
        <v>373</v>
      </c>
    </row>
    <row r="1917" spans="2:65" s="13" customFormat="1" ht="11.25">
      <c r="B1917" s="160"/>
      <c r="D1917" s="154" t="s">
        <v>381</v>
      </c>
      <c r="E1917" s="161" t="s">
        <v>1</v>
      </c>
      <c r="F1917" s="162" t="s">
        <v>1143</v>
      </c>
      <c r="H1917" s="163">
        <v>5.0999999999999997E-2</v>
      </c>
      <c r="I1917" s="164"/>
      <c r="L1917" s="160"/>
      <c r="M1917" s="165"/>
      <c r="T1917" s="166"/>
      <c r="AT1917" s="161" t="s">
        <v>381</v>
      </c>
      <c r="AU1917" s="161" t="s">
        <v>90</v>
      </c>
      <c r="AV1917" s="13" t="s">
        <v>90</v>
      </c>
      <c r="AW1917" s="13" t="s">
        <v>36</v>
      </c>
      <c r="AX1917" s="13" t="s">
        <v>80</v>
      </c>
      <c r="AY1917" s="161" t="s">
        <v>373</v>
      </c>
    </row>
    <row r="1918" spans="2:65" s="13" customFormat="1" ht="11.25">
      <c r="B1918" s="160"/>
      <c r="D1918" s="154" t="s">
        <v>381</v>
      </c>
      <c r="E1918" s="161" t="s">
        <v>1</v>
      </c>
      <c r="F1918" s="162" t="s">
        <v>1144</v>
      </c>
      <c r="H1918" s="163">
        <v>5.0999999999999997E-2</v>
      </c>
      <c r="I1918" s="164"/>
      <c r="L1918" s="160"/>
      <c r="M1918" s="165"/>
      <c r="T1918" s="166"/>
      <c r="AT1918" s="161" t="s">
        <v>381</v>
      </c>
      <c r="AU1918" s="161" t="s">
        <v>90</v>
      </c>
      <c r="AV1918" s="13" t="s">
        <v>90</v>
      </c>
      <c r="AW1918" s="13" t="s">
        <v>36</v>
      </c>
      <c r="AX1918" s="13" t="s">
        <v>80</v>
      </c>
      <c r="AY1918" s="161" t="s">
        <v>373</v>
      </c>
    </row>
    <row r="1919" spans="2:65" s="13" customFormat="1" ht="11.25">
      <c r="B1919" s="160"/>
      <c r="D1919" s="154" t="s">
        <v>381</v>
      </c>
      <c r="E1919" s="161" t="s">
        <v>1</v>
      </c>
      <c r="F1919" s="162" t="s">
        <v>1145</v>
      </c>
      <c r="H1919" s="163">
        <v>5.0999999999999997E-2</v>
      </c>
      <c r="I1919" s="164"/>
      <c r="L1919" s="160"/>
      <c r="M1919" s="165"/>
      <c r="T1919" s="166"/>
      <c r="AT1919" s="161" t="s">
        <v>381</v>
      </c>
      <c r="AU1919" s="161" t="s">
        <v>90</v>
      </c>
      <c r="AV1919" s="13" t="s">
        <v>90</v>
      </c>
      <c r="AW1919" s="13" t="s">
        <v>36</v>
      </c>
      <c r="AX1919" s="13" t="s">
        <v>80</v>
      </c>
      <c r="AY1919" s="161" t="s">
        <v>373</v>
      </c>
    </row>
    <row r="1920" spans="2:65" s="13" customFormat="1" ht="11.25">
      <c r="B1920" s="160"/>
      <c r="D1920" s="154" t="s">
        <v>381</v>
      </c>
      <c r="E1920" s="161" t="s">
        <v>1</v>
      </c>
      <c r="F1920" s="162" t="s">
        <v>1146</v>
      </c>
      <c r="H1920" s="163">
        <v>5.0999999999999997E-2</v>
      </c>
      <c r="I1920" s="164"/>
      <c r="L1920" s="160"/>
      <c r="M1920" s="165"/>
      <c r="T1920" s="166"/>
      <c r="AT1920" s="161" t="s">
        <v>381</v>
      </c>
      <c r="AU1920" s="161" t="s">
        <v>90</v>
      </c>
      <c r="AV1920" s="13" t="s">
        <v>90</v>
      </c>
      <c r="AW1920" s="13" t="s">
        <v>36</v>
      </c>
      <c r="AX1920" s="13" t="s">
        <v>80</v>
      </c>
      <c r="AY1920" s="161" t="s">
        <v>373</v>
      </c>
    </row>
    <row r="1921" spans="2:51" s="13" customFormat="1" ht="11.25">
      <c r="B1921" s="160"/>
      <c r="D1921" s="154" t="s">
        <v>381</v>
      </c>
      <c r="E1921" s="161" t="s">
        <v>1</v>
      </c>
      <c r="F1921" s="162" t="s">
        <v>1147</v>
      </c>
      <c r="H1921" s="163">
        <v>0.10299999999999999</v>
      </c>
      <c r="I1921" s="164"/>
      <c r="L1921" s="160"/>
      <c r="M1921" s="165"/>
      <c r="T1921" s="166"/>
      <c r="AT1921" s="161" t="s">
        <v>381</v>
      </c>
      <c r="AU1921" s="161" t="s">
        <v>90</v>
      </c>
      <c r="AV1921" s="13" t="s">
        <v>90</v>
      </c>
      <c r="AW1921" s="13" t="s">
        <v>36</v>
      </c>
      <c r="AX1921" s="13" t="s">
        <v>80</v>
      </c>
      <c r="AY1921" s="161" t="s">
        <v>373</v>
      </c>
    </row>
    <row r="1922" spans="2:51" s="13" customFormat="1" ht="11.25">
      <c r="B1922" s="160"/>
      <c r="D1922" s="154" t="s">
        <v>381</v>
      </c>
      <c r="E1922" s="161" t="s">
        <v>1</v>
      </c>
      <c r="F1922" s="162" t="s">
        <v>1148</v>
      </c>
      <c r="H1922" s="163">
        <v>1.6E-2</v>
      </c>
      <c r="I1922" s="164"/>
      <c r="L1922" s="160"/>
      <c r="M1922" s="165"/>
      <c r="T1922" s="166"/>
      <c r="AT1922" s="161" t="s">
        <v>381</v>
      </c>
      <c r="AU1922" s="161" t="s">
        <v>90</v>
      </c>
      <c r="AV1922" s="13" t="s">
        <v>90</v>
      </c>
      <c r="AW1922" s="13" t="s">
        <v>36</v>
      </c>
      <c r="AX1922" s="13" t="s">
        <v>80</v>
      </c>
      <c r="AY1922" s="161" t="s">
        <v>373</v>
      </c>
    </row>
    <row r="1923" spans="2:51" s="13" customFormat="1" ht="11.25">
      <c r="B1923" s="160"/>
      <c r="D1923" s="154" t="s">
        <v>381</v>
      </c>
      <c r="E1923" s="161" t="s">
        <v>1</v>
      </c>
      <c r="F1923" s="162" t="s">
        <v>1149</v>
      </c>
      <c r="H1923" s="163">
        <v>4.1000000000000002E-2</v>
      </c>
      <c r="I1923" s="164"/>
      <c r="L1923" s="160"/>
      <c r="M1923" s="165"/>
      <c r="T1923" s="166"/>
      <c r="AT1923" s="161" t="s">
        <v>381</v>
      </c>
      <c r="AU1923" s="161" t="s">
        <v>90</v>
      </c>
      <c r="AV1923" s="13" t="s">
        <v>90</v>
      </c>
      <c r="AW1923" s="13" t="s">
        <v>36</v>
      </c>
      <c r="AX1923" s="13" t="s">
        <v>80</v>
      </c>
      <c r="AY1923" s="161" t="s">
        <v>373</v>
      </c>
    </row>
    <row r="1924" spans="2:51" s="13" customFormat="1" ht="11.25">
      <c r="B1924" s="160"/>
      <c r="D1924" s="154" t="s">
        <v>381</v>
      </c>
      <c r="E1924" s="161" t="s">
        <v>1</v>
      </c>
      <c r="F1924" s="162" t="s">
        <v>1150</v>
      </c>
      <c r="H1924" s="163">
        <v>0.01</v>
      </c>
      <c r="I1924" s="164"/>
      <c r="L1924" s="160"/>
      <c r="M1924" s="165"/>
      <c r="T1924" s="166"/>
      <c r="AT1924" s="161" t="s">
        <v>381</v>
      </c>
      <c r="AU1924" s="161" t="s">
        <v>90</v>
      </c>
      <c r="AV1924" s="13" t="s">
        <v>90</v>
      </c>
      <c r="AW1924" s="13" t="s">
        <v>36</v>
      </c>
      <c r="AX1924" s="13" t="s">
        <v>80</v>
      </c>
      <c r="AY1924" s="161" t="s">
        <v>373</v>
      </c>
    </row>
    <row r="1925" spans="2:51" s="13" customFormat="1" ht="11.25">
      <c r="B1925" s="160"/>
      <c r="D1925" s="154" t="s">
        <v>381</v>
      </c>
      <c r="E1925" s="161" t="s">
        <v>1</v>
      </c>
      <c r="F1925" s="162" t="s">
        <v>1151</v>
      </c>
      <c r="H1925" s="163">
        <v>0.01</v>
      </c>
      <c r="I1925" s="164"/>
      <c r="L1925" s="160"/>
      <c r="M1925" s="165"/>
      <c r="T1925" s="166"/>
      <c r="AT1925" s="161" t="s">
        <v>381</v>
      </c>
      <c r="AU1925" s="161" t="s">
        <v>90</v>
      </c>
      <c r="AV1925" s="13" t="s">
        <v>90</v>
      </c>
      <c r="AW1925" s="13" t="s">
        <v>36</v>
      </c>
      <c r="AX1925" s="13" t="s">
        <v>80</v>
      </c>
      <c r="AY1925" s="161" t="s">
        <v>373</v>
      </c>
    </row>
    <row r="1926" spans="2:51" s="13" customFormat="1" ht="11.25">
      <c r="B1926" s="160"/>
      <c r="D1926" s="154" t="s">
        <v>381</v>
      </c>
      <c r="E1926" s="161" t="s">
        <v>1</v>
      </c>
      <c r="F1926" s="162" t="s">
        <v>1152</v>
      </c>
      <c r="H1926" s="163">
        <v>4.1000000000000002E-2</v>
      </c>
      <c r="I1926" s="164"/>
      <c r="L1926" s="160"/>
      <c r="M1926" s="165"/>
      <c r="T1926" s="166"/>
      <c r="AT1926" s="161" t="s">
        <v>381</v>
      </c>
      <c r="AU1926" s="161" t="s">
        <v>90</v>
      </c>
      <c r="AV1926" s="13" t="s">
        <v>90</v>
      </c>
      <c r="AW1926" s="13" t="s">
        <v>36</v>
      </c>
      <c r="AX1926" s="13" t="s">
        <v>80</v>
      </c>
      <c r="AY1926" s="161" t="s">
        <v>373</v>
      </c>
    </row>
    <row r="1927" spans="2:51" s="13" customFormat="1" ht="11.25">
      <c r="B1927" s="160"/>
      <c r="D1927" s="154" t="s">
        <v>381</v>
      </c>
      <c r="E1927" s="161" t="s">
        <v>1</v>
      </c>
      <c r="F1927" s="162" t="s">
        <v>1153</v>
      </c>
      <c r="H1927" s="163">
        <v>0.04</v>
      </c>
      <c r="I1927" s="164"/>
      <c r="L1927" s="160"/>
      <c r="M1927" s="165"/>
      <c r="T1927" s="166"/>
      <c r="AT1927" s="161" t="s">
        <v>381</v>
      </c>
      <c r="AU1927" s="161" t="s">
        <v>90</v>
      </c>
      <c r="AV1927" s="13" t="s">
        <v>90</v>
      </c>
      <c r="AW1927" s="13" t="s">
        <v>36</v>
      </c>
      <c r="AX1927" s="13" t="s">
        <v>80</v>
      </c>
      <c r="AY1927" s="161" t="s">
        <v>373</v>
      </c>
    </row>
    <row r="1928" spans="2:51" s="13" customFormat="1" ht="11.25">
      <c r="B1928" s="160"/>
      <c r="D1928" s="154" t="s">
        <v>381</v>
      </c>
      <c r="E1928" s="161" t="s">
        <v>1</v>
      </c>
      <c r="F1928" s="162" t="s">
        <v>1154</v>
      </c>
      <c r="H1928" s="163">
        <v>0.04</v>
      </c>
      <c r="I1928" s="164"/>
      <c r="L1928" s="160"/>
      <c r="M1928" s="165"/>
      <c r="T1928" s="166"/>
      <c r="AT1928" s="161" t="s">
        <v>381</v>
      </c>
      <c r="AU1928" s="161" t="s">
        <v>90</v>
      </c>
      <c r="AV1928" s="13" t="s">
        <v>90</v>
      </c>
      <c r="AW1928" s="13" t="s">
        <v>36</v>
      </c>
      <c r="AX1928" s="13" t="s">
        <v>80</v>
      </c>
      <c r="AY1928" s="161" t="s">
        <v>373</v>
      </c>
    </row>
    <row r="1929" spans="2:51" s="13" customFormat="1" ht="11.25">
      <c r="B1929" s="160"/>
      <c r="D1929" s="154" t="s">
        <v>381</v>
      </c>
      <c r="E1929" s="161" t="s">
        <v>1</v>
      </c>
      <c r="F1929" s="162" t="s">
        <v>1155</v>
      </c>
      <c r="H1929" s="163">
        <v>0.01</v>
      </c>
      <c r="I1929" s="164"/>
      <c r="L1929" s="160"/>
      <c r="M1929" s="165"/>
      <c r="T1929" s="166"/>
      <c r="AT1929" s="161" t="s">
        <v>381</v>
      </c>
      <c r="AU1929" s="161" t="s">
        <v>90</v>
      </c>
      <c r="AV1929" s="13" t="s">
        <v>90</v>
      </c>
      <c r="AW1929" s="13" t="s">
        <v>36</v>
      </c>
      <c r="AX1929" s="13" t="s">
        <v>80</v>
      </c>
      <c r="AY1929" s="161" t="s">
        <v>373</v>
      </c>
    </row>
    <row r="1930" spans="2:51" s="13" customFormat="1" ht="11.25">
      <c r="B1930" s="160"/>
      <c r="D1930" s="154" t="s">
        <v>381</v>
      </c>
      <c r="E1930" s="161" t="s">
        <v>1</v>
      </c>
      <c r="F1930" s="162" t="s">
        <v>1156</v>
      </c>
      <c r="H1930" s="163">
        <v>0.01</v>
      </c>
      <c r="I1930" s="164"/>
      <c r="L1930" s="160"/>
      <c r="M1930" s="165"/>
      <c r="T1930" s="166"/>
      <c r="AT1930" s="161" t="s">
        <v>381</v>
      </c>
      <c r="AU1930" s="161" t="s">
        <v>90</v>
      </c>
      <c r="AV1930" s="13" t="s">
        <v>90</v>
      </c>
      <c r="AW1930" s="13" t="s">
        <v>36</v>
      </c>
      <c r="AX1930" s="13" t="s">
        <v>80</v>
      </c>
      <c r="AY1930" s="161" t="s">
        <v>373</v>
      </c>
    </row>
    <row r="1931" spans="2:51" s="13" customFormat="1" ht="11.25">
      <c r="B1931" s="160"/>
      <c r="D1931" s="154" t="s">
        <v>381</v>
      </c>
      <c r="E1931" s="161" t="s">
        <v>1</v>
      </c>
      <c r="F1931" s="162" t="s">
        <v>1157</v>
      </c>
      <c r="H1931" s="163">
        <v>0.218</v>
      </c>
      <c r="I1931" s="164"/>
      <c r="L1931" s="160"/>
      <c r="M1931" s="165"/>
      <c r="T1931" s="166"/>
      <c r="AT1931" s="161" t="s">
        <v>381</v>
      </c>
      <c r="AU1931" s="161" t="s">
        <v>90</v>
      </c>
      <c r="AV1931" s="13" t="s">
        <v>90</v>
      </c>
      <c r="AW1931" s="13" t="s">
        <v>36</v>
      </c>
      <c r="AX1931" s="13" t="s">
        <v>80</v>
      </c>
      <c r="AY1931" s="161" t="s">
        <v>373</v>
      </c>
    </row>
    <row r="1932" spans="2:51" s="13" customFormat="1" ht="11.25">
      <c r="B1932" s="160"/>
      <c r="D1932" s="154" t="s">
        <v>381</v>
      </c>
      <c r="E1932" s="161" t="s">
        <v>1</v>
      </c>
      <c r="F1932" s="162" t="s">
        <v>1158</v>
      </c>
      <c r="H1932" s="163">
        <v>0.218</v>
      </c>
      <c r="I1932" s="164"/>
      <c r="L1932" s="160"/>
      <c r="M1932" s="165"/>
      <c r="T1932" s="166"/>
      <c r="AT1932" s="161" t="s">
        <v>381</v>
      </c>
      <c r="AU1932" s="161" t="s">
        <v>90</v>
      </c>
      <c r="AV1932" s="13" t="s">
        <v>90</v>
      </c>
      <c r="AW1932" s="13" t="s">
        <v>36</v>
      </c>
      <c r="AX1932" s="13" t="s">
        <v>80</v>
      </c>
      <c r="AY1932" s="161" t="s">
        <v>373</v>
      </c>
    </row>
    <row r="1933" spans="2:51" s="13" customFormat="1" ht="11.25">
      <c r="B1933" s="160"/>
      <c r="D1933" s="154" t="s">
        <v>381</v>
      </c>
      <c r="E1933" s="161" t="s">
        <v>1</v>
      </c>
      <c r="F1933" s="162" t="s">
        <v>1159</v>
      </c>
      <c r="H1933" s="163">
        <v>0.42</v>
      </c>
      <c r="I1933" s="164"/>
      <c r="L1933" s="160"/>
      <c r="M1933" s="165"/>
      <c r="T1933" s="166"/>
      <c r="AT1933" s="161" t="s">
        <v>381</v>
      </c>
      <c r="AU1933" s="161" t="s">
        <v>90</v>
      </c>
      <c r="AV1933" s="13" t="s">
        <v>90</v>
      </c>
      <c r="AW1933" s="13" t="s">
        <v>36</v>
      </c>
      <c r="AX1933" s="13" t="s">
        <v>80</v>
      </c>
      <c r="AY1933" s="161" t="s">
        <v>373</v>
      </c>
    </row>
    <row r="1934" spans="2:51" s="13" customFormat="1" ht="11.25">
      <c r="B1934" s="160"/>
      <c r="D1934" s="154" t="s">
        <v>381</v>
      </c>
      <c r="E1934" s="161" t="s">
        <v>1</v>
      </c>
      <c r="F1934" s="162" t="s">
        <v>1160</v>
      </c>
      <c r="H1934" s="163">
        <v>2.5000000000000001E-2</v>
      </c>
      <c r="I1934" s="164"/>
      <c r="L1934" s="160"/>
      <c r="M1934" s="165"/>
      <c r="T1934" s="166"/>
      <c r="AT1934" s="161" t="s">
        <v>381</v>
      </c>
      <c r="AU1934" s="161" t="s">
        <v>90</v>
      </c>
      <c r="AV1934" s="13" t="s">
        <v>90</v>
      </c>
      <c r="AW1934" s="13" t="s">
        <v>36</v>
      </c>
      <c r="AX1934" s="13" t="s">
        <v>80</v>
      </c>
      <c r="AY1934" s="161" t="s">
        <v>373</v>
      </c>
    </row>
    <row r="1935" spans="2:51" s="13" customFormat="1" ht="11.25">
      <c r="B1935" s="160"/>
      <c r="D1935" s="154" t="s">
        <v>381</v>
      </c>
      <c r="E1935" s="161" t="s">
        <v>1</v>
      </c>
      <c r="F1935" s="162" t="s">
        <v>1161</v>
      </c>
      <c r="H1935" s="163">
        <v>2.5000000000000001E-2</v>
      </c>
      <c r="I1935" s="164"/>
      <c r="L1935" s="160"/>
      <c r="M1935" s="165"/>
      <c r="T1935" s="166"/>
      <c r="AT1935" s="161" t="s">
        <v>381</v>
      </c>
      <c r="AU1935" s="161" t="s">
        <v>90</v>
      </c>
      <c r="AV1935" s="13" t="s">
        <v>90</v>
      </c>
      <c r="AW1935" s="13" t="s">
        <v>36</v>
      </c>
      <c r="AX1935" s="13" t="s">
        <v>80</v>
      </c>
      <c r="AY1935" s="161" t="s">
        <v>373</v>
      </c>
    </row>
    <row r="1936" spans="2:51" s="13" customFormat="1" ht="11.25">
      <c r="B1936" s="160"/>
      <c r="D1936" s="154" t="s">
        <v>381</v>
      </c>
      <c r="E1936" s="161" t="s">
        <v>1</v>
      </c>
      <c r="F1936" s="162" t="s">
        <v>1162</v>
      </c>
      <c r="H1936" s="163">
        <v>6.3E-2</v>
      </c>
      <c r="I1936" s="164"/>
      <c r="L1936" s="160"/>
      <c r="M1936" s="165"/>
      <c r="T1936" s="166"/>
      <c r="AT1936" s="161" t="s">
        <v>381</v>
      </c>
      <c r="AU1936" s="161" t="s">
        <v>90</v>
      </c>
      <c r="AV1936" s="13" t="s">
        <v>90</v>
      </c>
      <c r="AW1936" s="13" t="s">
        <v>36</v>
      </c>
      <c r="AX1936" s="13" t="s">
        <v>80</v>
      </c>
      <c r="AY1936" s="161" t="s">
        <v>373</v>
      </c>
    </row>
    <row r="1937" spans="2:51" s="13" customFormat="1" ht="11.25">
      <c r="B1937" s="160"/>
      <c r="D1937" s="154" t="s">
        <v>381</v>
      </c>
      <c r="E1937" s="161" t="s">
        <v>1</v>
      </c>
      <c r="F1937" s="162" t="s">
        <v>1163</v>
      </c>
      <c r="H1937" s="163">
        <v>6.3E-2</v>
      </c>
      <c r="I1937" s="164"/>
      <c r="L1937" s="160"/>
      <c r="M1937" s="165"/>
      <c r="T1937" s="166"/>
      <c r="AT1937" s="161" t="s">
        <v>381</v>
      </c>
      <c r="AU1937" s="161" t="s">
        <v>90</v>
      </c>
      <c r="AV1937" s="13" t="s">
        <v>90</v>
      </c>
      <c r="AW1937" s="13" t="s">
        <v>36</v>
      </c>
      <c r="AX1937" s="13" t="s">
        <v>80</v>
      </c>
      <c r="AY1937" s="161" t="s">
        <v>373</v>
      </c>
    </row>
    <row r="1938" spans="2:51" s="13" customFormat="1" ht="11.25">
      <c r="B1938" s="160"/>
      <c r="D1938" s="154" t="s">
        <v>381</v>
      </c>
      <c r="E1938" s="161" t="s">
        <v>1</v>
      </c>
      <c r="F1938" s="162" t="s">
        <v>1164</v>
      </c>
      <c r="H1938" s="163">
        <v>6.3E-2</v>
      </c>
      <c r="I1938" s="164"/>
      <c r="L1938" s="160"/>
      <c r="M1938" s="165"/>
      <c r="T1938" s="166"/>
      <c r="AT1938" s="161" t="s">
        <v>381</v>
      </c>
      <c r="AU1938" s="161" t="s">
        <v>90</v>
      </c>
      <c r="AV1938" s="13" t="s">
        <v>90</v>
      </c>
      <c r="AW1938" s="13" t="s">
        <v>36</v>
      </c>
      <c r="AX1938" s="13" t="s">
        <v>80</v>
      </c>
      <c r="AY1938" s="161" t="s">
        <v>373</v>
      </c>
    </row>
    <row r="1939" spans="2:51" s="13" customFormat="1" ht="11.25">
      <c r="B1939" s="160"/>
      <c r="D1939" s="154" t="s">
        <v>381</v>
      </c>
      <c r="E1939" s="161" t="s">
        <v>1</v>
      </c>
      <c r="F1939" s="162" t="s">
        <v>1165</v>
      </c>
      <c r="H1939" s="163">
        <v>6.3E-2</v>
      </c>
      <c r="I1939" s="164"/>
      <c r="L1939" s="160"/>
      <c r="M1939" s="165"/>
      <c r="T1939" s="166"/>
      <c r="AT1939" s="161" t="s">
        <v>381</v>
      </c>
      <c r="AU1939" s="161" t="s">
        <v>90</v>
      </c>
      <c r="AV1939" s="13" t="s">
        <v>90</v>
      </c>
      <c r="AW1939" s="13" t="s">
        <v>36</v>
      </c>
      <c r="AX1939" s="13" t="s">
        <v>80</v>
      </c>
      <c r="AY1939" s="161" t="s">
        <v>373</v>
      </c>
    </row>
    <row r="1940" spans="2:51" s="13" customFormat="1" ht="11.25">
      <c r="B1940" s="160"/>
      <c r="D1940" s="154" t="s">
        <v>381</v>
      </c>
      <c r="E1940" s="161" t="s">
        <v>1</v>
      </c>
      <c r="F1940" s="162" t="s">
        <v>1166</v>
      </c>
      <c r="H1940" s="163">
        <v>3.4000000000000002E-2</v>
      </c>
      <c r="I1940" s="164"/>
      <c r="L1940" s="160"/>
      <c r="M1940" s="165"/>
      <c r="T1940" s="166"/>
      <c r="AT1940" s="161" t="s">
        <v>381</v>
      </c>
      <c r="AU1940" s="161" t="s">
        <v>90</v>
      </c>
      <c r="AV1940" s="13" t="s">
        <v>90</v>
      </c>
      <c r="AW1940" s="13" t="s">
        <v>36</v>
      </c>
      <c r="AX1940" s="13" t="s">
        <v>80</v>
      </c>
      <c r="AY1940" s="161" t="s">
        <v>373</v>
      </c>
    </row>
    <row r="1941" spans="2:51" s="13" customFormat="1" ht="11.25">
      <c r="B1941" s="160"/>
      <c r="D1941" s="154" t="s">
        <v>381</v>
      </c>
      <c r="E1941" s="161" t="s">
        <v>1</v>
      </c>
      <c r="F1941" s="162" t="s">
        <v>1167</v>
      </c>
      <c r="H1941" s="163">
        <v>3.4000000000000002E-2</v>
      </c>
      <c r="I1941" s="164"/>
      <c r="L1941" s="160"/>
      <c r="M1941" s="165"/>
      <c r="T1941" s="166"/>
      <c r="AT1941" s="161" t="s">
        <v>381</v>
      </c>
      <c r="AU1941" s="161" t="s">
        <v>90</v>
      </c>
      <c r="AV1941" s="13" t="s">
        <v>90</v>
      </c>
      <c r="AW1941" s="13" t="s">
        <v>36</v>
      </c>
      <c r="AX1941" s="13" t="s">
        <v>80</v>
      </c>
      <c r="AY1941" s="161" t="s">
        <v>373</v>
      </c>
    </row>
    <row r="1942" spans="2:51" s="13" customFormat="1" ht="11.25">
      <c r="B1942" s="160"/>
      <c r="D1942" s="154" t="s">
        <v>381</v>
      </c>
      <c r="E1942" s="161" t="s">
        <v>1</v>
      </c>
      <c r="F1942" s="162" t="s">
        <v>1168</v>
      </c>
      <c r="H1942" s="163">
        <v>3.5999999999999997E-2</v>
      </c>
      <c r="I1942" s="164"/>
      <c r="L1942" s="160"/>
      <c r="M1942" s="165"/>
      <c r="T1942" s="166"/>
      <c r="AT1942" s="161" t="s">
        <v>381</v>
      </c>
      <c r="AU1942" s="161" t="s">
        <v>90</v>
      </c>
      <c r="AV1942" s="13" t="s">
        <v>90</v>
      </c>
      <c r="AW1942" s="13" t="s">
        <v>36</v>
      </c>
      <c r="AX1942" s="13" t="s">
        <v>80</v>
      </c>
      <c r="AY1942" s="161" t="s">
        <v>373</v>
      </c>
    </row>
    <row r="1943" spans="2:51" s="13" customFormat="1" ht="11.25">
      <c r="B1943" s="160"/>
      <c r="D1943" s="154" t="s">
        <v>381</v>
      </c>
      <c r="E1943" s="161" t="s">
        <v>1</v>
      </c>
      <c r="F1943" s="162" t="s">
        <v>1169</v>
      </c>
      <c r="H1943" s="163">
        <v>3.5999999999999997E-2</v>
      </c>
      <c r="I1943" s="164"/>
      <c r="L1943" s="160"/>
      <c r="M1943" s="165"/>
      <c r="T1943" s="166"/>
      <c r="AT1943" s="161" t="s">
        <v>381</v>
      </c>
      <c r="AU1943" s="161" t="s">
        <v>90</v>
      </c>
      <c r="AV1943" s="13" t="s">
        <v>90</v>
      </c>
      <c r="AW1943" s="13" t="s">
        <v>36</v>
      </c>
      <c r="AX1943" s="13" t="s">
        <v>80</v>
      </c>
      <c r="AY1943" s="161" t="s">
        <v>373</v>
      </c>
    </row>
    <row r="1944" spans="2:51" s="13" customFormat="1" ht="11.25">
      <c r="B1944" s="160"/>
      <c r="D1944" s="154" t="s">
        <v>381</v>
      </c>
      <c r="E1944" s="161" t="s">
        <v>1</v>
      </c>
      <c r="F1944" s="162" t="s">
        <v>1170</v>
      </c>
      <c r="H1944" s="163">
        <v>3.5999999999999997E-2</v>
      </c>
      <c r="I1944" s="164"/>
      <c r="L1944" s="160"/>
      <c r="M1944" s="165"/>
      <c r="T1944" s="166"/>
      <c r="AT1944" s="161" t="s">
        <v>381</v>
      </c>
      <c r="AU1944" s="161" t="s">
        <v>90</v>
      </c>
      <c r="AV1944" s="13" t="s">
        <v>90</v>
      </c>
      <c r="AW1944" s="13" t="s">
        <v>36</v>
      </c>
      <c r="AX1944" s="13" t="s">
        <v>80</v>
      </c>
      <c r="AY1944" s="161" t="s">
        <v>373</v>
      </c>
    </row>
    <row r="1945" spans="2:51" s="13" customFormat="1" ht="11.25">
      <c r="B1945" s="160"/>
      <c r="D1945" s="154" t="s">
        <v>381</v>
      </c>
      <c r="E1945" s="161" t="s">
        <v>1</v>
      </c>
      <c r="F1945" s="162" t="s">
        <v>1171</v>
      </c>
      <c r="H1945" s="163">
        <v>3.5999999999999997E-2</v>
      </c>
      <c r="I1945" s="164"/>
      <c r="L1945" s="160"/>
      <c r="M1945" s="165"/>
      <c r="T1945" s="166"/>
      <c r="AT1945" s="161" t="s">
        <v>381</v>
      </c>
      <c r="AU1945" s="161" t="s">
        <v>90</v>
      </c>
      <c r="AV1945" s="13" t="s">
        <v>90</v>
      </c>
      <c r="AW1945" s="13" t="s">
        <v>36</v>
      </c>
      <c r="AX1945" s="13" t="s">
        <v>80</v>
      </c>
      <c r="AY1945" s="161" t="s">
        <v>373</v>
      </c>
    </row>
    <row r="1946" spans="2:51" s="13" customFormat="1" ht="11.25">
      <c r="B1946" s="160"/>
      <c r="D1946" s="154" t="s">
        <v>381</v>
      </c>
      <c r="E1946" s="161" t="s">
        <v>1</v>
      </c>
      <c r="F1946" s="162" t="s">
        <v>1172</v>
      </c>
      <c r="H1946" s="163">
        <v>3.5999999999999997E-2</v>
      </c>
      <c r="I1946" s="164"/>
      <c r="L1946" s="160"/>
      <c r="M1946" s="165"/>
      <c r="T1946" s="166"/>
      <c r="AT1946" s="161" t="s">
        <v>381</v>
      </c>
      <c r="AU1946" s="161" t="s">
        <v>90</v>
      </c>
      <c r="AV1946" s="13" t="s">
        <v>90</v>
      </c>
      <c r="AW1946" s="13" t="s">
        <v>36</v>
      </c>
      <c r="AX1946" s="13" t="s">
        <v>80</v>
      </c>
      <c r="AY1946" s="161" t="s">
        <v>373</v>
      </c>
    </row>
    <row r="1947" spans="2:51" s="13" customFormat="1" ht="11.25">
      <c r="B1947" s="160"/>
      <c r="D1947" s="154" t="s">
        <v>381</v>
      </c>
      <c r="E1947" s="161" t="s">
        <v>1</v>
      </c>
      <c r="F1947" s="162" t="s">
        <v>1173</v>
      </c>
      <c r="H1947" s="163">
        <v>3.5999999999999997E-2</v>
      </c>
      <c r="I1947" s="164"/>
      <c r="L1947" s="160"/>
      <c r="M1947" s="165"/>
      <c r="T1947" s="166"/>
      <c r="AT1947" s="161" t="s">
        <v>381</v>
      </c>
      <c r="AU1947" s="161" t="s">
        <v>90</v>
      </c>
      <c r="AV1947" s="13" t="s">
        <v>90</v>
      </c>
      <c r="AW1947" s="13" t="s">
        <v>36</v>
      </c>
      <c r="AX1947" s="13" t="s">
        <v>80</v>
      </c>
      <c r="AY1947" s="161" t="s">
        <v>373</v>
      </c>
    </row>
    <row r="1948" spans="2:51" s="13" customFormat="1" ht="11.25">
      <c r="B1948" s="160"/>
      <c r="D1948" s="154" t="s">
        <v>381</v>
      </c>
      <c r="E1948" s="161" t="s">
        <v>1</v>
      </c>
      <c r="F1948" s="162" t="s">
        <v>1174</v>
      </c>
      <c r="H1948" s="163">
        <v>6.9000000000000006E-2</v>
      </c>
      <c r="I1948" s="164"/>
      <c r="L1948" s="160"/>
      <c r="M1948" s="165"/>
      <c r="T1948" s="166"/>
      <c r="AT1948" s="161" t="s">
        <v>381</v>
      </c>
      <c r="AU1948" s="161" t="s">
        <v>90</v>
      </c>
      <c r="AV1948" s="13" t="s">
        <v>90</v>
      </c>
      <c r="AW1948" s="13" t="s">
        <v>36</v>
      </c>
      <c r="AX1948" s="13" t="s">
        <v>80</v>
      </c>
      <c r="AY1948" s="161" t="s">
        <v>373</v>
      </c>
    </row>
    <row r="1949" spans="2:51" s="13" customFormat="1" ht="11.25">
      <c r="B1949" s="160"/>
      <c r="D1949" s="154" t="s">
        <v>381</v>
      </c>
      <c r="E1949" s="161" t="s">
        <v>1</v>
      </c>
      <c r="F1949" s="162" t="s">
        <v>1175</v>
      </c>
      <c r="H1949" s="163">
        <v>6.9000000000000006E-2</v>
      </c>
      <c r="I1949" s="164"/>
      <c r="L1949" s="160"/>
      <c r="M1949" s="165"/>
      <c r="T1949" s="166"/>
      <c r="AT1949" s="161" t="s">
        <v>381</v>
      </c>
      <c r="AU1949" s="161" t="s">
        <v>90</v>
      </c>
      <c r="AV1949" s="13" t="s">
        <v>90</v>
      </c>
      <c r="AW1949" s="13" t="s">
        <v>36</v>
      </c>
      <c r="AX1949" s="13" t="s">
        <v>80</v>
      </c>
      <c r="AY1949" s="161" t="s">
        <v>373</v>
      </c>
    </row>
    <row r="1950" spans="2:51" s="13" customFormat="1" ht="11.25">
      <c r="B1950" s="160"/>
      <c r="D1950" s="154" t="s">
        <v>381</v>
      </c>
      <c r="E1950" s="161" t="s">
        <v>1</v>
      </c>
      <c r="F1950" s="162" t="s">
        <v>1176</v>
      </c>
      <c r="H1950" s="163">
        <v>0.56000000000000005</v>
      </c>
      <c r="I1950" s="164"/>
      <c r="L1950" s="160"/>
      <c r="M1950" s="165"/>
      <c r="T1950" s="166"/>
      <c r="AT1950" s="161" t="s">
        <v>381</v>
      </c>
      <c r="AU1950" s="161" t="s">
        <v>90</v>
      </c>
      <c r="AV1950" s="13" t="s">
        <v>90</v>
      </c>
      <c r="AW1950" s="13" t="s">
        <v>36</v>
      </c>
      <c r="AX1950" s="13" t="s">
        <v>80</v>
      </c>
      <c r="AY1950" s="161" t="s">
        <v>373</v>
      </c>
    </row>
    <row r="1951" spans="2:51" s="13" customFormat="1" ht="11.25">
      <c r="B1951" s="160"/>
      <c r="D1951" s="154" t="s">
        <v>381</v>
      </c>
      <c r="E1951" s="161" t="s">
        <v>1</v>
      </c>
      <c r="F1951" s="162" t="s">
        <v>1177</v>
      </c>
      <c r="H1951" s="163">
        <v>0.22</v>
      </c>
      <c r="I1951" s="164"/>
      <c r="L1951" s="160"/>
      <c r="M1951" s="165"/>
      <c r="T1951" s="166"/>
      <c r="AT1951" s="161" t="s">
        <v>381</v>
      </c>
      <c r="AU1951" s="161" t="s">
        <v>90</v>
      </c>
      <c r="AV1951" s="13" t="s">
        <v>90</v>
      </c>
      <c r="AW1951" s="13" t="s">
        <v>36</v>
      </c>
      <c r="AX1951" s="13" t="s">
        <v>80</v>
      </c>
      <c r="AY1951" s="161" t="s">
        <v>373</v>
      </c>
    </row>
    <row r="1952" spans="2:51" s="13" customFormat="1" ht="11.25">
      <c r="B1952" s="160"/>
      <c r="D1952" s="154" t="s">
        <v>381</v>
      </c>
      <c r="E1952" s="161" t="s">
        <v>1</v>
      </c>
      <c r="F1952" s="162" t="s">
        <v>1178</v>
      </c>
      <c r="H1952" s="163">
        <v>0.22</v>
      </c>
      <c r="I1952" s="164"/>
      <c r="L1952" s="160"/>
      <c r="M1952" s="165"/>
      <c r="T1952" s="166"/>
      <c r="AT1952" s="161" t="s">
        <v>381</v>
      </c>
      <c r="AU1952" s="161" t="s">
        <v>90</v>
      </c>
      <c r="AV1952" s="13" t="s">
        <v>90</v>
      </c>
      <c r="AW1952" s="13" t="s">
        <v>36</v>
      </c>
      <c r="AX1952" s="13" t="s">
        <v>80</v>
      </c>
      <c r="AY1952" s="161" t="s">
        <v>373</v>
      </c>
    </row>
    <row r="1953" spans="2:65" s="14" customFormat="1" ht="11.25">
      <c r="B1953" s="167"/>
      <c r="D1953" s="154" t="s">
        <v>381</v>
      </c>
      <c r="E1953" s="168" t="s">
        <v>1</v>
      </c>
      <c r="F1953" s="169" t="s">
        <v>386</v>
      </c>
      <c r="H1953" s="170">
        <v>4.1070000000000002</v>
      </c>
      <c r="I1953" s="171"/>
      <c r="L1953" s="167"/>
      <c r="M1953" s="172"/>
      <c r="T1953" s="173"/>
      <c r="AT1953" s="168" t="s">
        <v>381</v>
      </c>
      <c r="AU1953" s="168" t="s">
        <v>90</v>
      </c>
      <c r="AV1953" s="14" t="s">
        <v>379</v>
      </c>
      <c r="AW1953" s="14" t="s">
        <v>36</v>
      </c>
      <c r="AX1953" s="14" t="s">
        <v>87</v>
      </c>
      <c r="AY1953" s="168" t="s">
        <v>373</v>
      </c>
    </row>
    <row r="1954" spans="2:65" s="1" customFormat="1" ht="37.9" customHeight="1">
      <c r="B1954" s="32"/>
      <c r="C1954" s="139" t="s">
        <v>1179</v>
      </c>
      <c r="D1954" s="139" t="s">
        <v>375</v>
      </c>
      <c r="E1954" s="140" t="s">
        <v>1180</v>
      </c>
      <c r="F1954" s="141" t="s">
        <v>1181</v>
      </c>
      <c r="G1954" s="142" t="s">
        <v>647</v>
      </c>
      <c r="H1954" s="143">
        <v>24.088000000000001</v>
      </c>
      <c r="I1954" s="144"/>
      <c r="J1954" s="145">
        <f>ROUND(I1954*H1954,2)</f>
        <v>0</v>
      </c>
      <c r="K1954" s="146"/>
      <c r="L1954" s="32"/>
      <c r="M1954" s="147" t="s">
        <v>1</v>
      </c>
      <c r="N1954" s="148" t="s">
        <v>45</v>
      </c>
      <c r="P1954" s="149">
        <f>O1954*H1954</f>
        <v>0</v>
      </c>
      <c r="Q1954" s="149">
        <v>1.0551200000000001</v>
      </c>
      <c r="R1954" s="149">
        <f>Q1954*H1954</f>
        <v>25.415730560000004</v>
      </c>
      <c r="S1954" s="149">
        <v>0</v>
      </c>
      <c r="T1954" s="150">
        <f>S1954*H1954</f>
        <v>0</v>
      </c>
      <c r="AR1954" s="151" t="s">
        <v>379</v>
      </c>
      <c r="AT1954" s="151" t="s">
        <v>375</v>
      </c>
      <c r="AU1954" s="151" t="s">
        <v>90</v>
      </c>
      <c r="AY1954" s="17" t="s">
        <v>373</v>
      </c>
      <c r="BE1954" s="152">
        <f>IF(N1954="základní",J1954,0)</f>
        <v>0</v>
      </c>
      <c r="BF1954" s="152">
        <f>IF(N1954="snížená",J1954,0)</f>
        <v>0</v>
      </c>
      <c r="BG1954" s="152">
        <f>IF(N1954="zákl. přenesená",J1954,0)</f>
        <v>0</v>
      </c>
      <c r="BH1954" s="152">
        <f>IF(N1954="sníž. přenesená",J1954,0)</f>
        <v>0</v>
      </c>
      <c r="BI1954" s="152">
        <f>IF(N1954="nulová",J1954,0)</f>
        <v>0</v>
      </c>
      <c r="BJ1954" s="17" t="s">
        <v>87</v>
      </c>
      <c r="BK1954" s="152">
        <f>ROUND(I1954*H1954,2)</f>
        <v>0</v>
      </c>
      <c r="BL1954" s="17" t="s">
        <v>379</v>
      </c>
      <c r="BM1954" s="151" t="s">
        <v>1182</v>
      </c>
    </row>
    <row r="1955" spans="2:65" s="12" customFormat="1" ht="11.25">
      <c r="B1955" s="153"/>
      <c r="D1955" s="154" t="s">
        <v>381</v>
      </c>
      <c r="E1955" s="155" t="s">
        <v>1</v>
      </c>
      <c r="F1955" s="156" t="s">
        <v>649</v>
      </c>
      <c r="H1955" s="155" t="s">
        <v>1</v>
      </c>
      <c r="I1955" s="157"/>
      <c r="L1955" s="153"/>
      <c r="M1955" s="158"/>
      <c r="T1955" s="159"/>
      <c r="AT1955" s="155" t="s">
        <v>381</v>
      </c>
      <c r="AU1955" s="155" t="s">
        <v>90</v>
      </c>
      <c r="AV1955" s="12" t="s">
        <v>87</v>
      </c>
      <c r="AW1955" s="12" t="s">
        <v>36</v>
      </c>
      <c r="AX1955" s="12" t="s">
        <v>80</v>
      </c>
      <c r="AY1955" s="155" t="s">
        <v>373</v>
      </c>
    </row>
    <row r="1956" spans="2:65" s="12" customFormat="1" ht="11.25">
      <c r="B1956" s="153"/>
      <c r="D1956" s="154" t="s">
        <v>381</v>
      </c>
      <c r="E1956" s="155" t="s">
        <v>1</v>
      </c>
      <c r="F1956" s="156" t="s">
        <v>650</v>
      </c>
      <c r="H1956" s="155" t="s">
        <v>1</v>
      </c>
      <c r="I1956" s="157"/>
      <c r="L1956" s="153"/>
      <c r="M1956" s="158"/>
      <c r="T1956" s="159"/>
      <c r="AT1956" s="155" t="s">
        <v>381</v>
      </c>
      <c r="AU1956" s="155" t="s">
        <v>90</v>
      </c>
      <c r="AV1956" s="12" t="s">
        <v>87</v>
      </c>
      <c r="AW1956" s="12" t="s">
        <v>36</v>
      </c>
      <c r="AX1956" s="12" t="s">
        <v>80</v>
      </c>
      <c r="AY1956" s="155" t="s">
        <v>373</v>
      </c>
    </row>
    <row r="1957" spans="2:65" s="12" customFormat="1" ht="11.25">
      <c r="B1957" s="153"/>
      <c r="D1957" s="154" t="s">
        <v>381</v>
      </c>
      <c r="E1957" s="155" t="s">
        <v>1</v>
      </c>
      <c r="F1957" s="156" t="s">
        <v>1183</v>
      </c>
      <c r="H1957" s="155" t="s">
        <v>1</v>
      </c>
      <c r="I1957" s="157"/>
      <c r="L1957" s="153"/>
      <c r="M1957" s="158"/>
      <c r="T1957" s="159"/>
      <c r="AT1957" s="155" t="s">
        <v>381</v>
      </c>
      <c r="AU1957" s="155" t="s">
        <v>90</v>
      </c>
      <c r="AV1957" s="12" t="s">
        <v>87</v>
      </c>
      <c r="AW1957" s="12" t="s">
        <v>36</v>
      </c>
      <c r="AX1957" s="12" t="s">
        <v>80</v>
      </c>
      <c r="AY1957" s="155" t="s">
        <v>373</v>
      </c>
    </row>
    <row r="1958" spans="2:65" s="13" customFormat="1" ht="11.25">
      <c r="B1958" s="160"/>
      <c r="D1958" s="154" t="s">
        <v>381</v>
      </c>
      <c r="E1958" s="161" t="s">
        <v>1</v>
      </c>
      <c r="F1958" s="162" t="s">
        <v>1184</v>
      </c>
      <c r="H1958" s="163">
        <v>24.088000000000001</v>
      </c>
      <c r="I1958" s="164"/>
      <c r="L1958" s="160"/>
      <c r="M1958" s="165"/>
      <c r="T1958" s="166"/>
      <c r="AT1958" s="161" t="s">
        <v>381</v>
      </c>
      <c r="AU1958" s="161" t="s">
        <v>90</v>
      </c>
      <c r="AV1958" s="13" t="s">
        <v>90</v>
      </c>
      <c r="AW1958" s="13" t="s">
        <v>36</v>
      </c>
      <c r="AX1958" s="13" t="s">
        <v>80</v>
      </c>
      <c r="AY1958" s="161" t="s">
        <v>373</v>
      </c>
    </row>
    <row r="1959" spans="2:65" s="14" customFormat="1" ht="11.25">
      <c r="B1959" s="167"/>
      <c r="D1959" s="154" t="s">
        <v>381</v>
      </c>
      <c r="E1959" s="168" t="s">
        <v>1</v>
      </c>
      <c r="F1959" s="169" t="s">
        <v>386</v>
      </c>
      <c r="H1959" s="170">
        <v>24.088000000000001</v>
      </c>
      <c r="I1959" s="171"/>
      <c r="L1959" s="167"/>
      <c r="M1959" s="172"/>
      <c r="T1959" s="173"/>
      <c r="AT1959" s="168" t="s">
        <v>381</v>
      </c>
      <c r="AU1959" s="168" t="s">
        <v>90</v>
      </c>
      <c r="AV1959" s="14" t="s">
        <v>379</v>
      </c>
      <c r="AW1959" s="14" t="s">
        <v>36</v>
      </c>
      <c r="AX1959" s="14" t="s">
        <v>87</v>
      </c>
      <c r="AY1959" s="168" t="s">
        <v>373</v>
      </c>
    </row>
    <row r="1960" spans="2:65" s="1" customFormat="1" ht="11.25">
      <c r="B1960" s="32"/>
      <c r="D1960" s="154" t="s">
        <v>403</v>
      </c>
      <c r="F1960" s="174" t="s">
        <v>1185</v>
      </c>
      <c r="L1960" s="32"/>
      <c r="M1960" s="175"/>
      <c r="T1960" s="56"/>
      <c r="AU1960" s="17" t="s">
        <v>90</v>
      </c>
    </row>
    <row r="1961" spans="2:65" s="1" customFormat="1" ht="11.25">
      <c r="B1961" s="32"/>
      <c r="D1961" s="154" t="s">
        <v>403</v>
      </c>
      <c r="F1961" s="176" t="s">
        <v>1025</v>
      </c>
      <c r="H1961" s="177">
        <v>0</v>
      </c>
      <c r="L1961" s="32"/>
      <c r="M1961" s="175"/>
      <c r="T1961" s="56"/>
      <c r="AU1961" s="17" t="s">
        <v>90</v>
      </c>
    </row>
    <row r="1962" spans="2:65" s="1" customFormat="1" ht="11.25">
      <c r="B1962" s="32"/>
      <c r="D1962" s="154" t="s">
        <v>403</v>
      </c>
      <c r="F1962" s="176" t="s">
        <v>1026</v>
      </c>
      <c r="H1962" s="177">
        <v>0</v>
      </c>
      <c r="L1962" s="32"/>
      <c r="M1962" s="175"/>
      <c r="T1962" s="56"/>
      <c r="AU1962" s="17" t="s">
        <v>90</v>
      </c>
    </row>
    <row r="1963" spans="2:65" s="1" customFormat="1" ht="11.25">
      <c r="B1963" s="32"/>
      <c r="D1963" s="154" t="s">
        <v>403</v>
      </c>
      <c r="F1963" s="176" t="s">
        <v>1027</v>
      </c>
      <c r="H1963" s="177">
        <v>4.4089999999999998</v>
      </c>
      <c r="L1963" s="32"/>
      <c r="M1963" s="175"/>
      <c r="T1963" s="56"/>
      <c r="AU1963" s="17" t="s">
        <v>90</v>
      </c>
    </row>
    <row r="1964" spans="2:65" s="1" customFormat="1" ht="11.25">
      <c r="B1964" s="32"/>
      <c r="D1964" s="154" t="s">
        <v>403</v>
      </c>
      <c r="F1964" s="176" t="s">
        <v>1028</v>
      </c>
      <c r="H1964" s="177">
        <v>0</v>
      </c>
      <c r="L1964" s="32"/>
      <c r="M1964" s="175"/>
      <c r="T1964" s="56"/>
      <c r="AU1964" s="17" t="s">
        <v>90</v>
      </c>
    </row>
    <row r="1965" spans="2:65" s="1" customFormat="1" ht="11.25">
      <c r="B1965" s="32"/>
      <c r="D1965" s="154" t="s">
        <v>403</v>
      </c>
      <c r="F1965" s="176" t="s">
        <v>1029</v>
      </c>
      <c r="H1965" s="177">
        <v>2.3250000000000002</v>
      </c>
      <c r="L1965" s="32"/>
      <c r="M1965" s="175"/>
      <c r="T1965" s="56"/>
      <c r="AU1965" s="17" t="s">
        <v>90</v>
      </c>
    </row>
    <row r="1966" spans="2:65" s="1" customFormat="1" ht="11.25">
      <c r="B1966" s="32"/>
      <c r="D1966" s="154" t="s">
        <v>403</v>
      </c>
      <c r="F1966" s="176" t="s">
        <v>1030</v>
      </c>
      <c r="H1966" s="177">
        <v>0</v>
      </c>
      <c r="L1966" s="32"/>
      <c r="M1966" s="175"/>
      <c r="T1966" s="56"/>
      <c r="AU1966" s="17" t="s">
        <v>90</v>
      </c>
    </row>
    <row r="1967" spans="2:65" s="1" customFormat="1" ht="11.25">
      <c r="B1967" s="32"/>
      <c r="D1967" s="154" t="s">
        <v>403</v>
      </c>
      <c r="F1967" s="176" t="s">
        <v>1031</v>
      </c>
      <c r="H1967" s="177">
        <v>4.1550000000000002</v>
      </c>
      <c r="L1967" s="32"/>
      <c r="M1967" s="175"/>
      <c r="T1967" s="56"/>
      <c r="AU1967" s="17" t="s">
        <v>90</v>
      </c>
    </row>
    <row r="1968" spans="2:65" s="1" customFormat="1" ht="11.25">
      <c r="B1968" s="32"/>
      <c r="D1968" s="154" t="s">
        <v>403</v>
      </c>
      <c r="F1968" s="176" t="s">
        <v>1032</v>
      </c>
      <c r="H1968" s="177">
        <v>0</v>
      </c>
      <c r="L1968" s="32"/>
      <c r="M1968" s="175"/>
      <c r="T1968" s="56"/>
      <c r="AU1968" s="17" t="s">
        <v>90</v>
      </c>
    </row>
    <row r="1969" spans="2:47" s="1" customFormat="1" ht="11.25">
      <c r="B1969" s="32"/>
      <c r="D1969" s="154" t="s">
        <v>403</v>
      </c>
      <c r="F1969" s="176" t="s">
        <v>1033</v>
      </c>
      <c r="H1969" s="177">
        <v>3.1829999999999998</v>
      </c>
      <c r="L1969" s="32"/>
      <c r="M1969" s="175"/>
      <c r="T1969" s="56"/>
      <c r="AU1969" s="17" t="s">
        <v>90</v>
      </c>
    </row>
    <row r="1970" spans="2:47" s="1" customFormat="1" ht="11.25">
      <c r="B1970" s="32"/>
      <c r="D1970" s="154" t="s">
        <v>403</v>
      </c>
      <c r="F1970" s="176" t="s">
        <v>1034</v>
      </c>
      <c r="H1970" s="177">
        <v>0</v>
      </c>
      <c r="L1970" s="32"/>
      <c r="M1970" s="175"/>
      <c r="T1970" s="56"/>
      <c r="AU1970" s="17" t="s">
        <v>90</v>
      </c>
    </row>
    <row r="1971" spans="2:47" s="1" customFormat="1" ht="11.25">
      <c r="B1971" s="32"/>
      <c r="D1971" s="154" t="s">
        <v>403</v>
      </c>
      <c r="F1971" s="176" t="s">
        <v>1035</v>
      </c>
      <c r="H1971" s="177">
        <v>1.611</v>
      </c>
      <c r="L1971" s="32"/>
      <c r="M1971" s="175"/>
      <c r="T1971" s="56"/>
      <c r="AU1971" s="17" t="s">
        <v>90</v>
      </c>
    </row>
    <row r="1972" spans="2:47" s="1" customFormat="1" ht="11.25">
      <c r="B1972" s="32"/>
      <c r="D1972" s="154" t="s">
        <v>403</v>
      </c>
      <c r="F1972" s="176" t="s">
        <v>1036</v>
      </c>
      <c r="H1972" s="177">
        <v>0</v>
      </c>
      <c r="L1972" s="32"/>
      <c r="M1972" s="175"/>
      <c r="T1972" s="56"/>
      <c r="AU1972" s="17" t="s">
        <v>90</v>
      </c>
    </row>
    <row r="1973" spans="2:47" s="1" customFormat="1" ht="11.25">
      <c r="B1973" s="32"/>
      <c r="D1973" s="154" t="s">
        <v>403</v>
      </c>
      <c r="F1973" s="176" t="s">
        <v>1037</v>
      </c>
      <c r="H1973" s="177">
        <v>10.55</v>
      </c>
      <c r="L1973" s="32"/>
      <c r="M1973" s="175"/>
      <c r="T1973" s="56"/>
      <c r="AU1973" s="17" t="s">
        <v>90</v>
      </c>
    </row>
    <row r="1974" spans="2:47" s="1" customFormat="1" ht="11.25">
      <c r="B1974" s="32"/>
      <c r="D1974" s="154" t="s">
        <v>403</v>
      </c>
      <c r="F1974" s="176" t="s">
        <v>1038</v>
      </c>
      <c r="H1974" s="177">
        <v>0</v>
      </c>
      <c r="L1974" s="32"/>
      <c r="M1974" s="175"/>
      <c r="T1974" s="56"/>
      <c r="AU1974" s="17" t="s">
        <v>90</v>
      </c>
    </row>
    <row r="1975" spans="2:47" s="1" customFormat="1" ht="11.25">
      <c r="B1975" s="32"/>
      <c r="D1975" s="154" t="s">
        <v>403</v>
      </c>
      <c r="F1975" s="176" t="s">
        <v>1039</v>
      </c>
      <c r="H1975" s="177">
        <v>1.08</v>
      </c>
      <c r="L1975" s="32"/>
      <c r="M1975" s="175"/>
      <c r="T1975" s="56"/>
      <c r="AU1975" s="17" t="s">
        <v>90</v>
      </c>
    </row>
    <row r="1976" spans="2:47" s="1" customFormat="1" ht="11.25">
      <c r="B1976" s="32"/>
      <c r="D1976" s="154" t="s">
        <v>403</v>
      </c>
      <c r="F1976" s="176" t="s">
        <v>1040</v>
      </c>
      <c r="H1976" s="177">
        <v>0</v>
      </c>
      <c r="L1976" s="32"/>
      <c r="M1976" s="175"/>
      <c r="T1976" s="56"/>
      <c r="AU1976" s="17" t="s">
        <v>90</v>
      </c>
    </row>
    <row r="1977" spans="2:47" s="1" customFormat="1" ht="11.25">
      <c r="B1977" s="32"/>
      <c r="D1977" s="154" t="s">
        <v>403</v>
      </c>
      <c r="F1977" s="176" t="s">
        <v>1041</v>
      </c>
      <c r="H1977" s="177">
        <v>1.8460000000000001</v>
      </c>
      <c r="L1977" s="32"/>
      <c r="M1977" s="175"/>
      <c r="T1977" s="56"/>
      <c r="AU1977" s="17" t="s">
        <v>90</v>
      </c>
    </row>
    <row r="1978" spans="2:47" s="1" customFormat="1" ht="11.25">
      <c r="B1978" s="32"/>
      <c r="D1978" s="154" t="s">
        <v>403</v>
      </c>
      <c r="F1978" s="176" t="s">
        <v>1042</v>
      </c>
      <c r="H1978" s="177">
        <v>0</v>
      </c>
      <c r="L1978" s="32"/>
      <c r="M1978" s="175"/>
      <c r="T1978" s="56"/>
      <c r="AU1978" s="17" t="s">
        <v>90</v>
      </c>
    </row>
    <row r="1979" spans="2:47" s="1" customFormat="1" ht="11.25">
      <c r="B1979" s="32"/>
      <c r="D1979" s="154" t="s">
        <v>403</v>
      </c>
      <c r="F1979" s="176" t="s">
        <v>1043</v>
      </c>
      <c r="H1979" s="177">
        <v>0.32800000000000001</v>
      </c>
      <c r="L1979" s="32"/>
      <c r="M1979" s="175"/>
      <c r="T1979" s="56"/>
      <c r="AU1979" s="17" t="s">
        <v>90</v>
      </c>
    </row>
    <row r="1980" spans="2:47" s="1" customFormat="1" ht="11.25">
      <c r="B1980" s="32"/>
      <c r="D1980" s="154" t="s">
        <v>403</v>
      </c>
      <c r="F1980" s="176" t="s">
        <v>1044</v>
      </c>
      <c r="H1980" s="177">
        <v>0</v>
      </c>
      <c r="L1980" s="32"/>
      <c r="M1980" s="175"/>
      <c r="T1980" s="56"/>
      <c r="AU1980" s="17" t="s">
        <v>90</v>
      </c>
    </row>
    <row r="1981" spans="2:47" s="1" customFormat="1" ht="11.25">
      <c r="B1981" s="32"/>
      <c r="D1981" s="154" t="s">
        <v>403</v>
      </c>
      <c r="F1981" s="176" t="s">
        <v>1045</v>
      </c>
      <c r="H1981" s="177">
        <v>1.6739999999999999</v>
      </c>
      <c r="L1981" s="32"/>
      <c r="M1981" s="175"/>
      <c r="T1981" s="56"/>
      <c r="AU1981" s="17" t="s">
        <v>90</v>
      </c>
    </row>
    <row r="1982" spans="2:47" s="1" customFormat="1" ht="11.25">
      <c r="B1982" s="32"/>
      <c r="D1982" s="154" t="s">
        <v>403</v>
      </c>
      <c r="F1982" s="176" t="s">
        <v>1046</v>
      </c>
      <c r="H1982" s="177">
        <v>0</v>
      </c>
      <c r="L1982" s="32"/>
      <c r="M1982" s="175"/>
      <c r="T1982" s="56"/>
      <c r="AU1982" s="17" t="s">
        <v>90</v>
      </c>
    </row>
    <row r="1983" spans="2:47" s="1" customFormat="1" ht="11.25">
      <c r="B1983" s="32"/>
      <c r="D1983" s="154" t="s">
        <v>403</v>
      </c>
      <c r="F1983" s="176" t="s">
        <v>1047</v>
      </c>
      <c r="H1983" s="177">
        <v>0.14399999999999999</v>
      </c>
      <c r="L1983" s="32"/>
      <c r="M1983" s="175"/>
      <c r="T1983" s="56"/>
      <c r="AU1983" s="17" t="s">
        <v>90</v>
      </c>
    </row>
    <row r="1984" spans="2:47" s="1" customFormat="1" ht="11.25">
      <c r="B1984" s="32"/>
      <c r="D1984" s="154" t="s">
        <v>403</v>
      </c>
      <c r="F1984" s="176" t="s">
        <v>1048</v>
      </c>
      <c r="H1984" s="177">
        <v>0</v>
      </c>
      <c r="L1984" s="32"/>
      <c r="M1984" s="175"/>
      <c r="T1984" s="56"/>
      <c r="AU1984" s="17" t="s">
        <v>90</v>
      </c>
    </row>
    <row r="1985" spans="2:47" s="1" customFormat="1" ht="11.25">
      <c r="B1985" s="32"/>
      <c r="D1985" s="154" t="s">
        <v>403</v>
      </c>
      <c r="F1985" s="176" t="s">
        <v>1049</v>
      </c>
      <c r="H1985" s="177">
        <v>0.79300000000000004</v>
      </c>
      <c r="L1985" s="32"/>
      <c r="M1985" s="175"/>
      <c r="T1985" s="56"/>
      <c r="AU1985" s="17" t="s">
        <v>90</v>
      </c>
    </row>
    <row r="1986" spans="2:47" s="1" customFormat="1" ht="11.25">
      <c r="B1986" s="32"/>
      <c r="D1986" s="154" t="s">
        <v>403</v>
      </c>
      <c r="F1986" s="176" t="s">
        <v>1050</v>
      </c>
      <c r="H1986" s="177">
        <v>0</v>
      </c>
      <c r="L1986" s="32"/>
      <c r="M1986" s="175"/>
      <c r="T1986" s="56"/>
      <c r="AU1986" s="17" t="s">
        <v>90</v>
      </c>
    </row>
    <row r="1987" spans="2:47" s="1" customFormat="1" ht="11.25">
      <c r="B1987" s="32"/>
      <c r="D1987" s="154" t="s">
        <v>403</v>
      </c>
      <c r="F1987" s="176" t="s">
        <v>1051</v>
      </c>
      <c r="H1987" s="177">
        <v>1.5880000000000001</v>
      </c>
      <c r="L1987" s="32"/>
      <c r="M1987" s="175"/>
      <c r="T1987" s="56"/>
      <c r="AU1987" s="17" t="s">
        <v>90</v>
      </c>
    </row>
    <row r="1988" spans="2:47" s="1" customFormat="1" ht="11.25">
      <c r="B1988" s="32"/>
      <c r="D1988" s="154" t="s">
        <v>403</v>
      </c>
      <c r="F1988" s="176" t="s">
        <v>1052</v>
      </c>
      <c r="H1988" s="177">
        <v>0</v>
      </c>
      <c r="L1988" s="32"/>
      <c r="M1988" s="175"/>
      <c r="T1988" s="56"/>
      <c r="AU1988" s="17" t="s">
        <v>90</v>
      </c>
    </row>
    <row r="1989" spans="2:47" s="1" customFormat="1" ht="11.25">
      <c r="B1989" s="32"/>
      <c r="D1989" s="154" t="s">
        <v>403</v>
      </c>
      <c r="F1989" s="176" t="s">
        <v>1053</v>
      </c>
      <c r="H1989" s="177">
        <v>0.98</v>
      </c>
      <c r="L1989" s="32"/>
      <c r="M1989" s="175"/>
      <c r="T1989" s="56"/>
      <c r="AU1989" s="17" t="s">
        <v>90</v>
      </c>
    </row>
    <row r="1990" spans="2:47" s="1" customFormat="1" ht="11.25">
      <c r="B1990" s="32"/>
      <c r="D1990" s="154" t="s">
        <v>403</v>
      </c>
      <c r="F1990" s="176" t="s">
        <v>1054</v>
      </c>
      <c r="H1990" s="177">
        <v>0</v>
      </c>
      <c r="L1990" s="32"/>
      <c r="M1990" s="175"/>
      <c r="T1990" s="56"/>
      <c r="AU1990" s="17" t="s">
        <v>90</v>
      </c>
    </row>
    <row r="1991" spans="2:47" s="1" customFormat="1" ht="11.25">
      <c r="B1991" s="32"/>
      <c r="D1991" s="154" t="s">
        <v>403</v>
      </c>
      <c r="F1991" s="176" t="s">
        <v>1055</v>
      </c>
      <c r="H1991" s="177">
        <v>1.4690000000000001</v>
      </c>
      <c r="L1991" s="32"/>
      <c r="M1991" s="175"/>
      <c r="T1991" s="56"/>
      <c r="AU1991" s="17" t="s">
        <v>90</v>
      </c>
    </row>
    <row r="1992" spans="2:47" s="1" customFormat="1" ht="11.25">
      <c r="B1992" s="32"/>
      <c r="D1992" s="154" t="s">
        <v>403</v>
      </c>
      <c r="F1992" s="176" t="s">
        <v>1056</v>
      </c>
      <c r="H1992" s="177">
        <v>0</v>
      </c>
      <c r="L1992" s="32"/>
      <c r="M1992" s="175"/>
      <c r="T1992" s="56"/>
      <c r="AU1992" s="17" t="s">
        <v>90</v>
      </c>
    </row>
    <row r="1993" spans="2:47" s="1" customFormat="1" ht="11.25">
      <c r="B1993" s="32"/>
      <c r="D1993" s="154" t="s">
        <v>403</v>
      </c>
      <c r="F1993" s="176" t="s">
        <v>1057</v>
      </c>
      <c r="H1993" s="177">
        <v>0.23</v>
      </c>
      <c r="L1993" s="32"/>
      <c r="M1993" s="175"/>
      <c r="T1993" s="56"/>
      <c r="AU1993" s="17" t="s">
        <v>90</v>
      </c>
    </row>
    <row r="1994" spans="2:47" s="1" customFormat="1" ht="11.25">
      <c r="B1994" s="32"/>
      <c r="D1994" s="154" t="s">
        <v>403</v>
      </c>
      <c r="F1994" s="176" t="s">
        <v>1058</v>
      </c>
      <c r="H1994" s="177">
        <v>0</v>
      </c>
      <c r="L1994" s="32"/>
      <c r="M1994" s="175"/>
      <c r="T1994" s="56"/>
      <c r="AU1994" s="17" t="s">
        <v>90</v>
      </c>
    </row>
    <row r="1995" spans="2:47" s="1" customFormat="1" ht="11.25">
      <c r="B1995" s="32"/>
      <c r="D1995" s="154" t="s">
        <v>403</v>
      </c>
      <c r="F1995" s="176" t="s">
        <v>1057</v>
      </c>
      <c r="H1995" s="177">
        <v>0.23</v>
      </c>
      <c r="L1995" s="32"/>
      <c r="M1995" s="175"/>
      <c r="T1995" s="56"/>
      <c r="AU1995" s="17" t="s">
        <v>90</v>
      </c>
    </row>
    <row r="1996" spans="2:47" s="1" customFormat="1" ht="11.25">
      <c r="B1996" s="32"/>
      <c r="D1996" s="154" t="s">
        <v>403</v>
      </c>
      <c r="F1996" s="176" t="s">
        <v>1059</v>
      </c>
      <c r="H1996" s="177">
        <v>0</v>
      </c>
      <c r="L1996" s="32"/>
      <c r="M1996" s="175"/>
      <c r="T1996" s="56"/>
      <c r="AU1996" s="17" t="s">
        <v>90</v>
      </c>
    </row>
    <row r="1997" spans="2:47" s="1" customFormat="1" ht="11.25">
      <c r="B1997" s="32"/>
      <c r="D1997" s="154" t="s">
        <v>403</v>
      </c>
      <c r="F1997" s="176" t="s">
        <v>1060</v>
      </c>
      <c r="H1997" s="177">
        <v>0.81100000000000005</v>
      </c>
      <c r="L1997" s="32"/>
      <c r="M1997" s="175"/>
      <c r="T1997" s="56"/>
      <c r="AU1997" s="17" t="s">
        <v>90</v>
      </c>
    </row>
    <row r="1998" spans="2:47" s="1" customFormat="1" ht="11.25">
      <c r="B1998" s="32"/>
      <c r="D1998" s="154" t="s">
        <v>403</v>
      </c>
      <c r="F1998" s="176" t="s">
        <v>1061</v>
      </c>
      <c r="H1998" s="177">
        <v>0</v>
      </c>
      <c r="L1998" s="32"/>
      <c r="M1998" s="175"/>
      <c r="T1998" s="56"/>
      <c r="AU1998" s="17" t="s">
        <v>90</v>
      </c>
    </row>
    <row r="1999" spans="2:47" s="1" customFormat="1" ht="11.25">
      <c r="B1999" s="32"/>
      <c r="D1999" s="154" t="s">
        <v>403</v>
      </c>
      <c r="F1999" s="176" t="s">
        <v>1062</v>
      </c>
      <c r="H1999" s="177">
        <v>0.45100000000000001</v>
      </c>
      <c r="L1999" s="32"/>
      <c r="M1999" s="175"/>
      <c r="T1999" s="56"/>
      <c r="AU1999" s="17" t="s">
        <v>90</v>
      </c>
    </row>
    <row r="2000" spans="2:47" s="1" customFormat="1" ht="11.25">
      <c r="B2000" s="32"/>
      <c r="D2000" s="154" t="s">
        <v>403</v>
      </c>
      <c r="F2000" s="176" t="s">
        <v>1063</v>
      </c>
      <c r="H2000" s="177">
        <v>0</v>
      </c>
      <c r="L2000" s="32"/>
      <c r="M2000" s="175"/>
      <c r="T2000" s="56"/>
      <c r="AU2000" s="17" t="s">
        <v>90</v>
      </c>
    </row>
    <row r="2001" spans="2:47" s="1" customFormat="1" ht="11.25">
      <c r="B2001" s="32"/>
      <c r="D2001" s="154" t="s">
        <v>403</v>
      </c>
      <c r="F2001" s="176" t="s">
        <v>1064</v>
      </c>
      <c r="H2001" s="177">
        <v>0</v>
      </c>
      <c r="L2001" s="32"/>
      <c r="M2001" s="175"/>
      <c r="T2001" s="56"/>
      <c r="AU2001" s="17" t="s">
        <v>90</v>
      </c>
    </row>
    <row r="2002" spans="2:47" s="1" customFormat="1" ht="11.25">
      <c r="B2002" s="32"/>
      <c r="D2002" s="154" t="s">
        <v>403</v>
      </c>
      <c r="F2002" s="176" t="s">
        <v>1065</v>
      </c>
      <c r="H2002" s="177">
        <v>1.86</v>
      </c>
      <c r="L2002" s="32"/>
      <c r="M2002" s="175"/>
      <c r="T2002" s="56"/>
      <c r="AU2002" s="17" t="s">
        <v>90</v>
      </c>
    </row>
    <row r="2003" spans="2:47" s="1" customFormat="1" ht="11.25">
      <c r="B2003" s="32"/>
      <c r="D2003" s="154" t="s">
        <v>403</v>
      </c>
      <c r="F2003" s="176" t="s">
        <v>1066</v>
      </c>
      <c r="H2003" s="177">
        <v>0</v>
      </c>
      <c r="L2003" s="32"/>
      <c r="M2003" s="175"/>
      <c r="T2003" s="56"/>
      <c r="AU2003" s="17" t="s">
        <v>90</v>
      </c>
    </row>
    <row r="2004" spans="2:47" s="1" customFormat="1" ht="11.25">
      <c r="B2004" s="32"/>
      <c r="D2004" s="154" t="s">
        <v>403</v>
      </c>
      <c r="F2004" s="176" t="s">
        <v>1067</v>
      </c>
      <c r="H2004" s="177">
        <v>3.5230000000000001</v>
      </c>
      <c r="L2004" s="32"/>
      <c r="M2004" s="175"/>
      <c r="T2004" s="56"/>
      <c r="AU2004" s="17" t="s">
        <v>90</v>
      </c>
    </row>
    <row r="2005" spans="2:47" s="1" customFormat="1" ht="11.25">
      <c r="B2005" s="32"/>
      <c r="D2005" s="154" t="s">
        <v>403</v>
      </c>
      <c r="F2005" s="176" t="s">
        <v>1068</v>
      </c>
      <c r="H2005" s="177">
        <v>0</v>
      </c>
      <c r="L2005" s="32"/>
      <c r="M2005" s="175"/>
      <c r="T2005" s="56"/>
      <c r="AU2005" s="17" t="s">
        <v>90</v>
      </c>
    </row>
    <row r="2006" spans="2:47" s="1" customFormat="1" ht="11.25">
      <c r="B2006" s="32"/>
      <c r="D2006" s="154" t="s">
        <v>403</v>
      </c>
      <c r="F2006" s="176" t="s">
        <v>1069</v>
      </c>
      <c r="H2006" s="177">
        <v>0.66</v>
      </c>
      <c r="L2006" s="32"/>
      <c r="M2006" s="175"/>
      <c r="T2006" s="56"/>
      <c r="AU2006" s="17" t="s">
        <v>90</v>
      </c>
    </row>
    <row r="2007" spans="2:47" s="1" customFormat="1" ht="11.25">
      <c r="B2007" s="32"/>
      <c r="D2007" s="154" t="s">
        <v>403</v>
      </c>
      <c r="F2007" s="176" t="s">
        <v>1070</v>
      </c>
      <c r="H2007" s="177">
        <v>0</v>
      </c>
      <c r="L2007" s="32"/>
      <c r="M2007" s="175"/>
      <c r="T2007" s="56"/>
      <c r="AU2007" s="17" t="s">
        <v>90</v>
      </c>
    </row>
    <row r="2008" spans="2:47" s="1" customFormat="1" ht="11.25">
      <c r="B2008" s="32"/>
      <c r="D2008" s="154" t="s">
        <v>403</v>
      </c>
      <c r="F2008" s="176" t="s">
        <v>1071</v>
      </c>
      <c r="H2008" s="177">
        <v>4.0780000000000003</v>
      </c>
      <c r="L2008" s="32"/>
      <c r="M2008" s="175"/>
      <c r="T2008" s="56"/>
      <c r="AU2008" s="17" t="s">
        <v>90</v>
      </c>
    </row>
    <row r="2009" spans="2:47" s="1" customFormat="1" ht="11.25">
      <c r="B2009" s="32"/>
      <c r="D2009" s="154" t="s">
        <v>403</v>
      </c>
      <c r="F2009" s="176" t="s">
        <v>1072</v>
      </c>
      <c r="H2009" s="177">
        <v>0</v>
      </c>
      <c r="L2009" s="32"/>
      <c r="M2009" s="175"/>
      <c r="T2009" s="56"/>
      <c r="AU2009" s="17" t="s">
        <v>90</v>
      </c>
    </row>
    <row r="2010" spans="2:47" s="1" customFormat="1" ht="11.25">
      <c r="B2010" s="32"/>
      <c r="D2010" s="154" t="s">
        <v>403</v>
      </c>
      <c r="F2010" s="176" t="s">
        <v>1073</v>
      </c>
      <c r="H2010" s="177">
        <v>6.2750000000000004</v>
      </c>
      <c r="L2010" s="32"/>
      <c r="M2010" s="175"/>
      <c r="T2010" s="56"/>
      <c r="AU2010" s="17" t="s">
        <v>90</v>
      </c>
    </row>
    <row r="2011" spans="2:47" s="1" customFormat="1" ht="11.25">
      <c r="B2011" s="32"/>
      <c r="D2011" s="154" t="s">
        <v>403</v>
      </c>
      <c r="F2011" s="176" t="s">
        <v>1074</v>
      </c>
      <c r="H2011" s="177">
        <v>0</v>
      </c>
      <c r="L2011" s="32"/>
      <c r="M2011" s="175"/>
      <c r="T2011" s="56"/>
      <c r="AU2011" s="17" t="s">
        <v>90</v>
      </c>
    </row>
    <row r="2012" spans="2:47" s="1" customFormat="1" ht="11.25">
      <c r="B2012" s="32"/>
      <c r="D2012" s="154" t="s">
        <v>403</v>
      </c>
      <c r="F2012" s="176" t="s">
        <v>1075</v>
      </c>
      <c r="H2012" s="177">
        <v>5.5330000000000004</v>
      </c>
      <c r="L2012" s="32"/>
      <c r="M2012" s="175"/>
      <c r="T2012" s="56"/>
      <c r="AU2012" s="17" t="s">
        <v>90</v>
      </c>
    </row>
    <row r="2013" spans="2:47" s="1" customFormat="1" ht="11.25">
      <c r="B2013" s="32"/>
      <c r="D2013" s="154" t="s">
        <v>403</v>
      </c>
      <c r="F2013" s="176" t="s">
        <v>1076</v>
      </c>
      <c r="H2013" s="177">
        <v>0</v>
      </c>
      <c r="L2013" s="32"/>
      <c r="M2013" s="175"/>
      <c r="T2013" s="56"/>
      <c r="AU2013" s="17" t="s">
        <v>90</v>
      </c>
    </row>
    <row r="2014" spans="2:47" s="1" customFormat="1" ht="11.25">
      <c r="B2014" s="32"/>
      <c r="D2014" s="154" t="s">
        <v>403</v>
      </c>
      <c r="F2014" s="176" t="s">
        <v>1077</v>
      </c>
      <c r="H2014" s="177">
        <v>0.253</v>
      </c>
      <c r="L2014" s="32"/>
      <c r="M2014" s="175"/>
      <c r="T2014" s="56"/>
      <c r="AU2014" s="17" t="s">
        <v>90</v>
      </c>
    </row>
    <row r="2015" spans="2:47" s="1" customFormat="1" ht="11.25">
      <c r="B2015" s="32"/>
      <c r="D2015" s="154" t="s">
        <v>403</v>
      </c>
      <c r="F2015" s="176" t="s">
        <v>1078</v>
      </c>
      <c r="H2015" s="177">
        <v>0</v>
      </c>
      <c r="L2015" s="32"/>
      <c r="M2015" s="175"/>
      <c r="T2015" s="56"/>
      <c r="AU2015" s="17" t="s">
        <v>90</v>
      </c>
    </row>
    <row r="2016" spans="2:47" s="1" customFormat="1" ht="11.25">
      <c r="B2016" s="32"/>
      <c r="D2016" s="154" t="s">
        <v>403</v>
      </c>
      <c r="F2016" s="176" t="s">
        <v>1079</v>
      </c>
      <c r="H2016" s="177">
        <v>0.42099999999999999</v>
      </c>
      <c r="L2016" s="32"/>
      <c r="M2016" s="175"/>
      <c r="T2016" s="56"/>
      <c r="AU2016" s="17" t="s">
        <v>90</v>
      </c>
    </row>
    <row r="2017" spans="2:65" s="1" customFormat="1" ht="11.25">
      <c r="B2017" s="32"/>
      <c r="D2017" s="154" t="s">
        <v>403</v>
      </c>
      <c r="F2017" s="176" t="s">
        <v>1080</v>
      </c>
      <c r="H2017" s="177">
        <v>0</v>
      </c>
      <c r="L2017" s="32"/>
      <c r="M2017" s="175"/>
      <c r="T2017" s="56"/>
      <c r="AU2017" s="17" t="s">
        <v>90</v>
      </c>
    </row>
    <row r="2018" spans="2:65" s="1" customFormat="1" ht="11.25">
      <c r="B2018" s="32"/>
      <c r="D2018" s="154" t="s">
        <v>403</v>
      </c>
      <c r="F2018" s="176" t="s">
        <v>1081</v>
      </c>
      <c r="H2018" s="177">
        <v>0.65400000000000003</v>
      </c>
      <c r="L2018" s="32"/>
      <c r="M2018" s="175"/>
      <c r="T2018" s="56"/>
      <c r="AU2018" s="17" t="s">
        <v>90</v>
      </c>
    </row>
    <row r="2019" spans="2:65" s="1" customFormat="1" ht="11.25">
      <c r="B2019" s="32"/>
      <c r="D2019" s="154" t="s">
        <v>403</v>
      </c>
      <c r="F2019" s="176" t="s">
        <v>1082</v>
      </c>
      <c r="H2019" s="177">
        <v>0</v>
      </c>
      <c r="L2019" s="32"/>
      <c r="M2019" s="175"/>
      <c r="T2019" s="56"/>
      <c r="AU2019" s="17" t="s">
        <v>90</v>
      </c>
    </row>
    <row r="2020" spans="2:65" s="1" customFormat="1" ht="11.25">
      <c r="B2020" s="32"/>
      <c r="D2020" s="154" t="s">
        <v>403</v>
      </c>
      <c r="F2020" s="176" t="s">
        <v>1083</v>
      </c>
      <c r="H2020" s="177">
        <v>0.65600000000000003</v>
      </c>
      <c r="L2020" s="32"/>
      <c r="M2020" s="175"/>
      <c r="T2020" s="56"/>
      <c r="AU2020" s="17" t="s">
        <v>90</v>
      </c>
    </row>
    <row r="2021" spans="2:65" s="1" customFormat="1" ht="11.25">
      <c r="B2021" s="32"/>
      <c r="D2021" s="154" t="s">
        <v>403</v>
      </c>
      <c r="F2021" s="176" t="s">
        <v>1084</v>
      </c>
      <c r="H2021" s="177">
        <v>0</v>
      </c>
      <c r="L2021" s="32"/>
      <c r="M2021" s="175"/>
      <c r="T2021" s="56"/>
      <c r="AU2021" s="17" t="s">
        <v>90</v>
      </c>
    </row>
    <row r="2022" spans="2:65" s="1" customFormat="1" ht="11.25">
      <c r="B2022" s="32"/>
      <c r="D2022" s="154" t="s">
        <v>403</v>
      </c>
      <c r="F2022" s="176" t="s">
        <v>1085</v>
      </c>
      <c r="H2022" s="177">
        <v>0.73899999999999999</v>
      </c>
      <c r="L2022" s="32"/>
      <c r="M2022" s="175"/>
      <c r="T2022" s="56"/>
      <c r="AU2022" s="17" t="s">
        <v>90</v>
      </c>
    </row>
    <row r="2023" spans="2:65" s="1" customFormat="1" ht="11.25">
      <c r="B2023" s="32"/>
      <c r="D2023" s="154" t="s">
        <v>403</v>
      </c>
      <c r="F2023" s="176" t="s">
        <v>1086</v>
      </c>
      <c r="H2023" s="177">
        <v>0</v>
      </c>
      <c r="L2023" s="32"/>
      <c r="M2023" s="175"/>
      <c r="T2023" s="56"/>
      <c r="AU2023" s="17" t="s">
        <v>90</v>
      </c>
    </row>
    <row r="2024" spans="2:65" s="1" customFormat="1" ht="11.25">
      <c r="B2024" s="32"/>
      <c r="D2024" s="154" t="s">
        <v>403</v>
      </c>
      <c r="F2024" s="176" t="s">
        <v>1087</v>
      </c>
      <c r="H2024" s="177">
        <v>0.56899999999999995</v>
      </c>
      <c r="L2024" s="32"/>
      <c r="M2024" s="175"/>
      <c r="T2024" s="56"/>
      <c r="AU2024" s="17" t="s">
        <v>90</v>
      </c>
    </row>
    <row r="2025" spans="2:65" s="1" customFormat="1" ht="11.25">
      <c r="B2025" s="32"/>
      <c r="D2025" s="154" t="s">
        <v>403</v>
      </c>
      <c r="F2025" s="176" t="s">
        <v>1088</v>
      </c>
      <c r="H2025" s="177">
        <v>0</v>
      </c>
      <c r="L2025" s="32"/>
      <c r="M2025" s="175"/>
      <c r="T2025" s="56"/>
      <c r="AU2025" s="17" t="s">
        <v>90</v>
      </c>
    </row>
    <row r="2026" spans="2:65" s="1" customFormat="1" ht="11.25">
      <c r="B2026" s="32"/>
      <c r="D2026" s="154" t="s">
        <v>403</v>
      </c>
      <c r="F2026" s="176" t="s">
        <v>1089</v>
      </c>
      <c r="H2026" s="177">
        <v>0.311</v>
      </c>
      <c r="L2026" s="32"/>
      <c r="M2026" s="175"/>
      <c r="T2026" s="56"/>
      <c r="AU2026" s="17" t="s">
        <v>90</v>
      </c>
    </row>
    <row r="2027" spans="2:65" s="1" customFormat="1" ht="11.25">
      <c r="B2027" s="32"/>
      <c r="D2027" s="154" t="s">
        <v>403</v>
      </c>
      <c r="F2027" s="176" t="s">
        <v>406</v>
      </c>
      <c r="H2027" s="177">
        <v>63.389000000000003</v>
      </c>
      <c r="L2027" s="32"/>
      <c r="M2027" s="175"/>
      <c r="T2027" s="56"/>
      <c r="AU2027" s="17" t="s">
        <v>90</v>
      </c>
    </row>
    <row r="2028" spans="2:65" s="1" customFormat="1" ht="24.2" customHeight="1">
      <c r="B2028" s="32"/>
      <c r="C2028" s="139" t="s">
        <v>1186</v>
      </c>
      <c r="D2028" s="139" t="s">
        <v>375</v>
      </c>
      <c r="E2028" s="140" t="s">
        <v>1187</v>
      </c>
      <c r="F2028" s="141" t="s">
        <v>1188</v>
      </c>
      <c r="G2028" s="142" t="s">
        <v>395</v>
      </c>
      <c r="H2028" s="143">
        <v>4.032</v>
      </c>
      <c r="I2028" s="144"/>
      <c r="J2028" s="145">
        <f>ROUND(I2028*H2028,2)</f>
        <v>0</v>
      </c>
      <c r="K2028" s="146"/>
      <c r="L2028" s="32"/>
      <c r="M2028" s="147" t="s">
        <v>1</v>
      </c>
      <c r="N2028" s="148" t="s">
        <v>45</v>
      </c>
      <c r="P2028" s="149">
        <f>O2028*H2028</f>
        <v>0</v>
      </c>
      <c r="Q2028" s="149">
        <v>2.5019499999999999</v>
      </c>
      <c r="R2028" s="149">
        <f>Q2028*H2028</f>
        <v>10.087862399999999</v>
      </c>
      <c r="S2028" s="149">
        <v>0</v>
      </c>
      <c r="T2028" s="150">
        <f>S2028*H2028</f>
        <v>0</v>
      </c>
      <c r="AR2028" s="151" t="s">
        <v>379</v>
      </c>
      <c r="AT2028" s="151" t="s">
        <v>375</v>
      </c>
      <c r="AU2028" s="151" t="s">
        <v>90</v>
      </c>
      <c r="AY2028" s="17" t="s">
        <v>373</v>
      </c>
      <c r="BE2028" s="152">
        <f>IF(N2028="základní",J2028,0)</f>
        <v>0</v>
      </c>
      <c r="BF2028" s="152">
        <f>IF(N2028="snížená",J2028,0)</f>
        <v>0</v>
      </c>
      <c r="BG2028" s="152">
        <f>IF(N2028="zákl. přenesená",J2028,0)</f>
        <v>0</v>
      </c>
      <c r="BH2028" s="152">
        <f>IF(N2028="sníž. přenesená",J2028,0)</f>
        <v>0</v>
      </c>
      <c r="BI2028" s="152">
        <f>IF(N2028="nulová",J2028,0)</f>
        <v>0</v>
      </c>
      <c r="BJ2028" s="17" t="s">
        <v>87</v>
      </c>
      <c r="BK2028" s="152">
        <f>ROUND(I2028*H2028,2)</f>
        <v>0</v>
      </c>
      <c r="BL2028" s="17" t="s">
        <v>379</v>
      </c>
      <c r="BM2028" s="151" t="s">
        <v>1189</v>
      </c>
    </row>
    <row r="2029" spans="2:65" s="12" customFormat="1" ht="11.25">
      <c r="B2029" s="153"/>
      <c r="D2029" s="154" t="s">
        <v>381</v>
      </c>
      <c r="E2029" s="155" t="s">
        <v>1</v>
      </c>
      <c r="F2029" s="156" t="s">
        <v>704</v>
      </c>
      <c r="H2029" s="155" t="s">
        <v>1</v>
      </c>
      <c r="I2029" s="157"/>
      <c r="L2029" s="153"/>
      <c r="M2029" s="158"/>
      <c r="T2029" s="159"/>
      <c r="AT2029" s="155" t="s">
        <v>381</v>
      </c>
      <c r="AU2029" s="155" t="s">
        <v>90</v>
      </c>
      <c r="AV2029" s="12" t="s">
        <v>87</v>
      </c>
      <c r="AW2029" s="12" t="s">
        <v>36</v>
      </c>
      <c r="AX2029" s="12" t="s">
        <v>80</v>
      </c>
      <c r="AY2029" s="155" t="s">
        <v>373</v>
      </c>
    </row>
    <row r="2030" spans="2:65" s="12" customFormat="1" ht="11.25">
      <c r="B2030" s="153"/>
      <c r="D2030" s="154" t="s">
        <v>381</v>
      </c>
      <c r="E2030" s="155" t="s">
        <v>1</v>
      </c>
      <c r="F2030" s="156" t="s">
        <v>1190</v>
      </c>
      <c r="H2030" s="155" t="s">
        <v>1</v>
      </c>
      <c r="I2030" s="157"/>
      <c r="L2030" s="153"/>
      <c r="M2030" s="158"/>
      <c r="T2030" s="159"/>
      <c r="AT2030" s="155" t="s">
        <v>381</v>
      </c>
      <c r="AU2030" s="155" t="s">
        <v>90</v>
      </c>
      <c r="AV2030" s="12" t="s">
        <v>87</v>
      </c>
      <c r="AW2030" s="12" t="s">
        <v>36</v>
      </c>
      <c r="AX2030" s="12" t="s">
        <v>80</v>
      </c>
      <c r="AY2030" s="155" t="s">
        <v>373</v>
      </c>
    </row>
    <row r="2031" spans="2:65" s="13" customFormat="1" ht="11.25">
      <c r="B2031" s="160"/>
      <c r="D2031" s="154" t="s">
        <v>381</v>
      </c>
      <c r="E2031" s="161" t="s">
        <v>1</v>
      </c>
      <c r="F2031" s="162" t="s">
        <v>1191</v>
      </c>
      <c r="H2031" s="163">
        <v>4.032</v>
      </c>
      <c r="I2031" s="164"/>
      <c r="L2031" s="160"/>
      <c r="M2031" s="165"/>
      <c r="T2031" s="166"/>
      <c r="AT2031" s="161" t="s">
        <v>381</v>
      </c>
      <c r="AU2031" s="161" t="s">
        <v>90</v>
      </c>
      <c r="AV2031" s="13" t="s">
        <v>90</v>
      </c>
      <c r="AW2031" s="13" t="s">
        <v>36</v>
      </c>
      <c r="AX2031" s="13" t="s">
        <v>80</v>
      </c>
      <c r="AY2031" s="161" t="s">
        <v>373</v>
      </c>
    </row>
    <row r="2032" spans="2:65" s="15" customFormat="1" ht="11.25">
      <c r="B2032" s="178"/>
      <c r="D2032" s="154" t="s">
        <v>381</v>
      </c>
      <c r="E2032" s="179" t="s">
        <v>248</v>
      </c>
      <c r="F2032" s="180" t="s">
        <v>406</v>
      </c>
      <c r="H2032" s="181">
        <v>4.032</v>
      </c>
      <c r="I2032" s="182"/>
      <c r="L2032" s="178"/>
      <c r="M2032" s="183"/>
      <c r="T2032" s="184"/>
      <c r="AT2032" s="179" t="s">
        <v>381</v>
      </c>
      <c r="AU2032" s="179" t="s">
        <v>90</v>
      </c>
      <c r="AV2032" s="15" t="s">
        <v>392</v>
      </c>
      <c r="AW2032" s="15" t="s">
        <v>36</v>
      </c>
      <c r="AX2032" s="15" t="s">
        <v>80</v>
      </c>
      <c r="AY2032" s="179" t="s">
        <v>373</v>
      </c>
    </row>
    <row r="2033" spans="2:65" s="14" customFormat="1" ht="11.25">
      <c r="B2033" s="167"/>
      <c r="D2033" s="154" t="s">
        <v>381</v>
      </c>
      <c r="E2033" s="168" t="s">
        <v>1</v>
      </c>
      <c r="F2033" s="169" t="s">
        <v>386</v>
      </c>
      <c r="H2033" s="170">
        <v>4.032</v>
      </c>
      <c r="I2033" s="171"/>
      <c r="L2033" s="167"/>
      <c r="M2033" s="172"/>
      <c r="T2033" s="173"/>
      <c r="AT2033" s="168" t="s">
        <v>381</v>
      </c>
      <c r="AU2033" s="168" t="s">
        <v>90</v>
      </c>
      <c r="AV2033" s="14" t="s">
        <v>379</v>
      </c>
      <c r="AW2033" s="14" t="s">
        <v>36</v>
      </c>
      <c r="AX2033" s="14" t="s">
        <v>87</v>
      </c>
      <c r="AY2033" s="168" t="s">
        <v>373</v>
      </c>
    </row>
    <row r="2034" spans="2:65" s="1" customFormat="1" ht="24.2" customHeight="1">
      <c r="B2034" s="32"/>
      <c r="C2034" s="139" t="s">
        <v>1192</v>
      </c>
      <c r="D2034" s="139" t="s">
        <v>375</v>
      </c>
      <c r="E2034" s="140" t="s">
        <v>1193</v>
      </c>
      <c r="F2034" s="141" t="s">
        <v>1194</v>
      </c>
      <c r="G2034" s="142" t="s">
        <v>647</v>
      </c>
      <c r="H2034" s="143">
        <v>1.008</v>
      </c>
      <c r="I2034" s="144"/>
      <c r="J2034" s="145">
        <f>ROUND(I2034*H2034,2)</f>
        <v>0</v>
      </c>
      <c r="K2034" s="146"/>
      <c r="L2034" s="32"/>
      <c r="M2034" s="147" t="s">
        <v>1</v>
      </c>
      <c r="N2034" s="148" t="s">
        <v>45</v>
      </c>
      <c r="P2034" s="149">
        <f>O2034*H2034</f>
        <v>0</v>
      </c>
      <c r="Q2034" s="149">
        <v>1.0492699999999999</v>
      </c>
      <c r="R2034" s="149">
        <f>Q2034*H2034</f>
        <v>1.0576641599999999</v>
      </c>
      <c r="S2034" s="149">
        <v>0</v>
      </c>
      <c r="T2034" s="150">
        <f>S2034*H2034</f>
        <v>0</v>
      </c>
      <c r="AR2034" s="151" t="s">
        <v>379</v>
      </c>
      <c r="AT2034" s="151" t="s">
        <v>375</v>
      </c>
      <c r="AU2034" s="151" t="s">
        <v>90</v>
      </c>
      <c r="AY2034" s="17" t="s">
        <v>373</v>
      </c>
      <c r="BE2034" s="152">
        <f>IF(N2034="základní",J2034,0)</f>
        <v>0</v>
      </c>
      <c r="BF2034" s="152">
        <f>IF(N2034="snížená",J2034,0)</f>
        <v>0</v>
      </c>
      <c r="BG2034" s="152">
        <f>IF(N2034="zákl. přenesená",J2034,0)</f>
        <v>0</v>
      </c>
      <c r="BH2034" s="152">
        <f>IF(N2034="sníž. přenesená",J2034,0)</f>
        <v>0</v>
      </c>
      <c r="BI2034" s="152">
        <f>IF(N2034="nulová",J2034,0)</f>
        <v>0</v>
      </c>
      <c r="BJ2034" s="17" t="s">
        <v>87</v>
      </c>
      <c r="BK2034" s="152">
        <f>ROUND(I2034*H2034,2)</f>
        <v>0</v>
      </c>
      <c r="BL2034" s="17" t="s">
        <v>379</v>
      </c>
      <c r="BM2034" s="151" t="s">
        <v>1195</v>
      </c>
    </row>
    <row r="2035" spans="2:65" s="12" customFormat="1" ht="11.25">
      <c r="B2035" s="153"/>
      <c r="D2035" s="154" t="s">
        <v>381</v>
      </c>
      <c r="E2035" s="155" t="s">
        <v>1</v>
      </c>
      <c r="F2035" s="156" t="s">
        <v>649</v>
      </c>
      <c r="H2035" s="155" t="s">
        <v>1</v>
      </c>
      <c r="I2035" s="157"/>
      <c r="L2035" s="153"/>
      <c r="M2035" s="158"/>
      <c r="T2035" s="159"/>
      <c r="AT2035" s="155" t="s">
        <v>381</v>
      </c>
      <c r="AU2035" s="155" t="s">
        <v>90</v>
      </c>
      <c r="AV2035" s="12" t="s">
        <v>87</v>
      </c>
      <c r="AW2035" s="12" t="s">
        <v>36</v>
      </c>
      <c r="AX2035" s="12" t="s">
        <v>80</v>
      </c>
      <c r="AY2035" s="155" t="s">
        <v>373</v>
      </c>
    </row>
    <row r="2036" spans="2:65" s="12" customFormat="1" ht="11.25">
      <c r="B2036" s="153"/>
      <c r="D2036" s="154" t="s">
        <v>381</v>
      </c>
      <c r="E2036" s="155" t="s">
        <v>1</v>
      </c>
      <c r="F2036" s="156" t="s">
        <v>650</v>
      </c>
      <c r="H2036" s="155" t="s">
        <v>1</v>
      </c>
      <c r="I2036" s="157"/>
      <c r="L2036" s="153"/>
      <c r="M2036" s="158"/>
      <c r="T2036" s="159"/>
      <c r="AT2036" s="155" t="s">
        <v>381</v>
      </c>
      <c r="AU2036" s="155" t="s">
        <v>90</v>
      </c>
      <c r="AV2036" s="12" t="s">
        <v>87</v>
      </c>
      <c r="AW2036" s="12" t="s">
        <v>36</v>
      </c>
      <c r="AX2036" s="12" t="s">
        <v>80</v>
      </c>
      <c r="AY2036" s="155" t="s">
        <v>373</v>
      </c>
    </row>
    <row r="2037" spans="2:65" s="12" customFormat="1" ht="11.25">
      <c r="B2037" s="153"/>
      <c r="D2037" s="154" t="s">
        <v>381</v>
      </c>
      <c r="E2037" s="155" t="s">
        <v>1</v>
      </c>
      <c r="F2037" s="156" t="s">
        <v>1196</v>
      </c>
      <c r="H2037" s="155" t="s">
        <v>1</v>
      </c>
      <c r="I2037" s="157"/>
      <c r="L2037" s="153"/>
      <c r="M2037" s="158"/>
      <c r="T2037" s="159"/>
      <c r="AT2037" s="155" t="s">
        <v>381</v>
      </c>
      <c r="AU2037" s="155" t="s">
        <v>90</v>
      </c>
      <c r="AV2037" s="12" t="s">
        <v>87</v>
      </c>
      <c r="AW2037" s="12" t="s">
        <v>36</v>
      </c>
      <c r="AX2037" s="12" t="s">
        <v>80</v>
      </c>
      <c r="AY2037" s="155" t="s">
        <v>373</v>
      </c>
    </row>
    <row r="2038" spans="2:65" s="13" customFormat="1" ht="11.25">
      <c r="B2038" s="160"/>
      <c r="D2038" s="154" t="s">
        <v>381</v>
      </c>
      <c r="E2038" s="161" t="s">
        <v>1</v>
      </c>
      <c r="F2038" s="162" t="s">
        <v>1197</v>
      </c>
      <c r="H2038" s="163">
        <v>1.008</v>
      </c>
      <c r="I2038" s="164"/>
      <c r="L2038" s="160"/>
      <c r="M2038" s="165"/>
      <c r="T2038" s="166"/>
      <c r="AT2038" s="161" t="s">
        <v>381</v>
      </c>
      <c r="AU2038" s="161" t="s">
        <v>90</v>
      </c>
      <c r="AV2038" s="13" t="s">
        <v>90</v>
      </c>
      <c r="AW2038" s="13" t="s">
        <v>36</v>
      </c>
      <c r="AX2038" s="13" t="s">
        <v>80</v>
      </c>
      <c r="AY2038" s="161" t="s">
        <v>373</v>
      </c>
    </row>
    <row r="2039" spans="2:65" s="14" customFormat="1" ht="11.25">
      <c r="B2039" s="167"/>
      <c r="D2039" s="154" t="s">
        <v>381</v>
      </c>
      <c r="E2039" s="168" t="s">
        <v>1</v>
      </c>
      <c r="F2039" s="169" t="s">
        <v>386</v>
      </c>
      <c r="H2039" s="170">
        <v>1.008</v>
      </c>
      <c r="I2039" s="171"/>
      <c r="L2039" s="167"/>
      <c r="M2039" s="172"/>
      <c r="T2039" s="173"/>
      <c r="AT2039" s="168" t="s">
        <v>381</v>
      </c>
      <c r="AU2039" s="168" t="s">
        <v>90</v>
      </c>
      <c r="AV2039" s="14" t="s">
        <v>379</v>
      </c>
      <c r="AW2039" s="14" t="s">
        <v>36</v>
      </c>
      <c r="AX2039" s="14" t="s">
        <v>87</v>
      </c>
      <c r="AY2039" s="168" t="s">
        <v>373</v>
      </c>
    </row>
    <row r="2040" spans="2:65" s="1" customFormat="1" ht="11.25">
      <c r="B2040" s="32"/>
      <c r="D2040" s="154" t="s">
        <v>403</v>
      </c>
      <c r="F2040" s="174" t="s">
        <v>1198</v>
      </c>
      <c r="L2040" s="32"/>
      <c r="M2040" s="175"/>
      <c r="T2040" s="56"/>
      <c r="AU2040" s="17" t="s">
        <v>90</v>
      </c>
    </row>
    <row r="2041" spans="2:65" s="1" customFormat="1" ht="11.25">
      <c r="B2041" s="32"/>
      <c r="D2041" s="154" t="s">
        <v>403</v>
      </c>
      <c r="F2041" s="176" t="s">
        <v>704</v>
      </c>
      <c r="H2041" s="177">
        <v>0</v>
      </c>
      <c r="L2041" s="32"/>
      <c r="M2041" s="175"/>
      <c r="T2041" s="56"/>
      <c r="AU2041" s="17" t="s">
        <v>90</v>
      </c>
    </row>
    <row r="2042" spans="2:65" s="1" customFormat="1" ht="11.25">
      <c r="B2042" s="32"/>
      <c r="D2042" s="154" t="s">
        <v>403</v>
      </c>
      <c r="F2042" s="176" t="s">
        <v>1190</v>
      </c>
      <c r="H2042" s="177">
        <v>0</v>
      </c>
      <c r="L2042" s="32"/>
      <c r="M2042" s="175"/>
      <c r="T2042" s="56"/>
      <c r="AU2042" s="17" t="s">
        <v>90</v>
      </c>
    </row>
    <row r="2043" spans="2:65" s="1" customFormat="1" ht="11.25">
      <c r="B2043" s="32"/>
      <c r="D2043" s="154" t="s">
        <v>403</v>
      </c>
      <c r="F2043" s="176" t="s">
        <v>1191</v>
      </c>
      <c r="H2043" s="177">
        <v>4.032</v>
      </c>
      <c r="L2043" s="32"/>
      <c r="M2043" s="175"/>
      <c r="T2043" s="56"/>
      <c r="AU2043" s="17" t="s">
        <v>90</v>
      </c>
    </row>
    <row r="2044" spans="2:65" s="1" customFormat="1" ht="11.25">
      <c r="B2044" s="32"/>
      <c r="D2044" s="154" t="s">
        <v>403</v>
      </c>
      <c r="F2044" s="176" t="s">
        <v>406</v>
      </c>
      <c r="H2044" s="177">
        <v>4.032</v>
      </c>
      <c r="L2044" s="32"/>
      <c r="M2044" s="175"/>
      <c r="T2044" s="56"/>
      <c r="AU2044" s="17" t="s">
        <v>90</v>
      </c>
    </row>
    <row r="2045" spans="2:65" s="1" customFormat="1" ht="24.2" customHeight="1">
      <c r="B2045" s="32"/>
      <c r="C2045" s="139" t="s">
        <v>1199</v>
      </c>
      <c r="D2045" s="139" t="s">
        <v>375</v>
      </c>
      <c r="E2045" s="140" t="s">
        <v>1200</v>
      </c>
      <c r="F2045" s="141" t="s">
        <v>1201</v>
      </c>
      <c r="G2045" s="142" t="s">
        <v>172</v>
      </c>
      <c r="H2045" s="143">
        <v>22.103999999999999</v>
      </c>
      <c r="I2045" s="144"/>
      <c r="J2045" s="145">
        <f>ROUND(I2045*H2045,2)</f>
        <v>0</v>
      </c>
      <c r="K2045" s="146"/>
      <c r="L2045" s="32"/>
      <c r="M2045" s="147" t="s">
        <v>1</v>
      </c>
      <c r="N2045" s="148" t="s">
        <v>45</v>
      </c>
      <c r="P2045" s="149">
        <f>O2045*H2045</f>
        <v>0</v>
      </c>
      <c r="Q2045" s="149">
        <v>1.2959999999999999E-2</v>
      </c>
      <c r="R2045" s="149">
        <f>Q2045*H2045</f>
        <v>0.28646783999999997</v>
      </c>
      <c r="S2045" s="149">
        <v>0</v>
      </c>
      <c r="T2045" s="150">
        <f>S2045*H2045</f>
        <v>0</v>
      </c>
      <c r="AR2045" s="151" t="s">
        <v>379</v>
      </c>
      <c r="AT2045" s="151" t="s">
        <v>375</v>
      </c>
      <c r="AU2045" s="151" t="s">
        <v>90</v>
      </c>
      <c r="AY2045" s="17" t="s">
        <v>373</v>
      </c>
      <c r="BE2045" s="152">
        <f>IF(N2045="základní",J2045,0)</f>
        <v>0</v>
      </c>
      <c r="BF2045" s="152">
        <f>IF(N2045="snížená",J2045,0)</f>
        <v>0</v>
      </c>
      <c r="BG2045" s="152">
        <f>IF(N2045="zákl. přenesená",J2045,0)</f>
        <v>0</v>
      </c>
      <c r="BH2045" s="152">
        <f>IF(N2045="sníž. přenesená",J2045,0)</f>
        <v>0</v>
      </c>
      <c r="BI2045" s="152">
        <f>IF(N2045="nulová",J2045,0)</f>
        <v>0</v>
      </c>
      <c r="BJ2045" s="17" t="s">
        <v>87</v>
      </c>
      <c r="BK2045" s="152">
        <f>ROUND(I2045*H2045,2)</f>
        <v>0</v>
      </c>
      <c r="BL2045" s="17" t="s">
        <v>379</v>
      </c>
      <c r="BM2045" s="151" t="s">
        <v>1202</v>
      </c>
    </row>
    <row r="2046" spans="2:65" s="12" customFormat="1" ht="11.25">
      <c r="B2046" s="153"/>
      <c r="D2046" s="154" t="s">
        <v>381</v>
      </c>
      <c r="E2046" s="155" t="s">
        <v>1</v>
      </c>
      <c r="F2046" s="156" t="s">
        <v>704</v>
      </c>
      <c r="H2046" s="155" t="s">
        <v>1</v>
      </c>
      <c r="I2046" s="157"/>
      <c r="L2046" s="153"/>
      <c r="M2046" s="158"/>
      <c r="T2046" s="159"/>
      <c r="AT2046" s="155" t="s">
        <v>381</v>
      </c>
      <c r="AU2046" s="155" t="s">
        <v>90</v>
      </c>
      <c r="AV2046" s="12" t="s">
        <v>87</v>
      </c>
      <c r="AW2046" s="12" t="s">
        <v>36</v>
      </c>
      <c r="AX2046" s="12" t="s">
        <v>80</v>
      </c>
      <c r="AY2046" s="155" t="s">
        <v>373</v>
      </c>
    </row>
    <row r="2047" spans="2:65" s="12" customFormat="1" ht="11.25">
      <c r="B2047" s="153"/>
      <c r="D2047" s="154" t="s">
        <v>381</v>
      </c>
      <c r="E2047" s="155" t="s">
        <v>1</v>
      </c>
      <c r="F2047" s="156" t="s">
        <v>1190</v>
      </c>
      <c r="H2047" s="155" t="s">
        <v>1</v>
      </c>
      <c r="I2047" s="157"/>
      <c r="L2047" s="153"/>
      <c r="M2047" s="158"/>
      <c r="T2047" s="159"/>
      <c r="AT2047" s="155" t="s">
        <v>381</v>
      </c>
      <c r="AU2047" s="155" t="s">
        <v>90</v>
      </c>
      <c r="AV2047" s="12" t="s">
        <v>87</v>
      </c>
      <c r="AW2047" s="12" t="s">
        <v>36</v>
      </c>
      <c r="AX2047" s="12" t="s">
        <v>80</v>
      </c>
      <c r="AY2047" s="155" t="s">
        <v>373</v>
      </c>
    </row>
    <row r="2048" spans="2:65" s="13" customFormat="1" ht="11.25">
      <c r="B2048" s="160"/>
      <c r="D2048" s="154" t="s">
        <v>381</v>
      </c>
      <c r="E2048" s="161" t="s">
        <v>1</v>
      </c>
      <c r="F2048" s="162" t="s">
        <v>1203</v>
      </c>
      <c r="H2048" s="163">
        <v>20.161000000000001</v>
      </c>
      <c r="I2048" s="164"/>
      <c r="L2048" s="160"/>
      <c r="M2048" s="165"/>
      <c r="T2048" s="166"/>
      <c r="AT2048" s="161" t="s">
        <v>381</v>
      </c>
      <c r="AU2048" s="161" t="s">
        <v>90</v>
      </c>
      <c r="AV2048" s="13" t="s">
        <v>90</v>
      </c>
      <c r="AW2048" s="13" t="s">
        <v>36</v>
      </c>
      <c r="AX2048" s="13" t="s">
        <v>80</v>
      </c>
      <c r="AY2048" s="161" t="s">
        <v>373</v>
      </c>
    </row>
    <row r="2049" spans="2:65" s="12" customFormat="1" ht="11.25">
      <c r="B2049" s="153"/>
      <c r="D2049" s="154" t="s">
        <v>381</v>
      </c>
      <c r="E2049" s="155" t="s">
        <v>1</v>
      </c>
      <c r="F2049" s="156" t="s">
        <v>1204</v>
      </c>
      <c r="H2049" s="155" t="s">
        <v>1</v>
      </c>
      <c r="I2049" s="157"/>
      <c r="L2049" s="153"/>
      <c r="M2049" s="158"/>
      <c r="T2049" s="159"/>
      <c r="AT2049" s="155" t="s">
        <v>381</v>
      </c>
      <c r="AU2049" s="155" t="s">
        <v>90</v>
      </c>
      <c r="AV2049" s="12" t="s">
        <v>87</v>
      </c>
      <c r="AW2049" s="12" t="s">
        <v>36</v>
      </c>
      <c r="AX2049" s="12" t="s">
        <v>80</v>
      </c>
      <c r="AY2049" s="155" t="s">
        <v>373</v>
      </c>
    </row>
    <row r="2050" spans="2:65" s="13" customFormat="1" ht="11.25">
      <c r="B2050" s="160"/>
      <c r="D2050" s="154" t="s">
        <v>381</v>
      </c>
      <c r="E2050" s="161" t="s">
        <v>1</v>
      </c>
      <c r="F2050" s="162" t="s">
        <v>1205</v>
      </c>
      <c r="H2050" s="163">
        <v>1.9430000000000001</v>
      </c>
      <c r="I2050" s="164"/>
      <c r="L2050" s="160"/>
      <c r="M2050" s="165"/>
      <c r="T2050" s="166"/>
      <c r="AT2050" s="161" t="s">
        <v>381</v>
      </c>
      <c r="AU2050" s="161" t="s">
        <v>90</v>
      </c>
      <c r="AV2050" s="13" t="s">
        <v>90</v>
      </c>
      <c r="AW2050" s="13" t="s">
        <v>36</v>
      </c>
      <c r="AX2050" s="13" t="s">
        <v>80</v>
      </c>
      <c r="AY2050" s="161" t="s">
        <v>373</v>
      </c>
    </row>
    <row r="2051" spans="2:65" s="15" customFormat="1" ht="11.25">
      <c r="B2051" s="178"/>
      <c r="D2051" s="154" t="s">
        <v>381</v>
      </c>
      <c r="E2051" s="179" t="s">
        <v>168</v>
      </c>
      <c r="F2051" s="180" t="s">
        <v>406</v>
      </c>
      <c r="H2051" s="181">
        <v>22.103999999999999</v>
      </c>
      <c r="I2051" s="182"/>
      <c r="L2051" s="178"/>
      <c r="M2051" s="183"/>
      <c r="T2051" s="184"/>
      <c r="AT2051" s="179" t="s">
        <v>381</v>
      </c>
      <c r="AU2051" s="179" t="s">
        <v>90</v>
      </c>
      <c r="AV2051" s="15" t="s">
        <v>392</v>
      </c>
      <c r="AW2051" s="15" t="s">
        <v>36</v>
      </c>
      <c r="AX2051" s="15" t="s">
        <v>80</v>
      </c>
      <c r="AY2051" s="179" t="s">
        <v>373</v>
      </c>
    </row>
    <row r="2052" spans="2:65" s="14" customFormat="1" ht="11.25">
      <c r="B2052" s="167"/>
      <c r="D2052" s="154" t="s">
        <v>381</v>
      </c>
      <c r="E2052" s="168" t="s">
        <v>1</v>
      </c>
      <c r="F2052" s="169" t="s">
        <v>386</v>
      </c>
      <c r="H2052" s="170">
        <v>22.103999999999999</v>
      </c>
      <c r="I2052" s="171"/>
      <c r="L2052" s="167"/>
      <c r="M2052" s="172"/>
      <c r="T2052" s="173"/>
      <c r="AT2052" s="168" t="s">
        <v>381</v>
      </c>
      <c r="AU2052" s="168" t="s">
        <v>90</v>
      </c>
      <c r="AV2052" s="14" t="s">
        <v>379</v>
      </c>
      <c r="AW2052" s="14" t="s">
        <v>36</v>
      </c>
      <c r="AX2052" s="14" t="s">
        <v>87</v>
      </c>
      <c r="AY2052" s="168" t="s">
        <v>373</v>
      </c>
    </row>
    <row r="2053" spans="2:65" s="1" customFormat="1" ht="24.2" customHeight="1">
      <c r="B2053" s="32"/>
      <c r="C2053" s="139" t="s">
        <v>1206</v>
      </c>
      <c r="D2053" s="139" t="s">
        <v>375</v>
      </c>
      <c r="E2053" s="140" t="s">
        <v>1207</v>
      </c>
      <c r="F2053" s="141" t="s">
        <v>1208</v>
      </c>
      <c r="G2053" s="142" t="s">
        <v>172</v>
      </c>
      <c r="H2053" s="143">
        <v>22.103999999999999</v>
      </c>
      <c r="I2053" s="144"/>
      <c r="J2053" s="145">
        <f>ROUND(I2053*H2053,2)</f>
        <v>0</v>
      </c>
      <c r="K2053" s="146"/>
      <c r="L2053" s="32"/>
      <c r="M2053" s="147" t="s">
        <v>1</v>
      </c>
      <c r="N2053" s="148" t="s">
        <v>45</v>
      </c>
      <c r="P2053" s="149">
        <f>O2053*H2053</f>
        <v>0</v>
      </c>
      <c r="Q2053" s="149">
        <v>0</v>
      </c>
      <c r="R2053" s="149">
        <f>Q2053*H2053</f>
        <v>0</v>
      </c>
      <c r="S2053" s="149">
        <v>0</v>
      </c>
      <c r="T2053" s="150">
        <f>S2053*H2053</f>
        <v>0</v>
      </c>
      <c r="AR2053" s="151" t="s">
        <v>379</v>
      </c>
      <c r="AT2053" s="151" t="s">
        <v>375</v>
      </c>
      <c r="AU2053" s="151" t="s">
        <v>90</v>
      </c>
      <c r="AY2053" s="17" t="s">
        <v>373</v>
      </c>
      <c r="BE2053" s="152">
        <f>IF(N2053="základní",J2053,0)</f>
        <v>0</v>
      </c>
      <c r="BF2053" s="152">
        <f>IF(N2053="snížená",J2053,0)</f>
        <v>0</v>
      </c>
      <c r="BG2053" s="152">
        <f>IF(N2053="zákl. přenesená",J2053,0)</f>
        <v>0</v>
      </c>
      <c r="BH2053" s="152">
        <f>IF(N2053="sníž. přenesená",J2053,0)</f>
        <v>0</v>
      </c>
      <c r="BI2053" s="152">
        <f>IF(N2053="nulová",J2053,0)</f>
        <v>0</v>
      </c>
      <c r="BJ2053" s="17" t="s">
        <v>87</v>
      </c>
      <c r="BK2053" s="152">
        <f>ROUND(I2053*H2053,2)</f>
        <v>0</v>
      </c>
      <c r="BL2053" s="17" t="s">
        <v>379</v>
      </c>
      <c r="BM2053" s="151" t="s">
        <v>1209</v>
      </c>
    </row>
    <row r="2054" spans="2:65" s="13" customFormat="1" ht="11.25">
      <c r="B2054" s="160"/>
      <c r="D2054" s="154" t="s">
        <v>381</v>
      </c>
      <c r="E2054" s="161" t="s">
        <v>1</v>
      </c>
      <c r="F2054" s="162" t="s">
        <v>168</v>
      </c>
      <c r="H2054" s="163">
        <v>22.103999999999999</v>
      </c>
      <c r="I2054" s="164"/>
      <c r="L2054" s="160"/>
      <c r="M2054" s="165"/>
      <c r="T2054" s="166"/>
      <c r="AT2054" s="161" t="s">
        <v>381</v>
      </c>
      <c r="AU2054" s="161" t="s">
        <v>90</v>
      </c>
      <c r="AV2054" s="13" t="s">
        <v>90</v>
      </c>
      <c r="AW2054" s="13" t="s">
        <v>36</v>
      </c>
      <c r="AX2054" s="13" t="s">
        <v>80</v>
      </c>
      <c r="AY2054" s="161" t="s">
        <v>373</v>
      </c>
    </row>
    <row r="2055" spans="2:65" s="14" customFormat="1" ht="11.25">
      <c r="B2055" s="167"/>
      <c r="D2055" s="154" t="s">
        <v>381</v>
      </c>
      <c r="E2055" s="168" t="s">
        <v>1</v>
      </c>
      <c r="F2055" s="169" t="s">
        <v>386</v>
      </c>
      <c r="H2055" s="170">
        <v>22.103999999999999</v>
      </c>
      <c r="I2055" s="171"/>
      <c r="L2055" s="167"/>
      <c r="M2055" s="172"/>
      <c r="T2055" s="173"/>
      <c r="AT2055" s="168" t="s">
        <v>381</v>
      </c>
      <c r="AU2055" s="168" t="s">
        <v>90</v>
      </c>
      <c r="AV2055" s="14" t="s">
        <v>379</v>
      </c>
      <c r="AW2055" s="14" t="s">
        <v>36</v>
      </c>
      <c r="AX2055" s="14" t="s">
        <v>87</v>
      </c>
      <c r="AY2055" s="168" t="s">
        <v>373</v>
      </c>
    </row>
    <row r="2056" spans="2:65" s="1" customFormat="1" ht="11.25">
      <c r="B2056" s="32"/>
      <c r="D2056" s="154" t="s">
        <v>403</v>
      </c>
      <c r="F2056" s="174" t="s">
        <v>1210</v>
      </c>
      <c r="L2056" s="32"/>
      <c r="M2056" s="175"/>
      <c r="T2056" s="56"/>
      <c r="AU2056" s="17" t="s">
        <v>90</v>
      </c>
    </row>
    <row r="2057" spans="2:65" s="1" customFormat="1" ht="11.25">
      <c r="B2057" s="32"/>
      <c r="D2057" s="154" t="s">
        <v>403</v>
      </c>
      <c r="F2057" s="176" t="s">
        <v>704</v>
      </c>
      <c r="H2057" s="177">
        <v>0</v>
      </c>
      <c r="L2057" s="32"/>
      <c r="M2057" s="175"/>
      <c r="T2057" s="56"/>
      <c r="AU2057" s="17" t="s">
        <v>90</v>
      </c>
    </row>
    <row r="2058" spans="2:65" s="1" customFormat="1" ht="11.25">
      <c r="B2058" s="32"/>
      <c r="D2058" s="154" t="s">
        <v>403</v>
      </c>
      <c r="F2058" s="176" t="s">
        <v>1190</v>
      </c>
      <c r="H2058" s="177">
        <v>0</v>
      </c>
      <c r="L2058" s="32"/>
      <c r="M2058" s="175"/>
      <c r="T2058" s="56"/>
      <c r="AU2058" s="17" t="s">
        <v>90</v>
      </c>
    </row>
    <row r="2059" spans="2:65" s="1" customFormat="1" ht="11.25">
      <c r="B2059" s="32"/>
      <c r="D2059" s="154" t="s">
        <v>403</v>
      </c>
      <c r="F2059" s="176" t="s">
        <v>1203</v>
      </c>
      <c r="H2059" s="177">
        <v>20.161000000000001</v>
      </c>
      <c r="L2059" s="32"/>
      <c r="M2059" s="175"/>
      <c r="T2059" s="56"/>
      <c r="AU2059" s="17" t="s">
        <v>90</v>
      </c>
    </row>
    <row r="2060" spans="2:65" s="1" customFormat="1" ht="11.25">
      <c r="B2060" s="32"/>
      <c r="D2060" s="154" t="s">
        <v>403</v>
      </c>
      <c r="F2060" s="176" t="s">
        <v>1204</v>
      </c>
      <c r="H2060" s="177">
        <v>0</v>
      </c>
      <c r="L2060" s="32"/>
      <c r="M2060" s="175"/>
      <c r="T2060" s="56"/>
      <c r="AU2060" s="17" t="s">
        <v>90</v>
      </c>
    </row>
    <row r="2061" spans="2:65" s="1" customFormat="1" ht="11.25">
      <c r="B2061" s="32"/>
      <c r="D2061" s="154" t="s">
        <v>403</v>
      </c>
      <c r="F2061" s="176" t="s">
        <v>1205</v>
      </c>
      <c r="H2061" s="177">
        <v>1.9430000000000001</v>
      </c>
      <c r="L2061" s="32"/>
      <c r="M2061" s="175"/>
      <c r="T2061" s="56"/>
      <c r="AU2061" s="17" t="s">
        <v>90</v>
      </c>
    </row>
    <row r="2062" spans="2:65" s="1" customFormat="1" ht="11.25">
      <c r="B2062" s="32"/>
      <c r="D2062" s="154" t="s">
        <v>403</v>
      </c>
      <c r="F2062" s="176" t="s">
        <v>406</v>
      </c>
      <c r="H2062" s="177">
        <v>22.103999999999999</v>
      </c>
      <c r="L2062" s="32"/>
      <c r="M2062" s="175"/>
      <c r="T2062" s="56"/>
      <c r="AU2062" s="17" t="s">
        <v>90</v>
      </c>
    </row>
    <row r="2063" spans="2:65" s="1" customFormat="1" ht="24.2" customHeight="1">
      <c r="B2063" s="32"/>
      <c r="C2063" s="139" t="s">
        <v>1211</v>
      </c>
      <c r="D2063" s="139" t="s">
        <v>375</v>
      </c>
      <c r="E2063" s="140" t="s">
        <v>1212</v>
      </c>
      <c r="F2063" s="141" t="s">
        <v>1213</v>
      </c>
      <c r="G2063" s="142" t="s">
        <v>465</v>
      </c>
      <c r="H2063" s="143">
        <v>58.1</v>
      </c>
      <c r="I2063" s="144"/>
      <c r="J2063" s="145">
        <f>ROUND(I2063*H2063,2)</f>
        <v>0</v>
      </c>
      <c r="K2063" s="146"/>
      <c r="L2063" s="32"/>
      <c r="M2063" s="147" t="s">
        <v>1</v>
      </c>
      <c r="N2063" s="148" t="s">
        <v>45</v>
      </c>
      <c r="P2063" s="149">
        <f>O2063*H2063</f>
        <v>0</v>
      </c>
      <c r="Q2063" s="149">
        <v>0</v>
      </c>
      <c r="R2063" s="149">
        <f>Q2063*H2063</f>
        <v>0</v>
      </c>
      <c r="S2063" s="149">
        <v>0</v>
      </c>
      <c r="T2063" s="150">
        <f>S2063*H2063</f>
        <v>0</v>
      </c>
      <c r="AR2063" s="151" t="s">
        <v>379</v>
      </c>
      <c r="AT2063" s="151" t="s">
        <v>375</v>
      </c>
      <c r="AU2063" s="151" t="s">
        <v>90</v>
      </c>
      <c r="AY2063" s="17" t="s">
        <v>373</v>
      </c>
      <c r="BE2063" s="152">
        <f>IF(N2063="základní",J2063,0)</f>
        <v>0</v>
      </c>
      <c r="BF2063" s="152">
        <f>IF(N2063="snížená",J2063,0)</f>
        <v>0</v>
      </c>
      <c r="BG2063" s="152">
        <f>IF(N2063="zákl. přenesená",J2063,0)</f>
        <v>0</v>
      </c>
      <c r="BH2063" s="152">
        <f>IF(N2063="sníž. přenesená",J2063,0)</f>
        <v>0</v>
      </c>
      <c r="BI2063" s="152">
        <f>IF(N2063="nulová",J2063,0)</f>
        <v>0</v>
      </c>
      <c r="BJ2063" s="17" t="s">
        <v>87</v>
      </c>
      <c r="BK2063" s="152">
        <f>ROUND(I2063*H2063,2)</f>
        <v>0</v>
      </c>
      <c r="BL2063" s="17" t="s">
        <v>379</v>
      </c>
      <c r="BM2063" s="151" t="s">
        <v>1214</v>
      </c>
    </row>
    <row r="2064" spans="2:65" s="12" customFormat="1" ht="11.25">
      <c r="B2064" s="153"/>
      <c r="D2064" s="154" t="s">
        <v>381</v>
      </c>
      <c r="E2064" s="155" t="s">
        <v>1</v>
      </c>
      <c r="F2064" s="156" t="s">
        <v>704</v>
      </c>
      <c r="H2064" s="155" t="s">
        <v>1</v>
      </c>
      <c r="I2064" s="157"/>
      <c r="L2064" s="153"/>
      <c r="M2064" s="158"/>
      <c r="T2064" s="159"/>
      <c r="AT2064" s="155" t="s">
        <v>381</v>
      </c>
      <c r="AU2064" s="155" t="s">
        <v>90</v>
      </c>
      <c r="AV2064" s="12" t="s">
        <v>87</v>
      </c>
      <c r="AW2064" s="12" t="s">
        <v>36</v>
      </c>
      <c r="AX2064" s="12" t="s">
        <v>80</v>
      </c>
      <c r="AY2064" s="155" t="s">
        <v>373</v>
      </c>
    </row>
    <row r="2065" spans="2:65" s="13" customFormat="1" ht="11.25">
      <c r="B2065" s="160"/>
      <c r="D2065" s="154" t="s">
        <v>381</v>
      </c>
      <c r="E2065" s="161" t="s">
        <v>1</v>
      </c>
      <c r="F2065" s="162" t="s">
        <v>1215</v>
      </c>
      <c r="H2065" s="163">
        <v>58.1</v>
      </c>
      <c r="I2065" s="164"/>
      <c r="L2065" s="160"/>
      <c r="M2065" s="165"/>
      <c r="T2065" s="166"/>
      <c r="AT2065" s="161" t="s">
        <v>381</v>
      </c>
      <c r="AU2065" s="161" t="s">
        <v>90</v>
      </c>
      <c r="AV2065" s="13" t="s">
        <v>90</v>
      </c>
      <c r="AW2065" s="13" t="s">
        <v>36</v>
      </c>
      <c r="AX2065" s="13" t="s">
        <v>80</v>
      </c>
      <c r="AY2065" s="161" t="s">
        <v>373</v>
      </c>
    </row>
    <row r="2066" spans="2:65" s="15" customFormat="1" ht="11.25">
      <c r="B2066" s="178"/>
      <c r="D2066" s="154" t="s">
        <v>381</v>
      </c>
      <c r="E2066" s="179" t="s">
        <v>250</v>
      </c>
      <c r="F2066" s="180" t="s">
        <v>406</v>
      </c>
      <c r="H2066" s="181">
        <v>58.1</v>
      </c>
      <c r="I2066" s="182"/>
      <c r="L2066" s="178"/>
      <c r="M2066" s="183"/>
      <c r="T2066" s="184"/>
      <c r="AT2066" s="179" t="s">
        <v>381</v>
      </c>
      <c r="AU2066" s="179" t="s">
        <v>90</v>
      </c>
      <c r="AV2066" s="15" t="s">
        <v>392</v>
      </c>
      <c r="AW2066" s="15" t="s">
        <v>36</v>
      </c>
      <c r="AX2066" s="15" t="s">
        <v>80</v>
      </c>
      <c r="AY2066" s="179" t="s">
        <v>373</v>
      </c>
    </row>
    <row r="2067" spans="2:65" s="14" customFormat="1" ht="11.25">
      <c r="B2067" s="167"/>
      <c r="D2067" s="154" t="s">
        <v>381</v>
      </c>
      <c r="E2067" s="168" t="s">
        <v>1</v>
      </c>
      <c r="F2067" s="169" t="s">
        <v>386</v>
      </c>
      <c r="H2067" s="170">
        <v>58.1</v>
      </c>
      <c r="I2067" s="171"/>
      <c r="L2067" s="167"/>
      <c r="M2067" s="172"/>
      <c r="T2067" s="173"/>
      <c r="AT2067" s="168" t="s">
        <v>381</v>
      </c>
      <c r="AU2067" s="168" t="s">
        <v>90</v>
      </c>
      <c r="AV2067" s="14" t="s">
        <v>379</v>
      </c>
      <c r="AW2067" s="14" t="s">
        <v>36</v>
      </c>
      <c r="AX2067" s="14" t="s">
        <v>87</v>
      </c>
      <c r="AY2067" s="168" t="s">
        <v>373</v>
      </c>
    </row>
    <row r="2068" spans="2:65" s="1" customFormat="1" ht="21.75" customHeight="1">
      <c r="B2068" s="32"/>
      <c r="C2068" s="139" t="s">
        <v>1216</v>
      </c>
      <c r="D2068" s="139" t="s">
        <v>375</v>
      </c>
      <c r="E2068" s="140" t="s">
        <v>1217</v>
      </c>
      <c r="F2068" s="141" t="s">
        <v>1218</v>
      </c>
      <c r="G2068" s="142" t="s">
        <v>172</v>
      </c>
      <c r="H2068" s="143">
        <v>11.62</v>
      </c>
      <c r="I2068" s="144"/>
      <c r="J2068" s="145">
        <f>ROUND(I2068*H2068,2)</f>
        <v>0</v>
      </c>
      <c r="K2068" s="146"/>
      <c r="L2068" s="32"/>
      <c r="M2068" s="147" t="s">
        <v>1</v>
      </c>
      <c r="N2068" s="148" t="s">
        <v>45</v>
      </c>
      <c r="P2068" s="149">
        <f>O2068*H2068</f>
        <v>0</v>
      </c>
      <c r="Q2068" s="149">
        <v>7.92E-3</v>
      </c>
      <c r="R2068" s="149">
        <f>Q2068*H2068</f>
        <v>9.2030399999999998E-2</v>
      </c>
      <c r="S2068" s="149">
        <v>0</v>
      </c>
      <c r="T2068" s="150">
        <f>S2068*H2068</f>
        <v>0</v>
      </c>
      <c r="AR2068" s="151" t="s">
        <v>379</v>
      </c>
      <c r="AT2068" s="151" t="s">
        <v>375</v>
      </c>
      <c r="AU2068" s="151" t="s">
        <v>90</v>
      </c>
      <c r="AY2068" s="17" t="s">
        <v>373</v>
      </c>
      <c r="BE2068" s="152">
        <f>IF(N2068="základní",J2068,0)</f>
        <v>0</v>
      </c>
      <c r="BF2068" s="152">
        <f>IF(N2068="snížená",J2068,0)</f>
        <v>0</v>
      </c>
      <c r="BG2068" s="152">
        <f>IF(N2068="zákl. přenesená",J2068,0)</f>
        <v>0</v>
      </c>
      <c r="BH2068" s="152">
        <f>IF(N2068="sníž. přenesená",J2068,0)</f>
        <v>0</v>
      </c>
      <c r="BI2068" s="152">
        <f>IF(N2068="nulová",J2068,0)</f>
        <v>0</v>
      </c>
      <c r="BJ2068" s="17" t="s">
        <v>87</v>
      </c>
      <c r="BK2068" s="152">
        <f>ROUND(I2068*H2068,2)</f>
        <v>0</v>
      </c>
      <c r="BL2068" s="17" t="s">
        <v>379</v>
      </c>
      <c r="BM2068" s="151" t="s">
        <v>1219</v>
      </c>
    </row>
    <row r="2069" spans="2:65" s="13" customFormat="1" ht="11.25">
      <c r="B2069" s="160"/>
      <c r="D2069" s="154" t="s">
        <v>381</v>
      </c>
      <c r="E2069" s="161" t="s">
        <v>1</v>
      </c>
      <c r="F2069" s="162" t="s">
        <v>1220</v>
      </c>
      <c r="H2069" s="163">
        <v>11.62</v>
      </c>
      <c r="I2069" s="164"/>
      <c r="L2069" s="160"/>
      <c r="M2069" s="165"/>
      <c r="T2069" s="166"/>
      <c r="AT2069" s="161" t="s">
        <v>381</v>
      </c>
      <c r="AU2069" s="161" t="s">
        <v>90</v>
      </c>
      <c r="AV2069" s="13" t="s">
        <v>90</v>
      </c>
      <c r="AW2069" s="13" t="s">
        <v>36</v>
      </c>
      <c r="AX2069" s="13" t="s">
        <v>80</v>
      </c>
      <c r="AY2069" s="161" t="s">
        <v>373</v>
      </c>
    </row>
    <row r="2070" spans="2:65" s="15" customFormat="1" ht="11.25">
      <c r="B2070" s="178"/>
      <c r="D2070" s="154" t="s">
        <v>381</v>
      </c>
      <c r="E2070" s="179" t="s">
        <v>252</v>
      </c>
      <c r="F2070" s="180" t="s">
        <v>406</v>
      </c>
      <c r="H2070" s="181">
        <v>11.62</v>
      </c>
      <c r="I2070" s="182"/>
      <c r="L2070" s="178"/>
      <c r="M2070" s="183"/>
      <c r="T2070" s="184"/>
      <c r="AT2070" s="179" t="s">
        <v>381</v>
      </c>
      <c r="AU2070" s="179" t="s">
        <v>90</v>
      </c>
      <c r="AV2070" s="15" t="s">
        <v>392</v>
      </c>
      <c r="AW2070" s="15" t="s">
        <v>36</v>
      </c>
      <c r="AX2070" s="15" t="s">
        <v>80</v>
      </c>
      <c r="AY2070" s="179" t="s">
        <v>373</v>
      </c>
    </row>
    <row r="2071" spans="2:65" s="14" customFormat="1" ht="11.25">
      <c r="B2071" s="167"/>
      <c r="D2071" s="154" t="s">
        <v>381</v>
      </c>
      <c r="E2071" s="168" t="s">
        <v>1</v>
      </c>
      <c r="F2071" s="169" t="s">
        <v>386</v>
      </c>
      <c r="H2071" s="170">
        <v>11.62</v>
      </c>
      <c r="I2071" s="171"/>
      <c r="L2071" s="167"/>
      <c r="M2071" s="172"/>
      <c r="T2071" s="173"/>
      <c r="AT2071" s="168" t="s">
        <v>381</v>
      </c>
      <c r="AU2071" s="168" t="s">
        <v>90</v>
      </c>
      <c r="AV2071" s="14" t="s">
        <v>379</v>
      </c>
      <c r="AW2071" s="14" t="s">
        <v>36</v>
      </c>
      <c r="AX2071" s="14" t="s">
        <v>87</v>
      </c>
      <c r="AY2071" s="168" t="s">
        <v>373</v>
      </c>
    </row>
    <row r="2072" spans="2:65" s="1" customFormat="1" ht="11.25">
      <c r="B2072" s="32"/>
      <c r="D2072" s="154" t="s">
        <v>403</v>
      </c>
      <c r="F2072" s="174" t="s">
        <v>1221</v>
      </c>
      <c r="L2072" s="32"/>
      <c r="M2072" s="175"/>
      <c r="T2072" s="56"/>
      <c r="AU2072" s="17" t="s">
        <v>90</v>
      </c>
    </row>
    <row r="2073" spans="2:65" s="1" customFormat="1" ht="11.25">
      <c r="B2073" s="32"/>
      <c r="D2073" s="154" t="s">
        <v>403</v>
      </c>
      <c r="F2073" s="176" t="s">
        <v>704</v>
      </c>
      <c r="H2073" s="177">
        <v>0</v>
      </c>
      <c r="L2073" s="32"/>
      <c r="M2073" s="175"/>
      <c r="T2073" s="56"/>
      <c r="AU2073" s="17" t="s">
        <v>90</v>
      </c>
    </row>
    <row r="2074" spans="2:65" s="1" customFormat="1" ht="11.25">
      <c r="B2074" s="32"/>
      <c r="D2074" s="154" t="s">
        <v>403</v>
      </c>
      <c r="F2074" s="176" t="s">
        <v>1215</v>
      </c>
      <c r="H2074" s="177">
        <v>58.1</v>
      </c>
      <c r="L2074" s="32"/>
      <c r="M2074" s="175"/>
      <c r="T2074" s="56"/>
      <c r="AU2074" s="17" t="s">
        <v>90</v>
      </c>
    </row>
    <row r="2075" spans="2:65" s="1" customFormat="1" ht="11.25">
      <c r="B2075" s="32"/>
      <c r="D2075" s="154" t="s">
        <v>403</v>
      </c>
      <c r="F2075" s="176" t="s">
        <v>406</v>
      </c>
      <c r="H2075" s="177">
        <v>58.1</v>
      </c>
      <c r="L2075" s="32"/>
      <c r="M2075" s="175"/>
      <c r="T2075" s="56"/>
      <c r="AU2075" s="17" t="s">
        <v>90</v>
      </c>
    </row>
    <row r="2076" spans="2:65" s="1" customFormat="1" ht="21.75" customHeight="1">
      <c r="B2076" s="32"/>
      <c r="C2076" s="139" t="s">
        <v>1222</v>
      </c>
      <c r="D2076" s="139" t="s">
        <v>375</v>
      </c>
      <c r="E2076" s="140" t="s">
        <v>1223</v>
      </c>
      <c r="F2076" s="141" t="s">
        <v>1224</v>
      </c>
      <c r="G2076" s="142" t="s">
        <v>172</v>
      </c>
      <c r="H2076" s="143">
        <v>11.62</v>
      </c>
      <c r="I2076" s="144"/>
      <c r="J2076" s="145">
        <f>ROUND(I2076*H2076,2)</f>
        <v>0</v>
      </c>
      <c r="K2076" s="146"/>
      <c r="L2076" s="32"/>
      <c r="M2076" s="147" t="s">
        <v>1</v>
      </c>
      <c r="N2076" s="148" t="s">
        <v>45</v>
      </c>
      <c r="P2076" s="149">
        <f>O2076*H2076</f>
        <v>0</v>
      </c>
      <c r="Q2076" s="149">
        <v>0</v>
      </c>
      <c r="R2076" s="149">
        <f>Q2076*H2076</f>
        <v>0</v>
      </c>
      <c r="S2076" s="149">
        <v>0</v>
      </c>
      <c r="T2076" s="150">
        <f>S2076*H2076</f>
        <v>0</v>
      </c>
      <c r="AR2076" s="151" t="s">
        <v>379</v>
      </c>
      <c r="AT2076" s="151" t="s">
        <v>375</v>
      </c>
      <c r="AU2076" s="151" t="s">
        <v>90</v>
      </c>
      <c r="AY2076" s="17" t="s">
        <v>373</v>
      </c>
      <c r="BE2076" s="152">
        <f>IF(N2076="základní",J2076,0)</f>
        <v>0</v>
      </c>
      <c r="BF2076" s="152">
        <f>IF(N2076="snížená",J2076,0)</f>
        <v>0</v>
      </c>
      <c r="BG2076" s="152">
        <f>IF(N2076="zákl. přenesená",J2076,0)</f>
        <v>0</v>
      </c>
      <c r="BH2076" s="152">
        <f>IF(N2076="sníž. přenesená",J2076,0)</f>
        <v>0</v>
      </c>
      <c r="BI2076" s="152">
        <f>IF(N2076="nulová",J2076,0)</f>
        <v>0</v>
      </c>
      <c r="BJ2076" s="17" t="s">
        <v>87</v>
      </c>
      <c r="BK2076" s="152">
        <f>ROUND(I2076*H2076,2)</f>
        <v>0</v>
      </c>
      <c r="BL2076" s="17" t="s">
        <v>379</v>
      </c>
      <c r="BM2076" s="151" t="s">
        <v>1225</v>
      </c>
    </row>
    <row r="2077" spans="2:65" s="13" customFormat="1" ht="11.25">
      <c r="B2077" s="160"/>
      <c r="D2077" s="154" t="s">
        <v>381</v>
      </c>
      <c r="E2077" s="161" t="s">
        <v>1</v>
      </c>
      <c r="F2077" s="162" t="s">
        <v>252</v>
      </c>
      <c r="H2077" s="163">
        <v>11.62</v>
      </c>
      <c r="I2077" s="164"/>
      <c r="L2077" s="160"/>
      <c r="M2077" s="165"/>
      <c r="T2077" s="166"/>
      <c r="AT2077" s="161" t="s">
        <v>381</v>
      </c>
      <c r="AU2077" s="161" t="s">
        <v>90</v>
      </c>
      <c r="AV2077" s="13" t="s">
        <v>90</v>
      </c>
      <c r="AW2077" s="13" t="s">
        <v>36</v>
      </c>
      <c r="AX2077" s="13" t="s">
        <v>80</v>
      </c>
      <c r="AY2077" s="161" t="s">
        <v>373</v>
      </c>
    </row>
    <row r="2078" spans="2:65" s="14" customFormat="1" ht="11.25">
      <c r="B2078" s="167"/>
      <c r="D2078" s="154" t="s">
        <v>381</v>
      </c>
      <c r="E2078" s="168" t="s">
        <v>1</v>
      </c>
      <c r="F2078" s="169" t="s">
        <v>386</v>
      </c>
      <c r="H2078" s="170">
        <v>11.62</v>
      </c>
      <c r="I2078" s="171"/>
      <c r="L2078" s="167"/>
      <c r="M2078" s="172"/>
      <c r="T2078" s="173"/>
      <c r="AT2078" s="168" t="s">
        <v>381</v>
      </c>
      <c r="AU2078" s="168" t="s">
        <v>90</v>
      </c>
      <c r="AV2078" s="14" t="s">
        <v>379</v>
      </c>
      <c r="AW2078" s="14" t="s">
        <v>36</v>
      </c>
      <c r="AX2078" s="14" t="s">
        <v>87</v>
      </c>
      <c r="AY2078" s="168" t="s">
        <v>373</v>
      </c>
    </row>
    <row r="2079" spans="2:65" s="1" customFormat="1" ht="11.25">
      <c r="B2079" s="32"/>
      <c r="D2079" s="154" t="s">
        <v>403</v>
      </c>
      <c r="F2079" s="174" t="s">
        <v>1226</v>
      </c>
      <c r="L2079" s="32"/>
      <c r="M2079" s="175"/>
      <c r="T2079" s="56"/>
      <c r="AU2079" s="17" t="s">
        <v>90</v>
      </c>
    </row>
    <row r="2080" spans="2:65" s="1" customFormat="1" ht="11.25">
      <c r="B2080" s="32"/>
      <c r="D2080" s="154" t="s">
        <v>403</v>
      </c>
      <c r="F2080" s="176" t="s">
        <v>1220</v>
      </c>
      <c r="H2080" s="177">
        <v>11.62</v>
      </c>
      <c r="L2080" s="32"/>
      <c r="M2080" s="175"/>
      <c r="T2080" s="56"/>
      <c r="AU2080" s="17" t="s">
        <v>90</v>
      </c>
    </row>
    <row r="2081" spans="2:65" s="1" customFormat="1" ht="11.25">
      <c r="B2081" s="32"/>
      <c r="D2081" s="154" t="s">
        <v>403</v>
      </c>
      <c r="F2081" s="176" t="s">
        <v>406</v>
      </c>
      <c r="H2081" s="177">
        <v>11.62</v>
      </c>
      <c r="L2081" s="32"/>
      <c r="M2081" s="175"/>
      <c r="T2081" s="56"/>
      <c r="AU2081" s="17" t="s">
        <v>90</v>
      </c>
    </row>
    <row r="2082" spans="2:65" s="1" customFormat="1" ht="37.9" customHeight="1">
      <c r="B2082" s="32"/>
      <c r="C2082" s="139" t="s">
        <v>1227</v>
      </c>
      <c r="D2082" s="139" t="s">
        <v>375</v>
      </c>
      <c r="E2082" s="140" t="s">
        <v>1228</v>
      </c>
      <c r="F2082" s="141" t="s">
        <v>1229</v>
      </c>
      <c r="G2082" s="142" t="s">
        <v>1230</v>
      </c>
      <c r="H2082" s="143">
        <v>1</v>
      </c>
      <c r="I2082" s="144"/>
      <c r="J2082" s="145">
        <f>ROUND(I2082*H2082,2)</f>
        <v>0</v>
      </c>
      <c r="K2082" s="146"/>
      <c r="L2082" s="32"/>
      <c r="M2082" s="147" t="s">
        <v>1</v>
      </c>
      <c r="N2082" s="148" t="s">
        <v>45</v>
      </c>
      <c r="P2082" s="149">
        <f>O2082*H2082</f>
        <v>0</v>
      </c>
      <c r="Q2082" s="149">
        <v>0</v>
      </c>
      <c r="R2082" s="149">
        <f>Q2082*H2082</f>
        <v>0</v>
      </c>
      <c r="S2082" s="149">
        <v>0</v>
      </c>
      <c r="T2082" s="150">
        <f>S2082*H2082</f>
        <v>0</v>
      </c>
      <c r="AR2082" s="151" t="s">
        <v>379</v>
      </c>
      <c r="AT2082" s="151" t="s">
        <v>375</v>
      </c>
      <c r="AU2082" s="151" t="s">
        <v>90</v>
      </c>
      <c r="AY2082" s="17" t="s">
        <v>373</v>
      </c>
      <c r="BE2082" s="152">
        <f>IF(N2082="základní",J2082,0)</f>
        <v>0</v>
      </c>
      <c r="BF2082" s="152">
        <f>IF(N2082="snížená",J2082,0)</f>
        <v>0</v>
      </c>
      <c r="BG2082" s="152">
        <f>IF(N2082="zákl. přenesená",J2082,0)</f>
        <v>0</v>
      </c>
      <c r="BH2082" s="152">
        <f>IF(N2082="sníž. přenesená",J2082,0)</f>
        <v>0</v>
      </c>
      <c r="BI2082" s="152">
        <f>IF(N2082="nulová",J2082,0)</f>
        <v>0</v>
      </c>
      <c r="BJ2082" s="17" t="s">
        <v>87</v>
      </c>
      <c r="BK2082" s="152">
        <f>ROUND(I2082*H2082,2)</f>
        <v>0</v>
      </c>
      <c r="BL2082" s="17" t="s">
        <v>379</v>
      </c>
      <c r="BM2082" s="151" t="s">
        <v>1231</v>
      </c>
    </row>
    <row r="2083" spans="2:65" s="11" customFormat="1" ht="22.9" customHeight="1">
      <c r="B2083" s="127"/>
      <c r="D2083" s="128" t="s">
        <v>79</v>
      </c>
      <c r="E2083" s="137" t="s">
        <v>430</v>
      </c>
      <c r="F2083" s="137" t="s">
        <v>1232</v>
      </c>
      <c r="I2083" s="130"/>
      <c r="J2083" s="138">
        <f>BK2083</f>
        <v>0</v>
      </c>
      <c r="L2083" s="127"/>
      <c r="M2083" s="132"/>
      <c r="P2083" s="133">
        <f>SUM(P2084:P2726)</f>
        <v>0</v>
      </c>
      <c r="R2083" s="133">
        <f>SUM(R2084:R2726)</f>
        <v>20.446781159999993</v>
      </c>
      <c r="T2083" s="134">
        <f>SUM(T2084:T2726)</f>
        <v>4.8654500000000003E-3</v>
      </c>
      <c r="AR2083" s="128" t="s">
        <v>87</v>
      </c>
      <c r="AT2083" s="135" t="s">
        <v>79</v>
      </c>
      <c r="AU2083" s="135" t="s">
        <v>87</v>
      </c>
      <c r="AY2083" s="128" t="s">
        <v>373</v>
      </c>
      <c r="BK2083" s="136">
        <f>SUM(BK2084:BK2726)</f>
        <v>0</v>
      </c>
    </row>
    <row r="2084" spans="2:65" s="1" customFormat="1" ht="16.5" customHeight="1">
      <c r="B2084" s="32"/>
      <c r="C2084" s="139" t="s">
        <v>1233</v>
      </c>
      <c r="D2084" s="139" t="s">
        <v>375</v>
      </c>
      <c r="E2084" s="140" t="s">
        <v>1234</v>
      </c>
      <c r="F2084" s="141" t="s">
        <v>1235</v>
      </c>
      <c r="G2084" s="142" t="s">
        <v>172</v>
      </c>
      <c r="H2084" s="143">
        <v>987.24</v>
      </c>
      <c r="I2084" s="144"/>
      <c r="J2084" s="145">
        <f>ROUND(I2084*H2084,2)</f>
        <v>0</v>
      </c>
      <c r="K2084" s="146"/>
      <c r="L2084" s="32"/>
      <c r="M2084" s="147" t="s">
        <v>1</v>
      </c>
      <c r="N2084" s="148" t="s">
        <v>45</v>
      </c>
      <c r="P2084" s="149">
        <f>O2084*H2084</f>
        <v>0</v>
      </c>
      <c r="Q2084" s="149">
        <v>2.5999999999999998E-4</v>
      </c>
      <c r="R2084" s="149">
        <f>Q2084*H2084</f>
        <v>0.25668239999999998</v>
      </c>
      <c r="S2084" s="149">
        <v>0</v>
      </c>
      <c r="T2084" s="150">
        <f>S2084*H2084</f>
        <v>0</v>
      </c>
      <c r="AR2084" s="151" t="s">
        <v>379</v>
      </c>
      <c r="AT2084" s="151" t="s">
        <v>375</v>
      </c>
      <c r="AU2084" s="151" t="s">
        <v>90</v>
      </c>
      <c r="AY2084" s="17" t="s">
        <v>373</v>
      </c>
      <c r="BE2084" s="152">
        <f>IF(N2084="základní",J2084,0)</f>
        <v>0</v>
      </c>
      <c r="BF2084" s="152">
        <f>IF(N2084="snížená",J2084,0)</f>
        <v>0</v>
      </c>
      <c r="BG2084" s="152">
        <f>IF(N2084="zákl. přenesená",J2084,0)</f>
        <v>0</v>
      </c>
      <c r="BH2084" s="152">
        <f>IF(N2084="sníž. přenesená",J2084,0)</f>
        <v>0</v>
      </c>
      <c r="BI2084" s="152">
        <f>IF(N2084="nulová",J2084,0)</f>
        <v>0</v>
      </c>
      <c r="BJ2084" s="17" t="s">
        <v>87</v>
      </c>
      <c r="BK2084" s="152">
        <f>ROUND(I2084*H2084,2)</f>
        <v>0</v>
      </c>
      <c r="BL2084" s="17" t="s">
        <v>379</v>
      </c>
      <c r="BM2084" s="151" t="s">
        <v>1236</v>
      </c>
    </row>
    <row r="2085" spans="2:65" s="13" customFormat="1" ht="11.25">
      <c r="B2085" s="160"/>
      <c r="D2085" s="154" t="s">
        <v>381</v>
      </c>
      <c r="E2085" s="161" t="s">
        <v>1</v>
      </c>
      <c r="F2085" s="162" t="s">
        <v>199</v>
      </c>
      <c r="H2085" s="163">
        <v>987.24</v>
      </c>
      <c r="I2085" s="164"/>
      <c r="L2085" s="160"/>
      <c r="M2085" s="165"/>
      <c r="T2085" s="166"/>
      <c r="AT2085" s="161" t="s">
        <v>381</v>
      </c>
      <c r="AU2085" s="161" t="s">
        <v>90</v>
      </c>
      <c r="AV2085" s="13" t="s">
        <v>90</v>
      </c>
      <c r="AW2085" s="13" t="s">
        <v>36</v>
      </c>
      <c r="AX2085" s="13" t="s">
        <v>80</v>
      </c>
      <c r="AY2085" s="161" t="s">
        <v>373</v>
      </c>
    </row>
    <row r="2086" spans="2:65" s="14" customFormat="1" ht="11.25">
      <c r="B2086" s="167"/>
      <c r="D2086" s="154" t="s">
        <v>381</v>
      </c>
      <c r="E2086" s="168" t="s">
        <v>1</v>
      </c>
      <c r="F2086" s="169" t="s">
        <v>386</v>
      </c>
      <c r="H2086" s="170">
        <v>987.24</v>
      </c>
      <c r="I2086" s="171"/>
      <c r="L2086" s="167"/>
      <c r="M2086" s="172"/>
      <c r="T2086" s="173"/>
      <c r="AT2086" s="168" t="s">
        <v>381</v>
      </c>
      <c r="AU2086" s="168" t="s">
        <v>90</v>
      </c>
      <c r="AV2086" s="14" t="s">
        <v>379</v>
      </c>
      <c r="AW2086" s="14" t="s">
        <v>36</v>
      </c>
      <c r="AX2086" s="14" t="s">
        <v>87</v>
      </c>
      <c r="AY2086" s="168" t="s">
        <v>373</v>
      </c>
    </row>
    <row r="2087" spans="2:65" s="1" customFormat="1" ht="11.25">
      <c r="B2087" s="32"/>
      <c r="D2087" s="154" t="s">
        <v>403</v>
      </c>
      <c r="F2087" s="174" t="s">
        <v>1237</v>
      </c>
      <c r="L2087" s="32"/>
      <c r="M2087" s="175"/>
      <c r="T2087" s="56"/>
      <c r="AU2087" s="17" t="s">
        <v>90</v>
      </c>
    </row>
    <row r="2088" spans="2:65" s="1" customFormat="1" ht="11.25">
      <c r="B2088" s="32"/>
      <c r="D2088" s="154" t="s">
        <v>403</v>
      </c>
      <c r="F2088" s="176" t="s">
        <v>916</v>
      </c>
      <c r="H2088" s="177">
        <v>0</v>
      </c>
      <c r="L2088" s="32"/>
      <c r="M2088" s="175"/>
      <c r="T2088" s="56"/>
      <c r="AU2088" s="17" t="s">
        <v>90</v>
      </c>
    </row>
    <row r="2089" spans="2:65" s="1" customFormat="1" ht="11.25">
      <c r="B2089" s="32"/>
      <c r="D2089" s="154" t="s">
        <v>403</v>
      </c>
      <c r="F2089" s="176" t="s">
        <v>1238</v>
      </c>
      <c r="H2089" s="177">
        <v>296.66000000000003</v>
      </c>
      <c r="L2089" s="32"/>
      <c r="M2089" s="175"/>
      <c r="T2089" s="56"/>
      <c r="AU2089" s="17" t="s">
        <v>90</v>
      </c>
    </row>
    <row r="2090" spans="2:65" s="1" customFormat="1" ht="11.25">
      <c r="B2090" s="32"/>
      <c r="D2090" s="154" t="s">
        <v>403</v>
      </c>
      <c r="F2090" s="176" t="s">
        <v>1239</v>
      </c>
      <c r="H2090" s="177">
        <v>201.04</v>
      </c>
      <c r="L2090" s="32"/>
      <c r="M2090" s="175"/>
      <c r="T2090" s="56"/>
      <c r="AU2090" s="17" t="s">
        <v>90</v>
      </c>
    </row>
    <row r="2091" spans="2:65" s="1" customFormat="1" ht="11.25">
      <c r="B2091" s="32"/>
      <c r="D2091" s="154" t="s">
        <v>403</v>
      </c>
      <c r="F2091" s="176" t="s">
        <v>1240</v>
      </c>
      <c r="H2091" s="177">
        <v>-2.82</v>
      </c>
      <c r="L2091" s="32"/>
      <c r="M2091" s="175"/>
      <c r="T2091" s="56"/>
      <c r="AU2091" s="17" t="s">
        <v>90</v>
      </c>
    </row>
    <row r="2092" spans="2:65" s="1" customFormat="1" ht="11.25">
      <c r="B2092" s="32"/>
      <c r="D2092" s="154" t="s">
        <v>403</v>
      </c>
      <c r="F2092" s="176" t="s">
        <v>801</v>
      </c>
      <c r="H2092" s="177">
        <v>-2.31</v>
      </c>
      <c r="L2092" s="32"/>
      <c r="M2092" s="175"/>
      <c r="T2092" s="56"/>
      <c r="AU2092" s="17" t="s">
        <v>90</v>
      </c>
    </row>
    <row r="2093" spans="2:65" s="1" customFormat="1" ht="11.25">
      <c r="B2093" s="32"/>
      <c r="D2093" s="154" t="s">
        <v>403</v>
      </c>
      <c r="F2093" s="176" t="s">
        <v>1241</v>
      </c>
      <c r="H2093" s="177">
        <v>-7.2720000000000002</v>
      </c>
      <c r="L2093" s="32"/>
      <c r="M2093" s="175"/>
      <c r="T2093" s="56"/>
      <c r="AU2093" s="17" t="s">
        <v>90</v>
      </c>
    </row>
    <row r="2094" spans="2:65" s="1" customFormat="1" ht="11.25">
      <c r="B2094" s="32"/>
      <c r="D2094" s="154" t="s">
        <v>403</v>
      </c>
      <c r="F2094" s="176" t="s">
        <v>721</v>
      </c>
      <c r="H2094" s="177">
        <v>-2.75</v>
      </c>
      <c r="L2094" s="32"/>
      <c r="M2094" s="175"/>
      <c r="T2094" s="56"/>
      <c r="AU2094" s="17" t="s">
        <v>90</v>
      </c>
    </row>
    <row r="2095" spans="2:65" s="1" customFormat="1" ht="11.25">
      <c r="B2095" s="32"/>
      <c r="D2095" s="154" t="s">
        <v>403</v>
      </c>
      <c r="F2095" s="176" t="s">
        <v>1242</v>
      </c>
      <c r="H2095" s="177">
        <v>-4.04</v>
      </c>
      <c r="L2095" s="32"/>
      <c r="M2095" s="175"/>
      <c r="T2095" s="56"/>
      <c r="AU2095" s="17" t="s">
        <v>90</v>
      </c>
    </row>
    <row r="2096" spans="2:65" s="1" customFormat="1" ht="11.25">
      <c r="B2096" s="32"/>
      <c r="D2096" s="154" t="s">
        <v>403</v>
      </c>
      <c r="F2096" s="176" t="s">
        <v>926</v>
      </c>
      <c r="H2096" s="177">
        <v>-3.2320000000000002</v>
      </c>
      <c r="L2096" s="32"/>
      <c r="M2096" s="175"/>
      <c r="T2096" s="56"/>
      <c r="AU2096" s="17" t="s">
        <v>90</v>
      </c>
    </row>
    <row r="2097" spans="2:47" s="1" customFormat="1" ht="11.25">
      <c r="B2097" s="32"/>
      <c r="D2097" s="154" t="s">
        <v>403</v>
      </c>
      <c r="F2097" s="176" t="s">
        <v>1241</v>
      </c>
      <c r="H2097" s="177">
        <v>-7.2720000000000002</v>
      </c>
      <c r="L2097" s="32"/>
      <c r="M2097" s="175"/>
      <c r="T2097" s="56"/>
      <c r="AU2097" s="17" t="s">
        <v>90</v>
      </c>
    </row>
    <row r="2098" spans="2:47" s="1" customFormat="1" ht="11.25">
      <c r="B2098" s="32"/>
      <c r="D2098" s="154" t="s">
        <v>403</v>
      </c>
      <c r="F2098" s="176" t="s">
        <v>925</v>
      </c>
      <c r="H2098" s="177">
        <v>-3.6360000000000001</v>
      </c>
      <c r="L2098" s="32"/>
      <c r="M2098" s="175"/>
      <c r="T2098" s="56"/>
      <c r="AU2098" s="17" t="s">
        <v>90</v>
      </c>
    </row>
    <row r="2099" spans="2:47" s="1" customFormat="1" ht="11.25">
      <c r="B2099" s="32"/>
      <c r="D2099" s="154" t="s">
        <v>403</v>
      </c>
      <c r="F2099" s="176" t="s">
        <v>734</v>
      </c>
      <c r="H2099" s="177">
        <v>-1.8180000000000001</v>
      </c>
      <c r="L2099" s="32"/>
      <c r="M2099" s="175"/>
      <c r="T2099" s="56"/>
      <c r="AU2099" s="17" t="s">
        <v>90</v>
      </c>
    </row>
    <row r="2100" spans="2:47" s="1" customFormat="1" ht="11.25">
      <c r="B2100" s="32"/>
      <c r="D2100" s="154" t="s">
        <v>403</v>
      </c>
      <c r="F2100" s="176" t="s">
        <v>918</v>
      </c>
      <c r="H2100" s="177">
        <v>0</v>
      </c>
      <c r="L2100" s="32"/>
      <c r="M2100" s="175"/>
      <c r="T2100" s="56"/>
      <c r="AU2100" s="17" t="s">
        <v>90</v>
      </c>
    </row>
    <row r="2101" spans="2:47" s="1" customFormat="1" ht="11.25">
      <c r="B2101" s="32"/>
      <c r="D2101" s="154" t="s">
        <v>403</v>
      </c>
      <c r="F2101" s="176" t="s">
        <v>717</v>
      </c>
      <c r="H2101" s="177">
        <v>0</v>
      </c>
      <c r="L2101" s="32"/>
      <c r="M2101" s="175"/>
      <c r="T2101" s="56"/>
      <c r="AU2101" s="17" t="s">
        <v>90</v>
      </c>
    </row>
    <row r="2102" spans="2:47" s="1" customFormat="1" ht="11.25">
      <c r="B2102" s="32"/>
      <c r="D2102" s="154" t="s">
        <v>403</v>
      </c>
      <c r="F2102" s="176" t="s">
        <v>726</v>
      </c>
      <c r="H2102" s="177">
        <v>0</v>
      </c>
      <c r="L2102" s="32"/>
      <c r="M2102" s="175"/>
      <c r="T2102" s="56"/>
      <c r="AU2102" s="17" t="s">
        <v>90</v>
      </c>
    </row>
    <row r="2103" spans="2:47" s="1" customFormat="1" ht="11.25">
      <c r="B2103" s="32"/>
      <c r="D2103" s="154" t="s">
        <v>403</v>
      </c>
      <c r="F2103" s="176" t="s">
        <v>1243</v>
      </c>
      <c r="H2103" s="177">
        <v>51</v>
      </c>
      <c r="L2103" s="32"/>
      <c r="M2103" s="175"/>
      <c r="T2103" s="56"/>
      <c r="AU2103" s="17" t="s">
        <v>90</v>
      </c>
    </row>
    <row r="2104" spans="2:47" s="1" customFormat="1" ht="11.25">
      <c r="B2104" s="32"/>
      <c r="D2104" s="154" t="s">
        <v>403</v>
      </c>
      <c r="F2104" s="176" t="s">
        <v>728</v>
      </c>
      <c r="H2104" s="177">
        <v>0</v>
      </c>
      <c r="L2104" s="32"/>
      <c r="M2104" s="175"/>
      <c r="T2104" s="56"/>
      <c r="AU2104" s="17" t="s">
        <v>90</v>
      </c>
    </row>
    <row r="2105" spans="2:47" s="1" customFormat="1" ht="11.25">
      <c r="B2105" s="32"/>
      <c r="D2105" s="154" t="s">
        <v>403</v>
      </c>
      <c r="F2105" s="176" t="s">
        <v>729</v>
      </c>
      <c r="H2105" s="177">
        <v>0</v>
      </c>
      <c r="L2105" s="32"/>
      <c r="M2105" s="175"/>
      <c r="T2105" s="56"/>
      <c r="AU2105" s="17" t="s">
        <v>90</v>
      </c>
    </row>
    <row r="2106" spans="2:47" s="1" customFormat="1" ht="11.25">
      <c r="B2106" s="32"/>
      <c r="D2106" s="154" t="s">
        <v>403</v>
      </c>
      <c r="F2106" s="176" t="s">
        <v>1244</v>
      </c>
      <c r="H2106" s="177">
        <v>39</v>
      </c>
      <c r="L2106" s="32"/>
      <c r="M2106" s="175"/>
      <c r="T2106" s="56"/>
      <c r="AU2106" s="17" t="s">
        <v>90</v>
      </c>
    </row>
    <row r="2107" spans="2:47" s="1" customFormat="1" ht="11.25">
      <c r="B2107" s="32"/>
      <c r="D2107" s="154" t="s">
        <v>403</v>
      </c>
      <c r="F2107" s="176" t="s">
        <v>731</v>
      </c>
      <c r="H2107" s="177">
        <v>0</v>
      </c>
      <c r="L2107" s="32"/>
      <c r="M2107" s="175"/>
      <c r="T2107" s="56"/>
      <c r="AU2107" s="17" t="s">
        <v>90</v>
      </c>
    </row>
    <row r="2108" spans="2:47" s="1" customFormat="1" ht="11.25">
      <c r="B2108" s="32"/>
      <c r="D2108" s="154" t="s">
        <v>403</v>
      </c>
      <c r="F2108" s="176" t="s">
        <v>745</v>
      </c>
      <c r="H2108" s="177">
        <v>0</v>
      </c>
      <c r="L2108" s="32"/>
      <c r="M2108" s="175"/>
      <c r="T2108" s="56"/>
      <c r="AU2108" s="17" t="s">
        <v>90</v>
      </c>
    </row>
    <row r="2109" spans="2:47" s="1" customFormat="1" ht="11.25">
      <c r="B2109" s="32"/>
      <c r="D2109" s="154" t="s">
        <v>403</v>
      </c>
      <c r="F2109" s="176" t="s">
        <v>1245</v>
      </c>
      <c r="H2109" s="177">
        <v>11.88</v>
      </c>
      <c r="L2109" s="32"/>
      <c r="M2109" s="175"/>
      <c r="T2109" s="56"/>
      <c r="AU2109" s="17" t="s">
        <v>90</v>
      </c>
    </row>
    <row r="2110" spans="2:47" s="1" customFormat="1" ht="11.25">
      <c r="B2110" s="32"/>
      <c r="D2110" s="154" t="s">
        <v>403</v>
      </c>
      <c r="F2110" s="176" t="s">
        <v>747</v>
      </c>
      <c r="H2110" s="177">
        <v>0</v>
      </c>
      <c r="L2110" s="32"/>
      <c r="M2110" s="175"/>
      <c r="T2110" s="56"/>
      <c r="AU2110" s="17" t="s">
        <v>90</v>
      </c>
    </row>
    <row r="2111" spans="2:47" s="1" customFormat="1" ht="11.25">
      <c r="B2111" s="32"/>
      <c r="D2111" s="154" t="s">
        <v>403</v>
      </c>
      <c r="F2111" s="176" t="s">
        <v>1246</v>
      </c>
      <c r="H2111" s="177">
        <v>18.149999999999999</v>
      </c>
      <c r="L2111" s="32"/>
      <c r="M2111" s="175"/>
      <c r="T2111" s="56"/>
      <c r="AU2111" s="17" t="s">
        <v>90</v>
      </c>
    </row>
    <row r="2112" spans="2:47" s="1" customFormat="1" ht="11.25">
      <c r="B2112" s="32"/>
      <c r="D2112" s="154" t="s">
        <v>403</v>
      </c>
      <c r="F2112" s="176" t="s">
        <v>749</v>
      </c>
      <c r="H2112" s="177">
        <v>0</v>
      </c>
      <c r="L2112" s="32"/>
      <c r="M2112" s="175"/>
      <c r="T2112" s="56"/>
      <c r="AU2112" s="17" t="s">
        <v>90</v>
      </c>
    </row>
    <row r="2113" spans="2:47" s="1" customFormat="1" ht="11.25">
      <c r="B2113" s="32"/>
      <c r="D2113" s="154" t="s">
        <v>403</v>
      </c>
      <c r="F2113" s="176" t="s">
        <v>1247</v>
      </c>
      <c r="H2113" s="177">
        <v>11.85</v>
      </c>
      <c r="L2113" s="32"/>
      <c r="M2113" s="175"/>
      <c r="T2113" s="56"/>
      <c r="AU2113" s="17" t="s">
        <v>90</v>
      </c>
    </row>
    <row r="2114" spans="2:47" s="1" customFormat="1" ht="11.25">
      <c r="B2114" s="32"/>
      <c r="D2114" s="154" t="s">
        <v>403</v>
      </c>
      <c r="F2114" s="176" t="s">
        <v>751</v>
      </c>
      <c r="H2114" s="177">
        <v>0</v>
      </c>
      <c r="L2114" s="32"/>
      <c r="M2114" s="175"/>
      <c r="T2114" s="56"/>
      <c r="AU2114" s="17" t="s">
        <v>90</v>
      </c>
    </row>
    <row r="2115" spans="2:47" s="1" customFormat="1" ht="11.25">
      <c r="B2115" s="32"/>
      <c r="D2115" s="154" t="s">
        <v>403</v>
      </c>
      <c r="F2115" s="176" t="s">
        <v>1248</v>
      </c>
      <c r="H2115" s="177">
        <v>18.84</v>
      </c>
      <c r="L2115" s="32"/>
      <c r="M2115" s="175"/>
      <c r="T2115" s="56"/>
      <c r="AU2115" s="17" t="s">
        <v>90</v>
      </c>
    </row>
    <row r="2116" spans="2:47" s="1" customFormat="1" ht="11.25">
      <c r="B2116" s="32"/>
      <c r="D2116" s="154" t="s">
        <v>403</v>
      </c>
      <c r="F2116" s="176" t="s">
        <v>753</v>
      </c>
      <c r="H2116" s="177">
        <v>0</v>
      </c>
      <c r="L2116" s="32"/>
      <c r="M2116" s="175"/>
      <c r="T2116" s="56"/>
      <c r="AU2116" s="17" t="s">
        <v>90</v>
      </c>
    </row>
    <row r="2117" spans="2:47" s="1" customFormat="1" ht="11.25">
      <c r="B2117" s="32"/>
      <c r="D2117" s="154" t="s">
        <v>403</v>
      </c>
      <c r="F2117" s="176" t="s">
        <v>1249</v>
      </c>
      <c r="H2117" s="177">
        <v>14.82</v>
      </c>
      <c r="L2117" s="32"/>
      <c r="M2117" s="175"/>
      <c r="T2117" s="56"/>
      <c r="AU2117" s="17" t="s">
        <v>90</v>
      </c>
    </row>
    <row r="2118" spans="2:47" s="1" customFormat="1" ht="11.25">
      <c r="B2118" s="32"/>
      <c r="D2118" s="154" t="s">
        <v>403</v>
      </c>
      <c r="F2118" s="176" t="s">
        <v>755</v>
      </c>
      <c r="H2118" s="177">
        <v>0</v>
      </c>
      <c r="L2118" s="32"/>
      <c r="M2118" s="175"/>
      <c r="T2118" s="56"/>
      <c r="AU2118" s="17" t="s">
        <v>90</v>
      </c>
    </row>
    <row r="2119" spans="2:47" s="1" customFormat="1" ht="11.25">
      <c r="B2119" s="32"/>
      <c r="D2119" s="154" t="s">
        <v>403</v>
      </c>
      <c r="F2119" s="176" t="s">
        <v>1250</v>
      </c>
      <c r="H2119" s="177">
        <v>12.63</v>
      </c>
      <c r="L2119" s="32"/>
      <c r="M2119" s="175"/>
      <c r="T2119" s="56"/>
      <c r="AU2119" s="17" t="s">
        <v>90</v>
      </c>
    </row>
    <row r="2120" spans="2:47" s="1" customFormat="1" ht="11.25">
      <c r="B2120" s="32"/>
      <c r="D2120" s="154" t="s">
        <v>403</v>
      </c>
      <c r="F2120" s="176" t="s">
        <v>757</v>
      </c>
      <c r="H2120" s="177">
        <v>0</v>
      </c>
      <c r="L2120" s="32"/>
      <c r="M2120" s="175"/>
      <c r="T2120" s="56"/>
      <c r="AU2120" s="17" t="s">
        <v>90</v>
      </c>
    </row>
    <row r="2121" spans="2:47" s="1" customFormat="1" ht="11.25">
      <c r="B2121" s="32"/>
      <c r="D2121" s="154" t="s">
        <v>403</v>
      </c>
      <c r="F2121" s="176" t="s">
        <v>1251</v>
      </c>
      <c r="H2121" s="177">
        <v>11.91</v>
      </c>
      <c r="L2121" s="32"/>
      <c r="M2121" s="175"/>
      <c r="T2121" s="56"/>
      <c r="AU2121" s="17" t="s">
        <v>90</v>
      </c>
    </row>
    <row r="2122" spans="2:47" s="1" customFormat="1" ht="11.25">
      <c r="B2122" s="32"/>
      <c r="D2122" s="154" t="s">
        <v>403</v>
      </c>
      <c r="F2122" s="176" t="s">
        <v>759</v>
      </c>
      <c r="H2122" s="177">
        <v>0</v>
      </c>
      <c r="L2122" s="32"/>
      <c r="M2122" s="175"/>
      <c r="T2122" s="56"/>
      <c r="AU2122" s="17" t="s">
        <v>90</v>
      </c>
    </row>
    <row r="2123" spans="2:47" s="1" customFormat="1" ht="11.25">
      <c r="B2123" s="32"/>
      <c r="D2123" s="154" t="s">
        <v>403</v>
      </c>
      <c r="F2123" s="176" t="s">
        <v>1246</v>
      </c>
      <c r="H2123" s="177">
        <v>18.149999999999999</v>
      </c>
      <c r="L2123" s="32"/>
      <c r="M2123" s="175"/>
      <c r="T2123" s="56"/>
      <c r="AU2123" s="17" t="s">
        <v>90</v>
      </c>
    </row>
    <row r="2124" spans="2:47" s="1" customFormat="1" ht="11.25">
      <c r="B2124" s="32"/>
      <c r="D2124" s="154" t="s">
        <v>403</v>
      </c>
      <c r="F2124" s="176" t="s">
        <v>760</v>
      </c>
      <c r="H2124" s="177">
        <v>0</v>
      </c>
      <c r="L2124" s="32"/>
      <c r="M2124" s="175"/>
      <c r="T2124" s="56"/>
      <c r="AU2124" s="17" t="s">
        <v>90</v>
      </c>
    </row>
    <row r="2125" spans="2:47" s="1" customFormat="1" ht="11.25">
      <c r="B2125" s="32"/>
      <c r="D2125" s="154" t="s">
        <v>403</v>
      </c>
      <c r="F2125" s="176" t="s">
        <v>1246</v>
      </c>
      <c r="H2125" s="177">
        <v>18.149999999999999</v>
      </c>
      <c r="L2125" s="32"/>
      <c r="M2125" s="175"/>
      <c r="T2125" s="56"/>
      <c r="AU2125" s="17" t="s">
        <v>90</v>
      </c>
    </row>
    <row r="2126" spans="2:47" s="1" customFormat="1" ht="11.25">
      <c r="B2126" s="32"/>
      <c r="D2126" s="154" t="s">
        <v>403</v>
      </c>
      <c r="F2126" s="176" t="s">
        <v>761</v>
      </c>
      <c r="H2126" s="177">
        <v>0</v>
      </c>
      <c r="L2126" s="32"/>
      <c r="M2126" s="175"/>
      <c r="T2126" s="56"/>
      <c r="AU2126" s="17" t="s">
        <v>90</v>
      </c>
    </row>
    <row r="2127" spans="2:47" s="1" customFormat="1" ht="11.25">
      <c r="B2127" s="32"/>
      <c r="D2127" s="154" t="s">
        <v>403</v>
      </c>
      <c r="F2127" s="176" t="s">
        <v>1252</v>
      </c>
      <c r="H2127" s="177">
        <v>7.8</v>
      </c>
      <c r="L2127" s="32"/>
      <c r="M2127" s="175"/>
      <c r="T2127" s="56"/>
      <c r="AU2127" s="17" t="s">
        <v>90</v>
      </c>
    </row>
    <row r="2128" spans="2:47" s="1" customFormat="1" ht="11.25">
      <c r="B2128" s="32"/>
      <c r="D2128" s="154" t="s">
        <v>403</v>
      </c>
      <c r="F2128" s="176" t="s">
        <v>728</v>
      </c>
      <c r="H2128" s="177">
        <v>0</v>
      </c>
      <c r="L2128" s="32"/>
      <c r="M2128" s="175"/>
      <c r="T2128" s="56"/>
      <c r="AU2128" s="17" t="s">
        <v>90</v>
      </c>
    </row>
    <row r="2129" spans="2:47" s="1" customFormat="1" ht="11.25">
      <c r="B2129" s="32"/>
      <c r="D2129" s="154" t="s">
        <v>403</v>
      </c>
      <c r="F2129" s="176" t="s">
        <v>763</v>
      </c>
      <c r="H2129" s="177">
        <v>0</v>
      </c>
      <c r="L2129" s="32"/>
      <c r="M2129" s="175"/>
      <c r="T2129" s="56"/>
      <c r="AU2129" s="17" t="s">
        <v>90</v>
      </c>
    </row>
    <row r="2130" spans="2:47" s="1" customFormat="1" ht="11.25">
      <c r="B2130" s="32"/>
      <c r="D2130" s="154" t="s">
        <v>403</v>
      </c>
      <c r="F2130" s="176" t="s">
        <v>1253</v>
      </c>
      <c r="H2130" s="177">
        <v>19.14</v>
      </c>
      <c r="L2130" s="32"/>
      <c r="M2130" s="175"/>
      <c r="T2130" s="56"/>
      <c r="AU2130" s="17" t="s">
        <v>90</v>
      </c>
    </row>
    <row r="2131" spans="2:47" s="1" customFormat="1" ht="11.25">
      <c r="B2131" s="32"/>
      <c r="D2131" s="154" t="s">
        <v>403</v>
      </c>
      <c r="F2131" s="176" t="s">
        <v>765</v>
      </c>
      <c r="H2131" s="177">
        <v>-1.6160000000000001</v>
      </c>
      <c r="L2131" s="32"/>
      <c r="M2131" s="175"/>
      <c r="T2131" s="56"/>
      <c r="AU2131" s="17" t="s">
        <v>90</v>
      </c>
    </row>
    <row r="2132" spans="2:47" s="1" customFormat="1" ht="11.25">
      <c r="B2132" s="32"/>
      <c r="D2132" s="154" t="s">
        <v>403</v>
      </c>
      <c r="F2132" s="176" t="s">
        <v>766</v>
      </c>
      <c r="H2132" s="177">
        <v>0</v>
      </c>
      <c r="L2132" s="32"/>
      <c r="M2132" s="175"/>
      <c r="T2132" s="56"/>
      <c r="AU2132" s="17" t="s">
        <v>90</v>
      </c>
    </row>
    <row r="2133" spans="2:47" s="1" customFormat="1" ht="11.25">
      <c r="B2133" s="32"/>
      <c r="D2133" s="154" t="s">
        <v>403</v>
      </c>
      <c r="F2133" s="176" t="s">
        <v>1254</v>
      </c>
      <c r="H2133" s="177">
        <v>18.84</v>
      </c>
      <c r="L2133" s="32"/>
      <c r="M2133" s="175"/>
      <c r="T2133" s="56"/>
      <c r="AU2133" s="17" t="s">
        <v>90</v>
      </c>
    </row>
    <row r="2134" spans="2:47" s="1" customFormat="1" ht="11.25">
      <c r="B2134" s="32"/>
      <c r="D2134" s="154" t="s">
        <v>403</v>
      </c>
      <c r="F2134" s="176" t="s">
        <v>768</v>
      </c>
      <c r="H2134" s="177">
        <v>0</v>
      </c>
      <c r="L2134" s="32"/>
      <c r="M2134" s="175"/>
      <c r="T2134" s="56"/>
      <c r="AU2134" s="17" t="s">
        <v>90</v>
      </c>
    </row>
    <row r="2135" spans="2:47" s="1" customFormat="1" ht="11.25">
      <c r="B2135" s="32"/>
      <c r="D2135" s="154" t="s">
        <v>403</v>
      </c>
      <c r="F2135" s="176" t="s">
        <v>1255</v>
      </c>
      <c r="H2135" s="177">
        <v>11.91</v>
      </c>
      <c r="L2135" s="32"/>
      <c r="M2135" s="175"/>
      <c r="T2135" s="56"/>
      <c r="AU2135" s="17" t="s">
        <v>90</v>
      </c>
    </row>
    <row r="2136" spans="2:47" s="1" customFormat="1" ht="11.25">
      <c r="B2136" s="32"/>
      <c r="D2136" s="154" t="s">
        <v>403</v>
      </c>
      <c r="F2136" s="176" t="s">
        <v>770</v>
      </c>
      <c r="H2136" s="177">
        <v>0</v>
      </c>
      <c r="L2136" s="32"/>
      <c r="M2136" s="175"/>
      <c r="T2136" s="56"/>
      <c r="AU2136" s="17" t="s">
        <v>90</v>
      </c>
    </row>
    <row r="2137" spans="2:47" s="1" customFormat="1" ht="11.25">
      <c r="B2137" s="32"/>
      <c r="D2137" s="154" t="s">
        <v>403</v>
      </c>
      <c r="F2137" s="176" t="s">
        <v>1256</v>
      </c>
      <c r="H2137" s="177">
        <v>18.149999999999999</v>
      </c>
      <c r="L2137" s="32"/>
      <c r="M2137" s="175"/>
      <c r="T2137" s="56"/>
      <c r="AU2137" s="17" t="s">
        <v>90</v>
      </c>
    </row>
    <row r="2138" spans="2:47" s="1" customFormat="1" ht="11.25">
      <c r="B2138" s="32"/>
      <c r="D2138" s="154" t="s">
        <v>403</v>
      </c>
      <c r="F2138" s="176" t="s">
        <v>772</v>
      </c>
      <c r="H2138" s="177">
        <v>0</v>
      </c>
      <c r="L2138" s="32"/>
      <c r="M2138" s="175"/>
      <c r="T2138" s="56"/>
      <c r="AU2138" s="17" t="s">
        <v>90</v>
      </c>
    </row>
    <row r="2139" spans="2:47" s="1" customFormat="1" ht="11.25">
      <c r="B2139" s="32"/>
      <c r="D2139" s="154" t="s">
        <v>403</v>
      </c>
      <c r="F2139" s="176" t="s">
        <v>1256</v>
      </c>
      <c r="H2139" s="177">
        <v>18.149999999999999</v>
      </c>
      <c r="L2139" s="32"/>
      <c r="M2139" s="175"/>
      <c r="T2139" s="56"/>
      <c r="AU2139" s="17" t="s">
        <v>90</v>
      </c>
    </row>
    <row r="2140" spans="2:47" s="1" customFormat="1" ht="11.25">
      <c r="B2140" s="32"/>
      <c r="D2140" s="154" t="s">
        <v>403</v>
      </c>
      <c r="F2140" s="176" t="s">
        <v>773</v>
      </c>
      <c r="H2140" s="177">
        <v>0</v>
      </c>
      <c r="L2140" s="32"/>
      <c r="M2140" s="175"/>
      <c r="T2140" s="56"/>
      <c r="AU2140" s="17" t="s">
        <v>90</v>
      </c>
    </row>
    <row r="2141" spans="2:47" s="1" customFormat="1" ht="11.25">
      <c r="B2141" s="32"/>
      <c r="D2141" s="154" t="s">
        <v>403</v>
      </c>
      <c r="F2141" s="176" t="s">
        <v>1257</v>
      </c>
      <c r="H2141" s="177">
        <v>7.8</v>
      </c>
      <c r="L2141" s="32"/>
      <c r="M2141" s="175"/>
      <c r="T2141" s="56"/>
      <c r="AU2141" s="17" t="s">
        <v>90</v>
      </c>
    </row>
    <row r="2142" spans="2:47" s="1" customFormat="1" ht="11.25">
      <c r="B2142" s="32"/>
      <c r="D2142" s="154" t="s">
        <v>403</v>
      </c>
      <c r="F2142" s="176" t="s">
        <v>1258</v>
      </c>
      <c r="H2142" s="177">
        <v>0</v>
      </c>
      <c r="L2142" s="32"/>
      <c r="M2142" s="175"/>
      <c r="T2142" s="56"/>
      <c r="AU2142" s="17" t="s">
        <v>90</v>
      </c>
    </row>
    <row r="2143" spans="2:47" s="1" customFormat="1" ht="11.25">
      <c r="B2143" s="32"/>
      <c r="D2143" s="154" t="s">
        <v>403</v>
      </c>
      <c r="F2143" s="176" t="s">
        <v>918</v>
      </c>
      <c r="H2143" s="177">
        <v>0</v>
      </c>
      <c r="L2143" s="32"/>
      <c r="M2143" s="175"/>
      <c r="T2143" s="56"/>
      <c r="AU2143" s="17" t="s">
        <v>90</v>
      </c>
    </row>
    <row r="2144" spans="2:47" s="1" customFormat="1" ht="11.25">
      <c r="B2144" s="32"/>
      <c r="D2144" s="154" t="s">
        <v>403</v>
      </c>
      <c r="F2144" s="176" t="s">
        <v>1259</v>
      </c>
      <c r="H2144" s="177">
        <v>114.36</v>
      </c>
      <c r="L2144" s="32"/>
      <c r="M2144" s="175"/>
      <c r="T2144" s="56"/>
      <c r="AU2144" s="17" t="s">
        <v>90</v>
      </c>
    </row>
    <row r="2145" spans="2:65" s="1" customFormat="1" ht="11.25">
      <c r="B2145" s="32"/>
      <c r="D2145" s="154" t="s">
        <v>403</v>
      </c>
      <c r="F2145" s="176" t="s">
        <v>1260</v>
      </c>
      <c r="H2145" s="177">
        <v>-3.6360000000000001</v>
      </c>
      <c r="L2145" s="32"/>
      <c r="M2145" s="175"/>
      <c r="T2145" s="56"/>
      <c r="AU2145" s="17" t="s">
        <v>90</v>
      </c>
    </row>
    <row r="2146" spans="2:65" s="1" customFormat="1" ht="11.25">
      <c r="B2146" s="32"/>
      <c r="D2146" s="154" t="s">
        <v>403</v>
      </c>
      <c r="F2146" s="176" t="s">
        <v>1261</v>
      </c>
      <c r="H2146" s="177">
        <v>-9.6959999999999997</v>
      </c>
      <c r="L2146" s="32"/>
      <c r="M2146" s="175"/>
      <c r="T2146" s="56"/>
      <c r="AU2146" s="17" t="s">
        <v>90</v>
      </c>
    </row>
    <row r="2147" spans="2:65" s="1" customFormat="1" ht="11.25">
      <c r="B2147" s="32"/>
      <c r="D2147" s="154" t="s">
        <v>403</v>
      </c>
      <c r="F2147" s="176" t="s">
        <v>919</v>
      </c>
      <c r="H2147" s="177">
        <v>0</v>
      </c>
      <c r="L2147" s="32"/>
      <c r="M2147" s="175"/>
      <c r="T2147" s="56"/>
      <c r="AU2147" s="17" t="s">
        <v>90</v>
      </c>
    </row>
    <row r="2148" spans="2:65" s="1" customFormat="1" ht="11.25">
      <c r="B2148" s="32"/>
      <c r="D2148" s="154" t="s">
        <v>403</v>
      </c>
      <c r="F2148" s="176" t="s">
        <v>1262</v>
      </c>
      <c r="H2148" s="177">
        <v>101.76</v>
      </c>
      <c r="L2148" s="32"/>
      <c r="M2148" s="175"/>
      <c r="T2148" s="56"/>
      <c r="AU2148" s="17" t="s">
        <v>90</v>
      </c>
    </row>
    <row r="2149" spans="2:65" s="1" customFormat="1" ht="11.25">
      <c r="B2149" s="32"/>
      <c r="D2149" s="154" t="s">
        <v>403</v>
      </c>
      <c r="F2149" s="176" t="s">
        <v>1260</v>
      </c>
      <c r="H2149" s="177">
        <v>-3.6360000000000001</v>
      </c>
      <c r="L2149" s="32"/>
      <c r="M2149" s="175"/>
      <c r="T2149" s="56"/>
      <c r="AU2149" s="17" t="s">
        <v>90</v>
      </c>
    </row>
    <row r="2150" spans="2:65" s="1" customFormat="1" ht="11.25">
      <c r="B2150" s="32"/>
      <c r="D2150" s="154" t="s">
        <v>403</v>
      </c>
      <c r="F2150" s="176" t="s">
        <v>1261</v>
      </c>
      <c r="H2150" s="177">
        <v>-9.6959999999999997</v>
      </c>
      <c r="L2150" s="32"/>
      <c r="M2150" s="175"/>
      <c r="T2150" s="56"/>
      <c r="AU2150" s="17" t="s">
        <v>90</v>
      </c>
    </row>
    <row r="2151" spans="2:65" s="1" customFormat="1" ht="11.25">
      <c r="B2151" s="32"/>
      <c r="D2151" s="154" t="s">
        <v>403</v>
      </c>
      <c r="F2151" s="176" t="s">
        <v>1263</v>
      </c>
      <c r="H2151" s="177">
        <v>0</v>
      </c>
      <c r="L2151" s="32"/>
      <c r="M2151" s="175"/>
      <c r="T2151" s="56"/>
      <c r="AU2151" s="17" t="s">
        <v>90</v>
      </c>
    </row>
    <row r="2152" spans="2:65" s="1" customFormat="1" ht="11.25">
      <c r="B2152" s="32"/>
      <c r="D2152" s="154" t="s">
        <v>403</v>
      </c>
      <c r="F2152" s="176" t="s">
        <v>918</v>
      </c>
      <c r="H2152" s="177">
        <v>0</v>
      </c>
      <c r="L2152" s="32"/>
      <c r="M2152" s="175"/>
      <c r="T2152" s="56"/>
      <c r="AU2152" s="17" t="s">
        <v>90</v>
      </c>
    </row>
    <row r="2153" spans="2:65" s="1" customFormat="1" ht="11.25">
      <c r="B2153" s="32"/>
      <c r="D2153" s="154" t="s">
        <v>403</v>
      </c>
      <c r="F2153" s="176" t="s">
        <v>935</v>
      </c>
      <c r="H2153" s="177">
        <v>4.34</v>
      </c>
      <c r="L2153" s="32"/>
      <c r="M2153" s="175"/>
      <c r="T2153" s="56"/>
      <c r="AU2153" s="17" t="s">
        <v>90</v>
      </c>
    </row>
    <row r="2154" spans="2:65" s="1" customFormat="1" ht="11.25">
      <c r="B2154" s="32"/>
      <c r="D2154" s="154" t="s">
        <v>403</v>
      </c>
      <c r="F2154" s="176" t="s">
        <v>919</v>
      </c>
      <c r="H2154" s="177">
        <v>0</v>
      </c>
      <c r="L2154" s="32"/>
      <c r="M2154" s="175"/>
      <c r="T2154" s="56"/>
      <c r="AU2154" s="17" t="s">
        <v>90</v>
      </c>
    </row>
    <row r="2155" spans="2:65" s="1" customFormat="1" ht="11.25">
      <c r="B2155" s="32"/>
      <c r="D2155" s="154" t="s">
        <v>403</v>
      </c>
      <c r="F2155" s="176" t="s">
        <v>936</v>
      </c>
      <c r="H2155" s="177">
        <v>4.34</v>
      </c>
      <c r="L2155" s="32"/>
      <c r="M2155" s="175"/>
      <c r="T2155" s="56"/>
      <c r="AU2155" s="17" t="s">
        <v>90</v>
      </c>
    </row>
    <row r="2156" spans="2:65" s="1" customFormat="1" ht="11.25">
      <c r="B2156" s="32"/>
      <c r="D2156" s="154" t="s">
        <v>403</v>
      </c>
      <c r="F2156" s="176" t="s">
        <v>386</v>
      </c>
      <c r="H2156" s="177">
        <v>987.24</v>
      </c>
      <c r="L2156" s="32"/>
      <c r="M2156" s="175"/>
      <c r="T2156" s="56"/>
      <c r="AU2156" s="17" t="s">
        <v>90</v>
      </c>
    </row>
    <row r="2157" spans="2:65" s="1" customFormat="1" ht="24.2" customHeight="1">
      <c r="B2157" s="32"/>
      <c r="C2157" s="139" t="s">
        <v>149</v>
      </c>
      <c r="D2157" s="139" t="s">
        <v>375</v>
      </c>
      <c r="E2157" s="140" t="s">
        <v>1264</v>
      </c>
      <c r="F2157" s="141" t="s">
        <v>1265</v>
      </c>
      <c r="G2157" s="142" t="s">
        <v>172</v>
      </c>
      <c r="H2157" s="143">
        <v>987.24</v>
      </c>
      <c r="I2157" s="144"/>
      <c r="J2157" s="145">
        <f>ROUND(I2157*H2157,2)</f>
        <v>0</v>
      </c>
      <c r="K2157" s="146"/>
      <c r="L2157" s="32"/>
      <c r="M2157" s="147" t="s">
        <v>1</v>
      </c>
      <c r="N2157" s="148" t="s">
        <v>45</v>
      </c>
      <c r="P2157" s="149">
        <f>O2157*H2157</f>
        <v>0</v>
      </c>
      <c r="Q2157" s="149">
        <v>1.103E-2</v>
      </c>
      <c r="R2157" s="149">
        <f>Q2157*H2157</f>
        <v>10.889257199999999</v>
      </c>
      <c r="S2157" s="149">
        <v>0</v>
      </c>
      <c r="T2157" s="150">
        <f>S2157*H2157</f>
        <v>0</v>
      </c>
      <c r="AR2157" s="151" t="s">
        <v>379</v>
      </c>
      <c r="AT2157" s="151" t="s">
        <v>375</v>
      </c>
      <c r="AU2157" s="151" t="s">
        <v>90</v>
      </c>
      <c r="AY2157" s="17" t="s">
        <v>373</v>
      </c>
      <c r="BE2157" s="152">
        <f>IF(N2157="základní",J2157,0)</f>
        <v>0</v>
      </c>
      <c r="BF2157" s="152">
        <f>IF(N2157="snížená",J2157,0)</f>
        <v>0</v>
      </c>
      <c r="BG2157" s="152">
        <f>IF(N2157="zákl. přenesená",J2157,0)</f>
        <v>0</v>
      </c>
      <c r="BH2157" s="152">
        <f>IF(N2157="sníž. přenesená",J2157,0)</f>
        <v>0</v>
      </c>
      <c r="BI2157" s="152">
        <f>IF(N2157="nulová",J2157,0)</f>
        <v>0</v>
      </c>
      <c r="BJ2157" s="17" t="s">
        <v>87</v>
      </c>
      <c r="BK2157" s="152">
        <f>ROUND(I2157*H2157,2)</f>
        <v>0</v>
      </c>
      <c r="BL2157" s="17" t="s">
        <v>379</v>
      </c>
      <c r="BM2157" s="151" t="s">
        <v>1266</v>
      </c>
    </row>
    <row r="2158" spans="2:65" s="12" customFormat="1" ht="11.25">
      <c r="B2158" s="153"/>
      <c r="D2158" s="154" t="s">
        <v>381</v>
      </c>
      <c r="E2158" s="155" t="s">
        <v>1</v>
      </c>
      <c r="F2158" s="156" t="s">
        <v>916</v>
      </c>
      <c r="H2158" s="155" t="s">
        <v>1</v>
      </c>
      <c r="I2158" s="157"/>
      <c r="L2158" s="153"/>
      <c r="M2158" s="158"/>
      <c r="T2158" s="159"/>
      <c r="AT2158" s="155" t="s">
        <v>381</v>
      </c>
      <c r="AU2158" s="155" t="s">
        <v>90</v>
      </c>
      <c r="AV2158" s="12" t="s">
        <v>87</v>
      </c>
      <c r="AW2158" s="12" t="s">
        <v>36</v>
      </c>
      <c r="AX2158" s="12" t="s">
        <v>80</v>
      </c>
      <c r="AY2158" s="155" t="s">
        <v>373</v>
      </c>
    </row>
    <row r="2159" spans="2:65" s="13" customFormat="1" ht="11.25">
      <c r="B2159" s="160"/>
      <c r="D2159" s="154" t="s">
        <v>381</v>
      </c>
      <c r="E2159" s="161" t="s">
        <v>1</v>
      </c>
      <c r="F2159" s="162" t="s">
        <v>1238</v>
      </c>
      <c r="H2159" s="163">
        <v>296.66000000000003</v>
      </c>
      <c r="I2159" s="164"/>
      <c r="L2159" s="160"/>
      <c r="M2159" s="165"/>
      <c r="T2159" s="166"/>
      <c r="AT2159" s="161" t="s">
        <v>381</v>
      </c>
      <c r="AU2159" s="161" t="s">
        <v>90</v>
      </c>
      <c r="AV2159" s="13" t="s">
        <v>90</v>
      </c>
      <c r="AW2159" s="13" t="s">
        <v>36</v>
      </c>
      <c r="AX2159" s="13" t="s">
        <v>80</v>
      </c>
      <c r="AY2159" s="161" t="s">
        <v>373</v>
      </c>
    </row>
    <row r="2160" spans="2:65" s="13" customFormat="1" ht="11.25">
      <c r="B2160" s="160"/>
      <c r="D2160" s="154" t="s">
        <v>381</v>
      </c>
      <c r="E2160" s="161" t="s">
        <v>1</v>
      </c>
      <c r="F2160" s="162" t="s">
        <v>1239</v>
      </c>
      <c r="H2160" s="163">
        <v>201.04</v>
      </c>
      <c r="I2160" s="164"/>
      <c r="L2160" s="160"/>
      <c r="M2160" s="165"/>
      <c r="T2160" s="166"/>
      <c r="AT2160" s="161" t="s">
        <v>381</v>
      </c>
      <c r="AU2160" s="161" t="s">
        <v>90</v>
      </c>
      <c r="AV2160" s="13" t="s">
        <v>90</v>
      </c>
      <c r="AW2160" s="13" t="s">
        <v>36</v>
      </c>
      <c r="AX2160" s="13" t="s">
        <v>80</v>
      </c>
      <c r="AY2160" s="161" t="s">
        <v>373</v>
      </c>
    </row>
    <row r="2161" spans="2:51" s="13" customFormat="1" ht="11.25">
      <c r="B2161" s="160"/>
      <c r="D2161" s="154" t="s">
        <v>381</v>
      </c>
      <c r="E2161" s="161" t="s">
        <v>1</v>
      </c>
      <c r="F2161" s="162" t="s">
        <v>1240</v>
      </c>
      <c r="H2161" s="163">
        <v>-2.82</v>
      </c>
      <c r="I2161" s="164"/>
      <c r="L2161" s="160"/>
      <c r="M2161" s="165"/>
      <c r="T2161" s="166"/>
      <c r="AT2161" s="161" t="s">
        <v>381</v>
      </c>
      <c r="AU2161" s="161" t="s">
        <v>90</v>
      </c>
      <c r="AV2161" s="13" t="s">
        <v>90</v>
      </c>
      <c r="AW2161" s="13" t="s">
        <v>36</v>
      </c>
      <c r="AX2161" s="13" t="s">
        <v>80</v>
      </c>
      <c r="AY2161" s="161" t="s">
        <v>373</v>
      </c>
    </row>
    <row r="2162" spans="2:51" s="13" customFormat="1" ht="11.25">
      <c r="B2162" s="160"/>
      <c r="D2162" s="154" t="s">
        <v>381</v>
      </c>
      <c r="E2162" s="161" t="s">
        <v>1</v>
      </c>
      <c r="F2162" s="162" t="s">
        <v>801</v>
      </c>
      <c r="H2162" s="163">
        <v>-2.31</v>
      </c>
      <c r="I2162" s="164"/>
      <c r="L2162" s="160"/>
      <c r="M2162" s="165"/>
      <c r="T2162" s="166"/>
      <c r="AT2162" s="161" t="s">
        <v>381</v>
      </c>
      <c r="AU2162" s="161" t="s">
        <v>90</v>
      </c>
      <c r="AV2162" s="13" t="s">
        <v>90</v>
      </c>
      <c r="AW2162" s="13" t="s">
        <v>36</v>
      </c>
      <c r="AX2162" s="13" t="s">
        <v>80</v>
      </c>
      <c r="AY2162" s="161" t="s">
        <v>373</v>
      </c>
    </row>
    <row r="2163" spans="2:51" s="13" customFormat="1" ht="11.25">
      <c r="B2163" s="160"/>
      <c r="D2163" s="154" t="s">
        <v>381</v>
      </c>
      <c r="E2163" s="161" t="s">
        <v>1</v>
      </c>
      <c r="F2163" s="162" t="s">
        <v>1241</v>
      </c>
      <c r="H2163" s="163">
        <v>-7.2720000000000002</v>
      </c>
      <c r="I2163" s="164"/>
      <c r="L2163" s="160"/>
      <c r="M2163" s="165"/>
      <c r="T2163" s="166"/>
      <c r="AT2163" s="161" t="s">
        <v>381</v>
      </c>
      <c r="AU2163" s="161" t="s">
        <v>90</v>
      </c>
      <c r="AV2163" s="13" t="s">
        <v>90</v>
      </c>
      <c r="AW2163" s="13" t="s">
        <v>36</v>
      </c>
      <c r="AX2163" s="13" t="s">
        <v>80</v>
      </c>
      <c r="AY2163" s="161" t="s">
        <v>373</v>
      </c>
    </row>
    <row r="2164" spans="2:51" s="13" customFormat="1" ht="11.25">
      <c r="B2164" s="160"/>
      <c r="D2164" s="154" t="s">
        <v>381</v>
      </c>
      <c r="E2164" s="161" t="s">
        <v>1</v>
      </c>
      <c r="F2164" s="162" t="s">
        <v>721</v>
      </c>
      <c r="H2164" s="163">
        <v>-2.75</v>
      </c>
      <c r="I2164" s="164"/>
      <c r="L2164" s="160"/>
      <c r="M2164" s="165"/>
      <c r="T2164" s="166"/>
      <c r="AT2164" s="161" t="s">
        <v>381</v>
      </c>
      <c r="AU2164" s="161" t="s">
        <v>90</v>
      </c>
      <c r="AV2164" s="13" t="s">
        <v>90</v>
      </c>
      <c r="AW2164" s="13" t="s">
        <v>36</v>
      </c>
      <c r="AX2164" s="13" t="s">
        <v>80</v>
      </c>
      <c r="AY2164" s="161" t="s">
        <v>373</v>
      </c>
    </row>
    <row r="2165" spans="2:51" s="13" customFormat="1" ht="11.25">
      <c r="B2165" s="160"/>
      <c r="D2165" s="154" t="s">
        <v>381</v>
      </c>
      <c r="E2165" s="161" t="s">
        <v>1</v>
      </c>
      <c r="F2165" s="162" t="s">
        <v>1242</v>
      </c>
      <c r="H2165" s="163">
        <v>-4.04</v>
      </c>
      <c r="I2165" s="164"/>
      <c r="L2165" s="160"/>
      <c r="M2165" s="165"/>
      <c r="T2165" s="166"/>
      <c r="AT2165" s="161" t="s">
        <v>381</v>
      </c>
      <c r="AU2165" s="161" t="s">
        <v>90</v>
      </c>
      <c r="AV2165" s="13" t="s">
        <v>90</v>
      </c>
      <c r="AW2165" s="13" t="s">
        <v>36</v>
      </c>
      <c r="AX2165" s="13" t="s">
        <v>80</v>
      </c>
      <c r="AY2165" s="161" t="s">
        <v>373</v>
      </c>
    </row>
    <row r="2166" spans="2:51" s="13" customFormat="1" ht="11.25">
      <c r="B2166" s="160"/>
      <c r="D2166" s="154" t="s">
        <v>381</v>
      </c>
      <c r="E2166" s="161" t="s">
        <v>1</v>
      </c>
      <c r="F2166" s="162" t="s">
        <v>926</v>
      </c>
      <c r="H2166" s="163">
        <v>-3.2320000000000002</v>
      </c>
      <c r="I2166" s="164"/>
      <c r="L2166" s="160"/>
      <c r="M2166" s="165"/>
      <c r="T2166" s="166"/>
      <c r="AT2166" s="161" t="s">
        <v>381</v>
      </c>
      <c r="AU2166" s="161" t="s">
        <v>90</v>
      </c>
      <c r="AV2166" s="13" t="s">
        <v>90</v>
      </c>
      <c r="AW2166" s="13" t="s">
        <v>36</v>
      </c>
      <c r="AX2166" s="13" t="s">
        <v>80</v>
      </c>
      <c r="AY2166" s="161" t="s">
        <v>373</v>
      </c>
    </row>
    <row r="2167" spans="2:51" s="13" customFormat="1" ht="11.25">
      <c r="B2167" s="160"/>
      <c r="D2167" s="154" t="s">
        <v>381</v>
      </c>
      <c r="E2167" s="161" t="s">
        <v>1</v>
      </c>
      <c r="F2167" s="162" t="s">
        <v>1241</v>
      </c>
      <c r="H2167" s="163">
        <v>-7.2720000000000002</v>
      </c>
      <c r="I2167" s="164"/>
      <c r="L2167" s="160"/>
      <c r="M2167" s="165"/>
      <c r="T2167" s="166"/>
      <c r="AT2167" s="161" t="s">
        <v>381</v>
      </c>
      <c r="AU2167" s="161" t="s">
        <v>90</v>
      </c>
      <c r="AV2167" s="13" t="s">
        <v>90</v>
      </c>
      <c r="AW2167" s="13" t="s">
        <v>36</v>
      </c>
      <c r="AX2167" s="13" t="s">
        <v>80</v>
      </c>
      <c r="AY2167" s="161" t="s">
        <v>373</v>
      </c>
    </row>
    <row r="2168" spans="2:51" s="13" customFormat="1" ht="11.25">
      <c r="B2168" s="160"/>
      <c r="D2168" s="154" t="s">
        <v>381</v>
      </c>
      <c r="E2168" s="161" t="s">
        <v>1</v>
      </c>
      <c r="F2168" s="162" t="s">
        <v>925</v>
      </c>
      <c r="H2168" s="163">
        <v>-3.6360000000000001</v>
      </c>
      <c r="I2168" s="164"/>
      <c r="L2168" s="160"/>
      <c r="M2168" s="165"/>
      <c r="T2168" s="166"/>
      <c r="AT2168" s="161" t="s">
        <v>381</v>
      </c>
      <c r="AU2168" s="161" t="s">
        <v>90</v>
      </c>
      <c r="AV2168" s="13" t="s">
        <v>90</v>
      </c>
      <c r="AW2168" s="13" t="s">
        <v>36</v>
      </c>
      <c r="AX2168" s="13" t="s">
        <v>80</v>
      </c>
      <c r="AY2168" s="161" t="s">
        <v>373</v>
      </c>
    </row>
    <row r="2169" spans="2:51" s="13" customFormat="1" ht="11.25">
      <c r="B2169" s="160"/>
      <c r="D2169" s="154" t="s">
        <v>381</v>
      </c>
      <c r="E2169" s="161" t="s">
        <v>1</v>
      </c>
      <c r="F2169" s="162" t="s">
        <v>734</v>
      </c>
      <c r="H2169" s="163">
        <v>-1.8180000000000001</v>
      </c>
      <c r="I2169" s="164"/>
      <c r="L2169" s="160"/>
      <c r="M2169" s="165"/>
      <c r="T2169" s="166"/>
      <c r="AT2169" s="161" t="s">
        <v>381</v>
      </c>
      <c r="AU2169" s="161" t="s">
        <v>90</v>
      </c>
      <c r="AV2169" s="13" t="s">
        <v>90</v>
      </c>
      <c r="AW2169" s="13" t="s">
        <v>36</v>
      </c>
      <c r="AX2169" s="13" t="s">
        <v>80</v>
      </c>
      <c r="AY2169" s="161" t="s">
        <v>373</v>
      </c>
    </row>
    <row r="2170" spans="2:51" s="12" customFormat="1" ht="11.25">
      <c r="B2170" s="153"/>
      <c r="D2170" s="154" t="s">
        <v>381</v>
      </c>
      <c r="E2170" s="155" t="s">
        <v>1</v>
      </c>
      <c r="F2170" s="156" t="s">
        <v>918</v>
      </c>
      <c r="H2170" s="155" t="s">
        <v>1</v>
      </c>
      <c r="I2170" s="157"/>
      <c r="L2170" s="153"/>
      <c r="M2170" s="158"/>
      <c r="T2170" s="159"/>
      <c r="AT2170" s="155" t="s">
        <v>381</v>
      </c>
      <c r="AU2170" s="155" t="s">
        <v>90</v>
      </c>
      <c r="AV2170" s="12" t="s">
        <v>87</v>
      </c>
      <c r="AW2170" s="12" t="s">
        <v>36</v>
      </c>
      <c r="AX2170" s="12" t="s">
        <v>80</v>
      </c>
      <c r="AY2170" s="155" t="s">
        <v>373</v>
      </c>
    </row>
    <row r="2171" spans="2:51" s="12" customFormat="1" ht="11.25">
      <c r="B2171" s="153"/>
      <c r="D2171" s="154" t="s">
        <v>381</v>
      </c>
      <c r="E2171" s="155" t="s">
        <v>1</v>
      </c>
      <c r="F2171" s="156" t="s">
        <v>717</v>
      </c>
      <c r="H2171" s="155" t="s">
        <v>1</v>
      </c>
      <c r="I2171" s="157"/>
      <c r="L2171" s="153"/>
      <c r="M2171" s="158"/>
      <c r="T2171" s="159"/>
      <c r="AT2171" s="155" t="s">
        <v>381</v>
      </c>
      <c r="AU2171" s="155" t="s">
        <v>90</v>
      </c>
      <c r="AV2171" s="12" t="s">
        <v>87</v>
      </c>
      <c r="AW2171" s="12" t="s">
        <v>36</v>
      </c>
      <c r="AX2171" s="12" t="s">
        <v>80</v>
      </c>
      <c r="AY2171" s="155" t="s">
        <v>373</v>
      </c>
    </row>
    <row r="2172" spans="2:51" s="12" customFormat="1" ht="11.25">
      <c r="B2172" s="153"/>
      <c r="D2172" s="154" t="s">
        <v>381</v>
      </c>
      <c r="E2172" s="155" t="s">
        <v>1</v>
      </c>
      <c r="F2172" s="156" t="s">
        <v>726</v>
      </c>
      <c r="H2172" s="155" t="s">
        <v>1</v>
      </c>
      <c r="I2172" s="157"/>
      <c r="L2172" s="153"/>
      <c r="M2172" s="158"/>
      <c r="T2172" s="159"/>
      <c r="AT2172" s="155" t="s">
        <v>381</v>
      </c>
      <c r="AU2172" s="155" t="s">
        <v>90</v>
      </c>
      <c r="AV2172" s="12" t="s">
        <v>87</v>
      </c>
      <c r="AW2172" s="12" t="s">
        <v>36</v>
      </c>
      <c r="AX2172" s="12" t="s">
        <v>80</v>
      </c>
      <c r="AY2172" s="155" t="s">
        <v>373</v>
      </c>
    </row>
    <row r="2173" spans="2:51" s="13" customFormat="1" ht="11.25">
      <c r="B2173" s="160"/>
      <c r="D2173" s="154" t="s">
        <v>381</v>
      </c>
      <c r="E2173" s="161" t="s">
        <v>1</v>
      </c>
      <c r="F2173" s="162" t="s">
        <v>1243</v>
      </c>
      <c r="H2173" s="163">
        <v>51</v>
      </c>
      <c r="I2173" s="164"/>
      <c r="L2173" s="160"/>
      <c r="M2173" s="165"/>
      <c r="T2173" s="166"/>
      <c r="AT2173" s="161" t="s">
        <v>381</v>
      </c>
      <c r="AU2173" s="161" t="s">
        <v>90</v>
      </c>
      <c r="AV2173" s="13" t="s">
        <v>90</v>
      </c>
      <c r="AW2173" s="13" t="s">
        <v>36</v>
      </c>
      <c r="AX2173" s="13" t="s">
        <v>80</v>
      </c>
      <c r="AY2173" s="161" t="s">
        <v>373</v>
      </c>
    </row>
    <row r="2174" spans="2:51" s="12" customFormat="1" ht="11.25">
      <c r="B2174" s="153"/>
      <c r="D2174" s="154" t="s">
        <v>381</v>
      </c>
      <c r="E2174" s="155" t="s">
        <v>1</v>
      </c>
      <c r="F2174" s="156" t="s">
        <v>728</v>
      </c>
      <c r="H2174" s="155" t="s">
        <v>1</v>
      </c>
      <c r="I2174" s="157"/>
      <c r="L2174" s="153"/>
      <c r="M2174" s="158"/>
      <c r="T2174" s="159"/>
      <c r="AT2174" s="155" t="s">
        <v>381</v>
      </c>
      <c r="AU2174" s="155" t="s">
        <v>90</v>
      </c>
      <c r="AV2174" s="12" t="s">
        <v>87</v>
      </c>
      <c r="AW2174" s="12" t="s">
        <v>36</v>
      </c>
      <c r="AX2174" s="12" t="s">
        <v>80</v>
      </c>
      <c r="AY2174" s="155" t="s">
        <v>373</v>
      </c>
    </row>
    <row r="2175" spans="2:51" s="12" customFormat="1" ht="11.25">
      <c r="B2175" s="153"/>
      <c r="D2175" s="154" t="s">
        <v>381</v>
      </c>
      <c r="E2175" s="155" t="s">
        <v>1</v>
      </c>
      <c r="F2175" s="156" t="s">
        <v>729</v>
      </c>
      <c r="H2175" s="155" t="s">
        <v>1</v>
      </c>
      <c r="I2175" s="157"/>
      <c r="L2175" s="153"/>
      <c r="M2175" s="158"/>
      <c r="T2175" s="159"/>
      <c r="AT2175" s="155" t="s">
        <v>381</v>
      </c>
      <c r="AU2175" s="155" t="s">
        <v>90</v>
      </c>
      <c r="AV2175" s="12" t="s">
        <v>87</v>
      </c>
      <c r="AW2175" s="12" t="s">
        <v>36</v>
      </c>
      <c r="AX2175" s="12" t="s">
        <v>80</v>
      </c>
      <c r="AY2175" s="155" t="s">
        <v>373</v>
      </c>
    </row>
    <row r="2176" spans="2:51" s="13" customFormat="1" ht="11.25">
      <c r="B2176" s="160"/>
      <c r="D2176" s="154" t="s">
        <v>381</v>
      </c>
      <c r="E2176" s="161" t="s">
        <v>1</v>
      </c>
      <c r="F2176" s="162" t="s">
        <v>1244</v>
      </c>
      <c r="H2176" s="163">
        <v>39</v>
      </c>
      <c r="I2176" s="164"/>
      <c r="L2176" s="160"/>
      <c r="M2176" s="165"/>
      <c r="T2176" s="166"/>
      <c r="AT2176" s="161" t="s">
        <v>381</v>
      </c>
      <c r="AU2176" s="161" t="s">
        <v>90</v>
      </c>
      <c r="AV2176" s="13" t="s">
        <v>90</v>
      </c>
      <c r="AW2176" s="13" t="s">
        <v>36</v>
      </c>
      <c r="AX2176" s="13" t="s">
        <v>80</v>
      </c>
      <c r="AY2176" s="161" t="s">
        <v>373</v>
      </c>
    </row>
    <row r="2177" spans="2:51" s="12" customFormat="1" ht="11.25">
      <c r="B2177" s="153"/>
      <c r="D2177" s="154" t="s">
        <v>381</v>
      </c>
      <c r="E2177" s="155" t="s">
        <v>1</v>
      </c>
      <c r="F2177" s="156" t="s">
        <v>731</v>
      </c>
      <c r="H2177" s="155" t="s">
        <v>1</v>
      </c>
      <c r="I2177" s="157"/>
      <c r="L2177" s="153"/>
      <c r="M2177" s="158"/>
      <c r="T2177" s="159"/>
      <c r="AT2177" s="155" t="s">
        <v>381</v>
      </c>
      <c r="AU2177" s="155" t="s">
        <v>90</v>
      </c>
      <c r="AV2177" s="12" t="s">
        <v>87</v>
      </c>
      <c r="AW2177" s="12" t="s">
        <v>36</v>
      </c>
      <c r="AX2177" s="12" t="s">
        <v>80</v>
      </c>
      <c r="AY2177" s="155" t="s">
        <v>373</v>
      </c>
    </row>
    <row r="2178" spans="2:51" s="12" customFormat="1" ht="11.25">
      <c r="B2178" s="153"/>
      <c r="D2178" s="154" t="s">
        <v>381</v>
      </c>
      <c r="E2178" s="155" t="s">
        <v>1</v>
      </c>
      <c r="F2178" s="156" t="s">
        <v>745</v>
      </c>
      <c r="H2178" s="155" t="s">
        <v>1</v>
      </c>
      <c r="I2178" s="157"/>
      <c r="L2178" s="153"/>
      <c r="M2178" s="158"/>
      <c r="T2178" s="159"/>
      <c r="AT2178" s="155" t="s">
        <v>381</v>
      </c>
      <c r="AU2178" s="155" t="s">
        <v>90</v>
      </c>
      <c r="AV2178" s="12" t="s">
        <v>87</v>
      </c>
      <c r="AW2178" s="12" t="s">
        <v>36</v>
      </c>
      <c r="AX2178" s="12" t="s">
        <v>80</v>
      </c>
      <c r="AY2178" s="155" t="s">
        <v>373</v>
      </c>
    </row>
    <row r="2179" spans="2:51" s="13" customFormat="1" ht="11.25">
      <c r="B2179" s="160"/>
      <c r="D2179" s="154" t="s">
        <v>381</v>
      </c>
      <c r="E2179" s="161" t="s">
        <v>1</v>
      </c>
      <c r="F2179" s="162" t="s">
        <v>1245</v>
      </c>
      <c r="H2179" s="163">
        <v>11.88</v>
      </c>
      <c r="I2179" s="164"/>
      <c r="L2179" s="160"/>
      <c r="M2179" s="165"/>
      <c r="T2179" s="166"/>
      <c r="AT2179" s="161" t="s">
        <v>381</v>
      </c>
      <c r="AU2179" s="161" t="s">
        <v>90</v>
      </c>
      <c r="AV2179" s="13" t="s">
        <v>90</v>
      </c>
      <c r="AW2179" s="13" t="s">
        <v>36</v>
      </c>
      <c r="AX2179" s="13" t="s">
        <v>80</v>
      </c>
      <c r="AY2179" s="161" t="s">
        <v>373</v>
      </c>
    </row>
    <row r="2180" spans="2:51" s="12" customFormat="1" ht="11.25">
      <c r="B2180" s="153"/>
      <c r="D2180" s="154" t="s">
        <v>381</v>
      </c>
      <c r="E2180" s="155" t="s">
        <v>1</v>
      </c>
      <c r="F2180" s="156" t="s">
        <v>747</v>
      </c>
      <c r="H2180" s="155" t="s">
        <v>1</v>
      </c>
      <c r="I2180" s="157"/>
      <c r="L2180" s="153"/>
      <c r="M2180" s="158"/>
      <c r="T2180" s="159"/>
      <c r="AT2180" s="155" t="s">
        <v>381</v>
      </c>
      <c r="AU2180" s="155" t="s">
        <v>90</v>
      </c>
      <c r="AV2180" s="12" t="s">
        <v>87</v>
      </c>
      <c r="AW2180" s="12" t="s">
        <v>36</v>
      </c>
      <c r="AX2180" s="12" t="s">
        <v>80</v>
      </c>
      <c r="AY2180" s="155" t="s">
        <v>373</v>
      </c>
    </row>
    <row r="2181" spans="2:51" s="13" customFormat="1" ht="11.25">
      <c r="B2181" s="160"/>
      <c r="D2181" s="154" t="s">
        <v>381</v>
      </c>
      <c r="E2181" s="161" t="s">
        <v>1</v>
      </c>
      <c r="F2181" s="162" t="s">
        <v>1246</v>
      </c>
      <c r="H2181" s="163">
        <v>18.149999999999999</v>
      </c>
      <c r="I2181" s="164"/>
      <c r="L2181" s="160"/>
      <c r="M2181" s="165"/>
      <c r="T2181" s="166"/>
      <c r="AT2181" s="161" t="s">
        <v>381</v>
      </c>
      <c r="AU2181" s="161" t="s">
        <v>90</v>
      </c>
      <c r="AV2181" s="13" t="s">
        <v>90</v>
      </c>
      <c r="AW2181" s="13" t="s">
        <v>36</v>
      </c>
      <c r="AX2181" s="13" t="s">
        <v>80</v>
      </c>
      <c r="AY2181" s="161" t="s">
        <v>373</v>
      </c>
    </row>
    <row r="2182" spans="2:51" s="12" customFormat="1" ht="11.25">
      <c r="B2182" s="153"/>
      <c r="D2182" s="154" t="s">
        <v>381</v>
      </c>
      <c r="E2182" s="155" t="s">
        <v>1</v>
      </c>
      <c r="F2182" s="156" t="s">
        <v>749</v>
      </c>
      <c r="H2182" s="155" t="s">
        <v>1</v>
      </c>
      <c r="I2182" s="157"/>
      <c r="L2182" s="153"/>
      <c r="M2182" s="158"/>
      <c r="T2182" s="159"/>
      <c r="AT2182" s="155" t="s">
        <v>381</v>
      </c>
      <c r="AU2182" s="155" t="s">
        <v>90</v>
      </c>
      <c r="AV2182" s="12" t="s">
        <v>87</v>
      </c>
      <c r="AW2182" s="12" t="s">
        <v>36</v>
      </c>
      <c r="AX2182" s="12" t="s">
        <v>80</v>
      </c>
      <c r="AY2182" s="155" t="s">
        <v>373</v>
      </c>
    </row>
    <row r="2183" spans="2:51" s="13" customFormat="1" ht="11.25">
      <c r="B2183" s="160"/>
      <c r="D2183" s="154" t="s">
        <v>381</v>
      </c>
      <c r="E2183" s="161" t="s">
        <v>1</v>
      </c>
      <c r="F2183" s="162" t="s">
        <v>1247</v>
      </c>
      <c r="H2183" s="163">
        <v>11.85</v>
      </c>
      <c r="I2183" s="164"/>
      <c r="L2183" s="160"/>
      <c r="M2183" s="165"/>
      <c r="T2183" s="166"/>
      <c r="AT2183" s="161" t="s">
        <v>381</v>
      </c>
      <c r="AU2183" s="161" t="s">
        <v>90</v>
      </c>
      <c r="AV2183" s="13" t="s">
        <v>90</v>
      </c>
      <c r="AW2183" s="13" t="s">
        <v>36</v>
      </c>
      <c r="AX2183" s="13" t="s">
        <v>80</v>
      </c>
      <c r="AY2183" s="161" t="s">
        <v>373</v>
      </c>
    </row>
    <row r="2184" spans="2:51" s="12" customFormat="1" ht="11.25">
      <c r="B2184" s="153"/>
      <c r="D2184" s="154" t="s">
        <v>381</v>
      </c>
      <c r="E2184" s="155" t="s">
        <v>1</v>
      </c>
      <c r="F2184" s="156" t="s">
        <v>751</v>
      </c>
      <c r="H2184" s="155" t="s">
        <v>1</v>
      </c>
      <c r="I2184" s="157"/>
      <c r="L2184" s="153"/>
      <c r="M2184" s="158"/>
      <c r="T2184" s="159"/>
      <c r="AT2184" s="155" t="s">
        <v>381</v>
      </c>
      <c r="AU2184" s="155" t="s">
        <v>90</v>
      </c>
      <c r="AV2184" s="12" t="s">
        <v>87</v>
      </c>
      <c r="AW2184" s="12" t="s">
        <v>36</v>
      </c>
      <c r="AX2184" s="12" t="s">
        <v>80</v>
      </c>
      <c r="AY2184" s="155" t="s">
        <v>373</v>
      </c>
    </row>
    <row r="2185" spans="2:51" s="13" customFormat="1" ht="11.25">
      <c r="B2185" s="160"/>
      <c r="D2185" s="154" t="s">
        <v>381</v>
      </c>
      <c r="E2185" s="161" t="s">
        <v>1</v>
      </c>
      <c r="F2185" s="162" t="s">
        <v>1248</v>
      </c>
      <c r="H2185" s="163">
        <v>18.84</v>
      </c>
      <c r="I2185" s="164"/>
      <c r="L2185" s="160"/>
      <c r="M2185" s="165"/>
      <c r="T2185" s="166"/>
      <c r="AT2185" s="161" t="s">
        <v>381</v>
      </c>
      <c r="AU2185" s="161" t="s">
        <v>90</v>
      </c>
      <c r="AV2185" s="13" t="s">
        <v>90</v>
      </c>
      <c r="AW2185" s="13" t="s">
        <v>36</v>
      </c>
      <c r="AX2185" s="13" t="s">
        <v>80</v>
      </c>
      <c r="AY2185" s="161" t="s">
        <v>373</v>
      </c>
    </row>
    <row r="2186" spans="2:51" s="12" customFormat="1" ht="11.25">
      <c r="B2186" s="153"/>
      <c r="D2186" s="154" t="s">
        <v>381</v>
      </c>
      <c r="E2186" s="155" t="s">
        <v>1</v>
      </c>
      <c r="F2186" s="156" t="s">
        <v>753</v>
      </c>
      <c r="H2186" s="155" t="s">
        <v>1</v>
      </c>
      <c r="I2186" s="157"/>
      <c r="L2186" s="153"/>
      <c r="M2186" s="158"/>
      <c r="T2186" s="159"/>
      <c r="AT2186" s="155" t="s">
        <v>381</v>
      </c>
      <c r="AU2186" s="155" t="s">
        <v>90</v>
      </c>
      <c r="AV2186" s="12" t="s">
        <v>87</v>
      </c>
      <c r="AW2186" s="12" t="s">
        <v>36</v>
      </c>
      <c r="AX2186" s="12" t="s">
        <v>80</v>
      </c>
      <c r="AY2186" s="155" t="s">
        <v>373</v>
      </c>
    </row>
    <row r="2187" spans="2:51" s="13" customFormat="1" ht="11.25">
      <c r="B2187" s="160"/>
      <c r="D2187" s="154" t="s">
        <v>381</v>
      </c>
      <c r="E2187" s="161" t="s">
        <v>1</v>
      </c>
      <c r="F2187" s="162" t="s">
        <v>1249</v>
      </c>
      <c r="H2187" s="163">
        <v>14.82</v>
      </c>
      <c r="I2187" s="164"/>
      <c r="L2187" s="160"/>
      <c r="M2187" s="165"/>
      <c r="T2187" s="166"/>
      <c r="AT2187" s="161" t="s">
        <v>381</v>
      </c>
      <c r="AU2187" s="161" t="s">
        <v>90</v>
      </c>
      <c r="AV2187" s="13" t="s">
        <v>90</v>
      </c>
      <c r="AW2187" s="13" t="s">
        <v>36</v>
      </c>
      <c r="AX2187" s="13" t="s">
        <v>80</v>
      </c>
      <c r="AY2187" s="161" t="s">
        <v>373</v>
      </c>
    </row>
    <row r="2188" spans="2:51" s="12" customFormat="1" ht="11.25">
      <c r="B2188" s="153"/>
      <c r="D2188" s="154" t="s">
        <v>381</v>
      </c>
      <c r="E2188" s="155" t="s">
        <v>1</v>
      </c>
      <c r="F2188" s="156" t="s">
        <v>755</v>
      </c>
      <c r="H2188" s="155" t="s">
        <v>1</v>
      </c>
      <c r="I2188" s="157"/>
      <c r="L2188" s="153"/>
      <c r="M2188" s="158"/>
      <c r="T2188" s="159"/>
      <c r="AT2188" s="155" t="s">
        <v>381</v>
      </c>
      <c r="AU2188" s="155" t="s">
        <v>90</v>
      </c>
      <c r="AV2188" s="12" t="s">
        <v>87</v>
      </c>
      <c r="AW2188" s="12" t="s">
        <v>36</v>
      </c>
      <c r="AX2188" s="12" t="s">
        <v>80</v>
      </c>
      <c r="AY2188" s="155" t="s">
        <v>373</v>
      </c>
    </row>
    <row r="2189" spans="2:51" s="13" customFormat="1" ht="11.25">
      <c r="B2189" s="160"/>
      <c r="D2189" s="154" t="s">
        <v>381</v>
      </c>
      <c r="E2189" s="161" t="s">
        <v>1</v>
      </c>
      <c r="F2189" s="162" t="s">
        <v>1250</v>
      </c>
      <c r="H2189" s="163">
        <v>12.63</v>
      </c>
      <c r="I2189" s="164"/>
      <c r="L2189" s="160"/>
      <c r="M2189" s="165"/>
      <c r="T2189" s="166"/>
      <c r="AT2189" s="161" t="s">
        <v>381</v>
      </c>
      <c r="AU2189" s="161" t="s">
        <v>90</v>
      </c>
      <c r="AV2189" s="13" t="s">
        <v>90</v>
      </c>
      <c r="AW2189" s="13" t="s">
        <v>36</v>
      </c>
      <c r="AX2189" s="13" t="s">
        <v>80</v>
      </c>
      <c r="AY2189" s="161" t="s">
        <v>373</v>
      </c>
    </row>
    <row r="2190" spans="2:51" s="12" customFormat="1" ht="11.25">
      <c r="B2190" s="153"/>
      <c r="D2190" s="154" t="s">
        <v>381</v>
      </c>
      <c r="E2190" s="155" t="s">
        <v>1</v>
      </c>
      <c r="F2190" s="156" t="s">
        <v>757</v>
      </c>
      <c r="H2190" s="155" t="s">
        <v>1</v>
      </c>
      <c r="I2190" s="157"/>
      <c r="L2190" s="153"/>
      <c r="M2190" s="158"/>
      <c r="T2190" s="159"/>
      <c r="AT2190" s="155" t="s">
        <v>381</v>
      </c>
      <c r="AU2190" s="155" t="s">
        <v>90</v>
      </c>
      <c r="AV2190" s="12" t="s">
        <v>87</v>
      </c>
      <c r="AW2190" s="12" t="s">
        <v>36</v>
      </c>
      <c r="AX2190" s="12" t="s">
        <v>80</v>
      </c>
      <c r="AY2190" s="155" t="s">
        <v>373</v>
      </c>
    </row>
    <row r="2191" spans="2:51" s="13" customFormat="1" ht="11.25">
      <c r="B2191" s="160"/>
      <c r="D2191" s="154" t="s">
        <v>381</v>
      </c>
      <c r="E2191" s="161" t="s">
        <v>1</v>
      </c>
      <c r="F2191" s="162" t="s">
        <v>1251</v>
      </c>
      <c r="H2191" s="163">
        <v>11.91</v>
      </c>
      <c r="I2191" s="164"/>
      <c r="L2191" s="160"/>
      <c r="M2191" s="165"/>
      <c r="T2191" s="166"/>
      <c r="AT2191" s="161" t="s">
        <v>381</v>
      </c>
      <c r="AU2191" s="161" t="s">
        <v>90</v>
      </c>
      <c r="AV2191" s="13" t="s">
        <v>90</v>
      </c>
      <c r="AW2191" s="13" t="s">
        <v>36</v>
      </c>
      <c r="AX2191" s="13" t="s">
        <v>80</v>
      </c>
      <c r="AY2191" s="161" t="s">
        <v>373</v>
      </c>
    </row>
    <row r="2192" spans="2:51" s="12" customFormat="1" ht="11.25">
      <c r="B2192" s="153"/>
      <c r="D2192" s="154" t="s">
        <v>381</v>
      </c>
      <c r="E2192" s="155" t="s">
        <v>1</v>
      </c>
      <c r="F2192" s="156" t="s">
        <v>759</v>
      </c>
      <c r="H2192" s="155" t="s">
        <v>1</v>
      </c>
      <c r="I2192" s="157"/>
      <c r="L2192" s="153"/>
      <c r="M2192" s="158"/>
      <c r="T2192" s="159"/>
      <c r="AT2192" s="155" t="s">
        <v>381</v>
      </c>
      <c r="AU2192" s="155" t="s">
        <v>90</v>
      </c>
      <c r="AV2192" s="12" t="s">
        <v>87</v>
      </c>
      <c r="AW2192" s="12" t="s">
        <v>36</v>
      </c>
      <c r="AX2192" s="12" t="s">
        <v>80</v>
      </c>
      <c r="AY2192" s="155" t="s">
        <v>373</v>
      </c>
    </row>
    <row r="2193" spans="2:51" s="13" customFormat="1" ht="11.25">
      <c r="B2193" s="160"/>
      <c r="D2193" s="154" t="s">
        <v>381</v>
      </c>
      <c r="E2193" s="161" t="s">
        <v>1</v>
      </c>
      <c r="F2193" s="162" t="s">
        <v>1246</v>
      </c>
      <c r="H2193" s="163">
        <v>18.149999999999999</v>
      </c>
      <c r="I2193" s="164"/>
      <c r="L2193" s="160"/>
      <c r="M2193" s="165"/>
      <c r="T2193" s="166"/>
      <c r="AT2193" s="161" t="s">
        <v>381</v>
      </c>
      <c r="AU2193" s="161" t="s">
        <v>90</v>
      </c>
      <c r="AV2193" s="13" t="s">
        <v>90</v>
      </c>
      <c r="AW2193" s="13" t="s">
        <v>36</v>
      </c>
      <c r="AX2193" s="13" t="s">
        <v>80</v>
      </c>
      <c r="AY2193" s="161" t="s">
        <v>373</v>
      </c>
    </row>
    <row r="2194" spans="2:51" s="12" customFormat="1" ht="11.25">
      <c r="B2194" s="153"/>
      <c r="D2194" s="154" t="s">
        <v>381</v>
      </c>
      <c r="E2194" s="155" t="s">
        <v>1</v>
      </c>
      <c r="F2194" s="156" t="s">
        <v>760</v>
      </c>
      <c r="H2194" s="155" t="s">
        <v>1</v>
      </c>
      <c r="I2194" s="157"/>
      <c r="L2194" s="153"/>
      <c r="M2194" s="158"/>
      <c r="T2194" s="159"/>
      <c r="AT2194" s="155" t="s">
        <v>381</v>
      </c>
      <c r="AU2194" s="155" t="s">
        <v>90</v>
      </c>
      <c r="AV2194" s="12" t="s">
        <v>87</v>
      </c>
      <c r="AW2194" s="12" t="s">
        <v>36</v>
      </c>
      <c r="AX2194" s="12" t="s">
        <v>80</v>
      </c>
      <c r="AY2194" s="155" t="s">
        <v>373</v>
      </c>
    </row>
    <row r="2195" spans="2:51" s="13" customFormat="1" ht="11.25">
      <c r="B2195" s="160"/>
      <c r="D2195" s="154" t="s">
        <v>381</v>
      </c>
      <c r="E2195" s="161" t="s">
        <v>1</v>
      </c>
      <c r="F2195" s="162" t="s">
        <v>1246</v>
      </c>
      <c r="H2195" s="163">
        <v>18.149999999999999</v>
      </c>
      <c r="I2195" s="164"/>
      <c r="L2195" s="160"/>
      <c r="M2195" s="165"/>
      <c r="T2195" s="166"/>
      <c r="AT2195" s="161" t="s">
        <v>381</v>
      </c>
      <c r="AU2195" s="161" t="s">
        <v>90</v>
      </c>
      <c r="AV2195" s="13" t="s">
        <v>90</v>
      </c>
      <c r="AW2195" s="13" t="s">
        <v>36</v>
      </c>
      <c r="AX2195" s="13" t="s">
        <v>80</v>
      </c>
      <c r="AY2195" s="161" t="s">
        <v>373</v>
      </c>
    </row>
    <row r="2196" spans="2:51" s="12" customFormat="1" ht="11.25">
      <c r="B2196" s="153"/>
      <c r="D2196" s="154" t="s">
        <v>381</v>
      </c>
      <c r="E2196" s="155" t="s">
        <v>1</v>
      </c>
      <c r="F2196" s="156" t="s">
        <v>761</v>
      </c>
      <c r="H2196" s="155" t="s">
        <v>1</v>
      </c>
      <c r="I2196" s="157"/>
      <c r="L2196" s="153"/>
      <c r="M2196" s="158"/>
      <c r="T2196" s="159"/>
      <c r="AT2196" s="155" t="s">
        <v>381</v>
      </c>
      <c r="AU2196" s="155" t="s">
        <v>90</v>
      </c>
      <c r="AV2196" s="12" t="s">
        <v>87</v>
      </c>
      <c r="AW2196" s="12" t="s">
        <v>36</v>
      </c>
      <c r="AX2196" s="12" t="s">
        <v>80</v>
      </c>
      <c r="AY2196" s="155" t="s">
        <v>373</v>
      </c>
    </row>
    <row r="2197" spans="2:51" s="13" customFormat="1" ht="11.25">
      <c r="B2197" s="160"/>
      <c r="D2197" s="154" t="s">
        <v>381</v>
      </c>
      <c r="E2197" s="161" t="s">
        <v>1</v>
      </c>
      <c r="F2197" s="162" t="s">
        <v>1252</v>
      </c>
      <c r="H2197" s="163">
        <v>7.8</v>
      </c>
      <c r="I2197" s="164"/>
      <c r="L2197" s="160"/>
      <c r="M2197" s="165"/>
      <c r="T2197" s="166"/>
      <c r="AT2197" s="161" t="s">
        <v>381</v>
      </c>
      <c r="AU2197" s="161" t="s">
        <v>90</v>
      </c>
      <c r="AV2197" s="13" t="s">
        <v>90</v>
      </c>
      <c r="AW2197" s="13" t="s">
        <v>36</v>
      </c>
      <c r="AX2197" s="13" t="s">
        <v>80</v>
      </c>
      <c r="AY2197" s="161" t="s">
        <v>373</v>
      </c>
    </row>
    <row r="2198" spans="2:51" s="12" customFormat="1" ht="11.25">
      <c r="B2198" s="153"/>
      <c r="D2198" s="154" t="s">
        <v>381</v>
      </c>
      <c r="E2198" s="155" t="s">
        <v>1</v>
      </c>
      <c r="F2198" s="156" t="s">
        <v>728</v>
      </c>
      <c r="H2198" s="155" t="s">
        <v>1</v>
      </c>
      <c r="I2198" s="157"/>
      <c r="L2198" s="153"/>
      <c r="M2198" s="158"/>
      <c r="T2198" s="159"/>
      <c r="AT2198" s="155" t="s">
        <v>381</v>
      </c>
      <c r="AU2198" s="155" t="s">
        <v>90</v>
      </c>
      <c r="AV2198" s="12" t="s">
        <v>87</v>
      </c>
      <c r="AW2198" s="12" t="s">
        <v>36</v>
      </c>
      <c r="AX2198" s="12" t="s">
        <v>80</v>
      </c>
      <c r="AY2198" s="155" t="s">
        <v>373</v>
      </c>
    </row>
    <row r="2199" spans="2:51" s="12" customFormat="1" ht="11.25">
      <c r="B2199" s="153"/>
      <c r="D2199" s="154" t="s">
        <v>381</v>
      </c>
      <c r="E2199" s="155" t="s">
        <v>1</v>
      </c>
      <c r="F2199" s="156" t="s">
        <v>763</v>
      </c>
      <c r="H2199" s="155" t="s">
        <v>1</v>
      </c>
      <c r="I2199" s="157"/>
      <c r="L2199" s="153"/>
      <c r="M2199" s="158"/>
      <c r="T2199" s="159"/>
      <c r="AT2199" s="155" t="s">
        <v>381</v>
      </c>
      <c r="AU2199" s="155" t="s">
        <v>90</v>
      </c>
      <c r="AV2199" s="12" t="s">
        <v>87</v>
      </c>
      <c r="AW2199" s="12" t="s">
        <v>36</v>
      </c>
      <c r="AX2199" s="12" t="s">
        <v>80</v>
      </c>
      <c r="AY2199" s="155" t="s">
        <v>373</v>
      </c>
    </row>
    <row r="2200" spans="2:51" s="13" customFormat="1" ht="11.25">
      <c r="B2200" s="160"/>
      <c r="D2200" s="154" t="s">
        <v>381</v>
      </c>
      <c r="E2200" s="161" t="s">
        <v>1</v>
      </c>
      <c r="F2200" s="162" t="s">
        <v>1253</v>
      </c>
      <c r="H2200" s="163">
        <v>19.14</v>
      </c>
      <c r="I2200" s="164"/>
      <c r="L2200" s="160"/>
      <c r="M2200" s="165"/>
      <c r="T2200" s="166"/>
      <c r="AT2200" s="161" t="s">
        <v>381</v>
      </c>
      <c r="AU2200" s="161" t="s">
        <v>90</v>
      </c>
      <c r="AV2200" s="13" t="s">
        <v>90</v>
      </c>
      <c r="AW2200" s="13" t="s">
        <v>36</v>
      </c>
      <c r="AX2200" s="13" t="s">
        <v>80</v>
      </c>
      <c r="AY2200" s="161" t="s">
        <v>373</v>
      </c>
    </row>
    <row r="2201" spans="2:51" s="13" customFormat="1" ht="11.25">
      <c r="B2201" s="160"/>
      <c r="D2201" s="154" t="s">
        <v>381</v>
      </c>
      <c r="E2201" s="161" t="s">
        <v>1</v>
      </c>
      <c r="F2201" s="162" t="s">
        <v>765</v>
      </c>
      <c r="H2201" s="163">
        <v>-1.6160000000000001</v>
      </c>
      <c r="I2201" s="164"/>
      <c r="L2201" s="160"/>
      <c r="M2201" s="165"/>
      <c r="T2201" s="166"/>
      <c r="AT2201" s="161" t="s">
        <v>381</v>
      </c>
      <c r="AU2201" s="161" t="s">
        <v>90</v>
      </c>
      <c r="AV2201" s="13" t="s">
        <v>90</v>
      </c>
      <c r="AW2201" s="13" t="s">
        <v>36</v>
      </c>
      <c r="AX2201" s="13" t="s">
        <v>80</v>
      </c>
      <c r="AY2201" s="161" t="s">
        <v>373</v>
      </c>
    </row>
    <row r="2202" spans="2:51" s="12" customFormat="1" ht="11.25">
      <c r="B2202" s="153"/>
      <c r="D2202" s="154" t="s">
        <v>381</v>
      </c>
      <c r="E2202" s="155" t="s">
        <v>1</v>
      </c>
      <c r="F2202" s="156" t="s">
        <v>766</v>
      </c>
      <c r="H2202" s="155" t="s">
        <v>1</v>
      </c>
      <c r="I2202" s="157"/>
      <c r="L2202" s="153"/>
      <c r="M2202" s="158"/>
      <c r="T2202" s="159"/>
      <c r="AT2202" s="155" t="s">
        <v>381</v>
      </c>
      <c r="AU2202" s="155" t="s">
        <v>90</v>
      </c>
      <c r="AV2202" s="12" t="s">
        <v>87</v>
      </c>
      <c r="AW2202" s="12" t="s">
        <v>36</v>
      </c>
      <c r="AX2202" s="12" t="s">
        <v>80</v>
      </c>
      <c r="AY2202" s="155" t="s">
        <v>373</v>
      </c>
    </row>
    <row r="2203" spans="2:51" s="13" customFormat="1" ht="11.25">
      <c r="B2203" s="160"/>
      <c r="D2203" s="154" t="s">
        <v>381</v>
      </c>
      <c r="E2203" s="161" t="s">
        <v>1</v>
      </c>
      <c r="F2203" s="162" t="s">
        <v>1254</v>
      </c>
      <c r="H2203" s="163">
        <v>18.84</v>
      </c>
      <c r="I2203" s="164"/>
      <c r="L2203" s="160"/>
      <c r="M2203" s="165"/>
      <c r="T2203" s="166"/>
      <c r="AT2203" s="161" t="s">
        <v>381</v>
      </c>
      <c r="AU2203" s="161" t="s">
        <v>90</v>
      </c>
      <c r="AV2203" s="13" t="s">
        <v>90</v>
      </c>
      <c r="AW2203" s="13" t="s">
        <v>36</v>
      </c>
      <c r="AX2203" s="13" t="s">
        <v>80</v>
      </c>
      <c r="AY2203" s="161" t="s">
        <v>373</v>
      </c>
    </row>
    <row r="2204" spans="2:51" s="12" customFormat="1" ht="11.25">
      <c r="B2204" s="153"/>
      <c r="D2204" s="154" t="s">
        <v>381</v>
      </c>
      <c r="E2204" s="155" t="s">
        <v>1</v>
      </c>
      <c r="F2204" s="156" t="s">
        <v>768</v>
      </c>
      <c r="H2204" s="155" t="s">
        <v>1</v>
      </c>
      <c r="I2204" s="157"/>
      <c r="L2204" s="153"/>
      <c r="M2204" s="158"/>
      <c r="T2204" s="159"/>
      <c r="AT2204" s="155" t="s">
        <v>381</v>
      </c>
      <c r="AU2204" s="155" t="s">
        <v>90</v>
      </c>
      <c r="AV2204" s="12" t="s">
        <v>87</v>
      </c>
      <c r="AW2204" s="12" t="s">
        <v>36</v>
      </c>
      <c r="AX2204" s="12" t="s">
        <v>80</v>
      </c>
      <c r="AY2204" s="155" t="s">
        <v>373</v>
      </c>
    </row>
    <row r="2205" spans="2:51" s="13" customFormat="1" ht="11.25">
      <c r="B2205" s="160"/>
      <c r="D2205" s="154" t="s">
        <v>381</v>
      </c>
      <c r="E2205" s="161" t="s">
        <v>1</v>
      </c>
      <c r="F2205" s="162" t="s">
        <v>1255</v>
      </c>
      <c r="H2205" s="163">
        <v>11.91</v>
      </c>
      <c r="I2205" s="164"/>
      <c r="L2205" s="160"/>
      <c r="M2205" s="165"/>
      <c r="T2205" s="166"/>
      <c r="AT2205" s="161" t="s">
        <v>381</v>
      </c>
      <c r="AU2205" s="161" t="s">
        <v>90</v>
      </c>
      <c r="AV2205" s="13" t="s">
        <v>90</v>
      </c>
      <c r="AW2205" s="13" t="s">
        <v>36</v>
      </c>
      <c r="AX2205" s="13" t="s">
        <v>80</v>
      </c>
      <c r="AY2205" s="161" t="s">
        <v>373</v>
      </c>
    </row>
    <row r="2206" spans="2:51" s="12" customFormat="1" ht="11.25">
      <c r="B2206" s="153"/>
      <c r="D2206" s="154" t="s">
        <v>381</v>
      </c>
      <c r="E2206" s="155" t="s">
        <v>1</v>
      </c>
      <c r="F2206" s="156" t="s">
        <v>770</v>
      </c>
      <c r="H2206" s="155" t="s">
        <v>1</v>
      </c>
      <c r="I2206" s="157"/>
      <c r="L2206" s="153"/>
      <c r="M2206" s="158"/>
      <c r="T2206" s="159"/>
      <c r="AT2206" s="155" t="s">
        <v>381</v>
      </c>
      <c r="AU2206" s="155" t="s">
        <v>90</v>
      </c>
      <c r="AV2206" s="12" t="s">
        <v>87</v>
      </c>
      <c r="AW2206" s="12" t="s">
        <v>36</v>
      </c>
      <c r="AX2206" s="12" t="s">
        <v>80</v>
      </c>
      <c r="AY2206" s="155" t="s">
        <v>373</v>
      </c>
    </row>
    <row r="2207" spans="2:51" s="13" customFormat="1" ht="11.25">
      <c r="B2207" s="160"/>
      <c r="D2207" s="154" t="s">
        <v>381</v>
      </c>
      <c r="E2207" s="161" t="s">
        <v>1</v>
      </c>
      <c r="F2207" s="162" t="s">
        <v>1256</v>
      </c>
      <c r="H2207" s="163">
        <v>18.149999999999999</v>
      </c>
      <c r="I2207" s="164"/>
      <c r="L2207" s="160"/>
      <c r="M2207" s="165"/>
      <c r="T2207" s="166"/>
      <c r="AT2207" s="161" t="s">
        <v>381</v>
      </c>
      <c r="AU2207" s="161" t="s">
        <v>90</v>
      </c>
      <c r="AV2207" s="13" t="s">
        <v>90</v>
      </c>
      <c r="AW2207" s="13" t="s">
        <v>36</v>
      </c>
      <c r="AX2207" s="13" t="s">
        <v>80</v>
      </c>
      <c r="AY2207" s="161" t="s">
        <v>373</v>
      </c>
    </row>
    <row r="2208" spans="2:51" s="12" customFormat="1" ht="11.25">
      <c r="B2208" s="153"/>
      <c r="D2208" s="154" t="s">
        <v>381</v>
      </c>
      <c r="E2208" s="155" t="s">
        <v>1</v>
      </c>
      <c r="F2208" s="156" t="s">
        <v>772</v>
      </c>
      <c r="H2208" s="155" t="s">
        <v>1</v>
      </c>
      <c r="I2208" s="157"/>
      <c r="L2208" s="153"/>
      <c r="M2208" s="158"/>
      <c r="T2208" s="159"/>
      <c r="AT2208" s="155" t="s">
        <v>381</v>
      </c>
      <c r="AU2208" s="155" t="s">
        <v>90</v>
      </c>
      <c r="AV2208" s="12" t="s">
        <v>87</v>
      </c>
      <c r="AW2208" s="12" t="s">
        <v>36</v>
      </c>
      <c r="AX2208" s="12" t="s">
        <v>80</v>
      </c>
      <c r="AY2208" s="155" t="s">
        <v>373</v>
      </c>
    </row>
    <row r="2209" spans="2:51" s="13" customFormat="1" ht="11.25">
      <c r="B2209" s="160"/>
      <c r="D2209" s="154" t="s">
        <v>381</v>
      </c>
      <c r="E2209" s="161" t="s">
        <v>1</v>
      </c>
      <c r="F2209" s="162" t="s">
        <v>1256</v>
      </c>
      <c r="H2209" s="163">
        <v>18.149999999999999</v>
      </c>
      <c r="I2209" s="164"/>
      <c r="L2209" s="160"/>
      <c r="M2209" s="165"/>
      <c r="T2209" s="166"/>
      <c r="AT2209" s="161" t="s">
        <v>381</v>
      </c>
      <c r="AU2209" s="161" t="s">
        <v>90</v>
      </c>
      <c r="AV2209" s="13" t="s">
        <v>90</v>
      </c>
      <c r="AW2209" s="13" t="s">
        <v>36</v>
      </c>
      <c r="AX2209" s="13" t="s">
        <v>80</v>
      </c>
      <c r="AY2209" s="161" t="s">
        <v>373</v>
      </c>
    </row>
    <row r="2210" spans="2:51" s="12" customFormat="1" ht="11.25">
      <c r="B2210" s="153"/>
      <c r="D2210" s="154" t="s">
        <v>381</v>
      </c>
      <c r="E2210" s="155" t="s">
        <v>1</v>
      </c>
      <c r="F2210" s="156" t="s">
        <v>773</v>
      </c>
      <c r="H2210" s="155" t="s">
        <v>1</v>
      </c>
      <c r="I2210" s="157"/>
      <c r="L2210" s="153"/>
      <c r="M2210" s="158"/>
      <c r="T2210" s="159"/>
      <c r="AT2210" s="155" t="s">
        <v>381</v>
      </c>
      <c r="AU2210" s="155" t="s">
        <v>90</v>
      </c>
      <c r="AV2210" s="12" t="s">
        <v>87</v>
      </c>
      <c r="AW2210" s="12" t="s">
        <v>36</v>
      </c>
      <c r="AX2210" s="12" t="s">
        <v>80</v>
      </c>
      <c r="AY2210" s="155" t="s">
        <v>373</v>
      </c>
    </row>
    <row r="2211" spans="2:51" s="13" customFormat="1" ht="11.25">
      <c r="B2211" s="160"/>
      <c r="D2211" s="154" t="s">
        <v>381</v>
      </c>
      <c r="E2211" s="161" t="s">
        <v>1</v>
      </c>
      <c r="F2211" s="162" t="s">
        <v>1257</v>
      </c>
      <c r="H2211" s="163">
        <v>7.8</v>
      </c>
      <c r="I2211" s="164"/>
      <c r="L2211" s="160"/>
      <c r="M2211" s="165"/>
      <c r="T2211" s="166"/>
      <c r="AT2211" s="161" t="s">
        <v>381</v>
      </c>
      <c r="AU2211" s="161" t="s">
        <v>90</v>
      </c>
      <c r="AV2211" s="13" t="s">
        <v>90</v>
      </c>
      <c r="AW2211" s="13" t="s">
        <v>36</v>
      </c>
      <c r="AX2211" s="13" t="s">
        <v>80</v>
      </c>
      <c r="AY2211" s="161" t="s">
        <v>373</v>
      </c>
    </row>
    <row r="2212" spans="2:51" s="12" customFormat="1" ht="11.25">
      <c r="B2212" s="153"/>
      <c r="D2212" s="154" t="s">
        <v>381</v>
      </c>
      <c r="E2212" s="155" t="s">
        <v>1</v>
      </c>
      <c r="F2212" s="156" t="s">
        <v>1258</v>
      </c>
      <c r="H2212" s="155" t="s">
        <v>1</v>
      </c>
      <c r="I2212" s="157"/>
      <c r="L2212" s="153"/>
      <c r="M2212" s="158"/>
      <c r="T2212" s="159"/>
      <c r="AT2212" s="155" t="s">
        <v>381</v>
      </c>
      <c r="AU2212" s="155" t="s">
        <v>90</v>
      </c>
      <c r="AV2212" s="12" t="s">
        <v>87</v>
      </c>
      <c r="AW2212" s="12" t="s">
        <v>36</v>
      </c>
      <c r="AX2212" s="12" t="s">
        <v>80</v>
      </c>
      <c r="AY2212" s="155" t="s">
        <v>373</v>
      </c>
    </row>
    <row r="2213" spans="2:51" s="12" customFormat="1" ht="11.25">
      <c r="B2213" s="153"/>
      <c r="D2213" s="154" t="s">
        <v>381</v>
      </c>
      <c r="E2213" s="155" t="s">
        <v>1</v>
      </c>
      <c r="F2213" s="156" t="s">
        <v>918</v>
      </c>
      <c r="H2213" s="155" t="s">
        <v>1</v>
      </c>
      <c r="I2213" s="157"/>
      <c r="L2213" s="153"/>
      <c r="M2213" s="158"/>
      <c r="T2213" s="159"/>
      <c r="AT2213" s="155" t="s">
        <v>381</v>
      </c>
      <c r="AU2213" s="155" t="s">
        <v>90</v>
      </c>
      <c r="AV2213" s="12" t="s">
        <v>87</v>
      </c>
      <c r="AW2213" s="12" t="s">
        <v>36</v>
      </c>
      <c r="AX2213" s="12" t="s">
        <v>80</v>
      </c>
      <c r="AY2213" s="155" t="s">
        <v>373</v>
      </c>
    </row>
    <row r="2214" spans="2:51" s="13" customFormat="1" ht="11.25">
      <c r="B2214" s="160"/>
      <c r="D2214" s="154" t="s">
        <v>381</v>
      </c>
      <c r="E2214" s="161" t="s">
        <v>1</v>
      </c>
      <c r="F2214" s="162" t="s">
        <v>1259</v>
      </c>
      <c r="H2214" s="163">
        <v>114.36</v>
      </c>
      <c r="I2214" s="164"/>
      <c r="L2214" s="160"/>
      <c r="M2214" s="165"/>
      <c r="T2214" s="166"/>
      <c r="AT2214" s="161" t="s">
        <v>381</v>
      </c>
      <c r="AU2214" s="161" t="s">
        <v>90</v>
      </c>
      <c r="AV2214" s="13" t="s">
        <v>90</v>
      </c>
      <c r="AW2214" s="13" t="s">
        <v>36</v>
      </c>
      <c r="AX2214" s="13" t="s">
        <v>80</v>
      </c>
      <c r="AY2214" s="161" t="s">
        <v>373</v>
      </c>
    </row>
    <row r="2215" spans="2:51" s="13" customFormat="1" ht="11.25">
      <c r="B2215" s="160"/>
      <c r="D2215" s="154" t="s">
        <v>381</v>
      </c>
      <c r="E2215" s="161" t="s">
        <v>1</v>
      </c>
      <c r="F2215" s="162" t="s">
        <v>1260</v>
      </c>
      <c r="H2215" s="163">
        <v>-3.6360000000000001</v>
      </c>
      <c r="I2215" s="164"/>
      <c r="L2215" s="160"/>
      <c r="M2215" s="165"/>
      <c r="T2215" s="166"/>
      <c r="AT2215" s="161" t="s">
        <v>381</v>
      </c>
      <c r="AU2215" s="161" t="s">
        <v>90</v>
      </c>
      <c r="AV2215" s="13" t="s">
        <v>90</v>
      </c>
      <c r="AW2215" s="13" t="s">
        <v>36</v>
      </c>
      <c r="AX2215" s="13" t="s">
        <v>80</v>
      </c>
      <c r="AY2215" s="161" t="s">
        <v>373</v>
      </c>
    </row>
    <row r="2216" spans="2:51" s="13" customFormat="1" ht="11.25">
      <c r="B2216" s="160"/>
      <c r="D2216" s="154" t="s">
        <v>381</v>
      </c>
      <c r="E2216" s="161" t="s">
        <v>1</v>
      </c>
      <c r="F2216" s="162" t="s">
        <v>1261</v>
      </c>
      <c r="H2216" s="163">
        <v>-9.6959999999999997</v>
      </c>
      <c r="I2216" s="164"/>
      <c r="L2216" s="160"/>
      <c r="M2216" s="165"/>
      <c r="T2216" s="166"/>
      <c r="AT2216" s="161" t="s">
        <v>381</v>
      </c>
      <c r="AU2216" s="161" t="s">
        <v>90</v>
      </c>
      <c r="AV2216" s="13" t="s">
        <v>90</v>
      </c>
      <c r="AW2216" s="13" t="s">
        <v>36</v>
      </c>
      <c r="AX2216" s="13" t="s">
        <v>80</v>
      </c>
      <c r="AY2216" s="161" t="s">
        <v>373</v>
      </c>
    </row>
    <row r="2217" spans="2:51" s="12" customFormat="1" ht="11.25">
      <c r="B2217" s="153"/>
      <c r="D2217" s="154" t="s">
        <v>381</v>
      </c>
      <c r="E2217" s="155" t="s">
        <v>1</v>
      </c>
      <c r="F2217" s="156" t="s">
        <v>919</v>
      </c>
      <c r="H2217" s="155" t="s">
        <v>1</v>
      </c>
      <c r="I2217" s="157"/>
      <c r="L2217" s="153"/>
      <c r="M2217" s="158"/>
      <c r="T2217" s="159"/>
      <c r="AT2217" s="155" t="s">
        <v>381</v>
      </c>
      <c r="AU2217" s="155" t="s">
        <v>90</v>
      </c>
      <c r="AV2217" s="12" t="s">
        <v>87</v>
      </c>
      <c r="AW2217" s="12" t="s">
        <v>36</v>
      </c>
      <c r="AX2217" s="12" t="s">
        <v>80</v>
      </c>
      <c r="AY2217" s="155" t="s">
        <v>373</v>
      </c>
    </row>
    <row r="2218" spans="2:51" s="13" customFormat="1" ht="11.25">
      <c r="B2218" s="160"/>
      <c r="D2218" s="154" t="s">
        <v>381</v>
      </c>
      <c r="E2218" s="161" t="s">
        <v>1</v>
      </c>
      <c r="F2218" s="162" t="s">
        <v>1262</v>
      </c>
      <c r="H2218" s="163">
        <v>101.76</v>
      </c>
      <c r="I2218" s="164"/>
      <c r="L2218" s="160"/>
      <c r="M2218" s="165"/>
      <c r="T2218" s="166"/>
      <c r="AT2218" s="161" t="s">
        <v>381</v>
      </c>
      <c r="AU2218" s="161" t="s">
        <v>90</v>
      </c>
      <c r="AV2218" s="13" t="s">
        <v>90</v>
      </c>
      <c r="AW2218" s="13" t="s">
        <v>36</v>
      </c>
      <c r="AX2218" s="13" t="s">
        <v>80</v>
      </c>
      <c r="AY2218" s="161" t="s">
        <v>373</v>
      </c>
    </row>
    <row r="2219" spans="2:51" s="13" customFormat="1" ht="11.25">
      <c r="B2219" s="160"/>
      <c r="D2219" s="154" t="s">
        <v>381</v>
      </c>
      <c r="E2219" s="161" t="s">
        <v>1</v>
      </c>
      <c r="F2219" s="162" t="s">
        <v>1260</v>
      </c>
      <c r="H2219" s="163">
        <v>-3.6360000000000001</v>
      </c>
      <c r="I2219" s="164"/>
      <c r="L2219" s="160"/>
      <c r="M2219" s="165"/>
      <c r="T2219" s="166"/>
      <c r="AT2219" s="161" t="s">
        <v>381</v>
      </c>
      <c r="AU2219" s="161" t="s">
        <v>90</v>
      </c>
      <c r="AV2219" s="13" t="s">
        <v>90</v>
      </c>
      <c r="AW2219" s="13" t="s">
        <v>36</v>
      </c>
      <c r="AX2219" s="13" t="s">
        <v>80</v>
      </c>
      <c r="AY2219" s="161" t="s">
        <v>373</v>
      </c>
    </row>
    <row r="2220" spans="2:51" s="13" customFormat="1" ht="11.25">
      <c r="B2220" s="160"/>
      <c r="D2220" s="154" t="s">
        <v>381</v>
      </c>
      <c r="E2220" s="161" t="s">
        <v>1</v>
      </c>
      <c r="F2220" s="162" t="s">
        <v>1261</v>
      </c>
      <c r="H2220" s="163">
        <v>-9.6959999999999997</v>
      </c>
      <c r="I2220" s="164"/>
      <c r="L2220" s="160"/>
      <c r="M2220" s="165"/>
      <c r="T2220" s="166"/>
      <c r="AT2220" s="161" t="s">
        <v>381</v>
      </c>
      <c r="AU2220" s="161" t="s">
        <v>90</v>
      </c>
      <c r="AV2220" s="13" t="s">
        <v>90</v>
      </c>
      <c r="AW2220" s="13" t="s">
        <v>36</v>
      </c>
      <c r="AX2220" s="13" t="s">
        <v>80</v>
      </c>
      <c r="AY2220" s="161" t="s">
        <v>373</v>
      </c>
    </row>
    <row r="2221" spans="2:51" s="12" customFormat="1" ht="11.25">
      <c r="B2221" s="153"/>
      <c r="D2221" s="154" t="s">
        <v>381</v>
      </c>
      <c r="E2221" s="155" t="s">
        <v>1</v>
      </c>
      <c r="F2221" s="156" t="s">
        <v>1263</v>
      </c>
      <c r="H2221" s="155" t="s">
        <v>1</v>
      </c>
      <c r="I2221" s="157"/>
      <c r="L2221" s="153"/>
      <c r="M2221" s="158"/>
      <c r="T2221" s="159"/>
      <c r="AT2221" s="155" t="s">
        <v>381</v>
      </c>
      <c r="AU2221" s="155" t="s">
        <v>90</v>
      </c>
      <c r="AV2221" s="12" t="s">
        <v>87</v>
      </c>
      <c r="AW2221" s="12" t="s">
        <v>36</v>
      </c>
      <c r="AX2221" s="12" t="s">
        <v>80</v>
      </c>
      <c r="AY2221" s="155" t="s">
        <v>373</v>
      </c>
    </row>
    <row r="2222" spans="2:51" s="12" customFormat="1" ht="11.25">
      <c r="B2222" s="153"/>
      <c r="D2222" s="154" t="s">
        <v>381</v>
      </c>
      <c r="E2222" s="155" t="s">
        <v>1</v>
      </c>
      <c r="F2222" s="156" t="s">
        <v>918</v>
      </c>
      <c r="H2222" s="155" t="s">
        <v>1</v>
      </c>
      <c r="I2222" s="157"/>
      <c r="L2222" s="153"/>
      <c r="M2222" s="158"/>
      <c r="T2222" s="159"/>
      <c r="AT2222" s="155" t="s">
        <v>381</v>
      </c>
      <c r="AU2222" s="155" t="s">
        <v>90</v>
      </c>
      <c r="AV2222" s="12" t="s">
        <v>87</v>
      </c>
      <c r="AW2222" s="12" t="s">
        <v>36</v>
      </c>
      <c r="AX2222" s="12" t="s">
        <v>80</v>
      </c>
      <c r="AY2222" s="155" t="s">
        <v>373</v>
      </c>
    </row>
    <row r="2223" spans="2:51" s="13" customFormat="1" ht="11.25">
      <c r="B2223" s="160"/>
      <c r="D2223" s="154" t="s">
        <v>381</v>
      </c>
      <c r="E2223" s="161" t="s">
        <v>1</v>
      </c>
      <c r="F2223" s="162" t="s">
        <v>935</v>
      </c>
      <c r="H2223" s="163">
        <v>4.34</v>
      </c>
      <c r="I2223" s="164"/>
      <c r="L2223" s="160"/>
      <c r="M2223" s="165"/>
      <c r="T2223" s="166"/>
      <c r="AT2223" s="161" t="s">
        <v>381</v>
      </c>
      <c r="AU2223" s="161" t="s">
        <v>90</v>
      </c>
      <c r="AV2223" s="13" t="s">
        <v>90</v>
      </c>
      <c r="AW2223" s="13" t="s">
        <v>36</v>
      </c>
      <c r="AX2223" s="13" t="s">
        <v>80</v>
      </c>
      <c r="AY2223" s="161" t="s">
        <v>373</v>
      </c>
    </row>
    <row r="2224" spans="2:51" s="12" customFormat="1" ht="11.25">
      <c r="B2224" s="153"/>
      <c r="D2224" s="154" t="s">
        <v>381</v>
      </c>
      <c r="E2224" s="155" t="s">
        <v>1</v>
      </c>
      <c r="F2224" s="156" t="s">
        <v>919</v>
      </c>
      <c r="H2224" s="155" t="s">
        <v>1</v>
      </c>
      <c r="I2224" s="157"/>
      <c r="L2224" s="153"/>
      <c r="M2224" s="158"/>
      <c r="T2224" s="159"/>
      <c r="AT2224" s="155" t="s">
        <v>381</v>
      </c>
      <c r="AU2224" s="155" t="s">
        <v>90</v>
      </c>
      <c r="AV2224" s="12" t="s">
        <v>87</v>
      </c>
      <c r="AW2224" s="12" t="s">
        <v>36</v>
      </c>
      <c r="AX2224" s="12" t="s">
        <v>80</v>
      </c>
      <c r="AY2224" s="155" t="s">
        <v>373</v>
      </c>
    </row>
    <row r="2225" spans="2:65" s="13" customFormat="1" ht="11.25">
      <c r="B2225" s="160"/>
      <c r="D2225" s="154" t="s">
        <v>381</v>
      </c>
      <c r="E2225" s="161" t="s">
        <v>1</v>
      </c>
      <c r="F2225" s="162" t="s">
        <v>936</v>
      </c>
      <c r="H2225" s="163">
        <v>4.34</v>
      </c>
      <c r="I2225" s="164"/>
      <c r="L2225" s="160"/>
      <c r="M2225" s="165"/>
      <c r="T2225" s="166"/>
      <c r="AT2225" s="161" t="s">
        <v>381</v>
      </c>
      <c r="AU2225" s="161" t="s">
        <v>90</v>
      </c>
      <c r="AV2225" s="13" t="s">
        <v>90</v>
      </c>
      <c r="AW2225" s="13" t="s">
        <v>36</v>
      </c>
      <c r="AX2225" s="13" t="s">
        <v>80</v>
      </c>
      <c r="AY2225" s="161" t="s">
        <v>373</v>
      </c>
    </row>
    <row r="2226" spans="2:65" s="14" customFormat="1" ht="11.25">
      <c r="B2226" s="167"/>
      <c r="D2226" s="154" t="s">
        <v>381</v>
      </c>
      <c r="E2226" s="168" t="s">
        <v>199</v>
      </c>
      <c r="F2226" s="169" t="s">
        <v>386</v>
      </c>
      <c r="H2226" s="170">
        <v>987.24</v>
      </c>
      <c r="I2226" s="171"/>
      <c r="L2226" s="167"/>
      <c r="M2226" s="172"/>
      <c r="T2226" s="173"/>
      <c r="AT2226" s="168" t="s">
        <v>381</v>
      </c>
      <c r="AU2226" s="168" t="s">
        <v>90</v>
      </c>
      <c r="AV2226" s="14" t="s">
        <v>379</v>
      </c>
      <c r="AW2226" s="14" t="s">
        <v>36</v>
      </c>
      <c r="AX2226" s="14" t="s">
        <v>87</v>
      </c>
      <c r="AY2226" s="168" t="s">
        <v>373</v>
      </c>
    </row>
    <row r="2227" spans="2:65" s="1" customFormat="1" ht="11.25">
      <c r="B2227" s="32"/>
      <c r="D2227" s="154" t="s">
        <v>403</v>
      </c>
      <c r="F2227" s="174" t="s">
        <v>788</v>
      </c>
      <c r="L2227" s="32"/>
      <c r="M2227" s="175"/>
      <c r="T2227" s="56"/>
      <c r="AU2227" s="17" t="s">
        <v>90</v>
      </c>
    </row>
    <row r="2228" spans="2:65" s="1" customFormat="1" ht="11.25">
      <c r="B2228" s="32"/>
      <c r="D2228" s="154" t="s">
        <v>403</v>
      </c>
      <c r="F2228" s="176" t="s">
        <v>789</v>
      </c>
      <c r="H2228" s="177">
        <v>0</v>
      </c>
      <c r="L2228" s="32"/>
      <c r="M2228" s="175"/>
      <c r="T2228" s="56"/>
      <c r="AU2228" s="17" t="s">
        <v>90</v>
      </c>
    </row>
    <row r="2229" spans="2:65" s="1" customFormat="1" ht="11.25">
      <c r="B2229" s="32"/>
      <c r="D2229" s="154" t="s">
        <v>403</v>
      </c>
      <c r="F2229" s="176" t="s">
        <v>227</v>
      </c>
      <c r="H2229" s="177">
        <v>2.8</v>
      </c>
      <c r="L2229" s="32"/>
      <c r="M2229" s="175"/>
      <c r="T2229" s="56"/>
      <c r="AU2229" s="17" t="s">
        <v>90</v>
      </c>
    </row>
    <row r="2230" spans="2:65" s="1" customFormat="1" ht="11.25">
      <c r="B2230" s="32"/>
      <c r="D2230" s="154" t="s">
        <v>403</v>
      </c>
      <c r="F2230" s="176" t="s">
        <v>406</v>
      </c>
      <c r="H2230" s="177">
        <v>2.8</v>
      </c>
      <c r="L2230" s="32"/>
      <c r="M2230" s="175"/>
      <c r="T2230" s="56"/>
      <c r="AU2230" s="17" t="s">
        <v>90</v>
      </c>
    </row>
    <row r="2231" spans="2:65" s="1" customFormat="1" ht="11.25">
      <c r="B2231" s="32"/>
      <c r="D2231" s="154" t="s">
        <v>403</v>
      </c>
      <c r="F2231" s="174" t="s">
        <v>790</v>
      </c>
      <c r="L2231" s="32"/>
      <c r="M2231" s="175"/>
      <c r="T2231" s="56"/>
      <c r="AU2231" s="17" t="s">
        <v>90</v>
      </c>
    </row>
    <row r="2232" spans="2:65" s="1" customFormat="1" ht="11.25">
      <c r="B2232" s="32"/>
      <c r="D2232" s="154" t="s">
        <v>403</v>
      </c>
      <c r="F2232" s="176" t="s">
        <v>791</v>
      </c>
      <c r="H2232" s="177">
        <v>0</v>
      </c>
      <c r="L2232" s="32"/>
      <c r="M2232" s="175"/>
      <c r="T2232" s="56"/>
      <c r="AU2232" s="17" t="s">
        <v>90</v>
      </c>
    </row>
    <row r="2233" spans="2:65" s="1" customFormat="1" ht="11.25">
      <c r="B2233" s="32"/>
      <c r="D2233" s="154" t="s">
        <v>403</v>
      </c>
      <c r="F2233" s="176" t="s">
        <v>229</v>
      </c>
      <c r="H2233" s="177">
        <v>2.6</v>
      </c>
      <c r="L2233" s="32"/>
      <c r="M2233" s="175"/>
      <c r="T2233" s="56"/>
      <c r="AU2233" s="17" t="s">
        <v>90</v>
      </c>
    </row>
    <row r="2234" spans="2:65" s="1" customFormat="1" ht="11.25">
      <c r="B2234" s="32"/>
      <c r="D2234" s="154" t="s">
        <v>403</v>
      </c>
      <c r="F2234" s="176" t="s">
        <v>406</v>
      </c>
      <c r="H2234" s="177">
        <v>2.6</v>
      </c>
      <c r="L2234" s="32"/>
      <c r="M2234" s="175"/>
      <c r="T2234" s="56"/>
      <c r="AU2234" s="17" t="s">
        <v>90</v>
      </c>
    </row>
    <row r="2235" spans="2:65" s="1" customFormat="1" ht="11.25">
      <c r="B2235" s="32"/>
      <c r="D2235" s="154" t="s">
        <v>403</v>
      </c>
      <c r="F2235" s="174" t="s">
        <v>792</v>
      </c>
      <c r="L2235" s="32"/>
      <c r="M2235" s="175"/>
      <c r="T2235" s="56"/>
      <c r="AU2235" s="17" t="s">
        <v>90</v>
      </c>
    </row>
    <row r="2236" spans="2:65" s="1" customFormat="1" ht="11.25">
      <c r="B2236" s="32"/>
      <c r="D2236" s="154" t="s">
        <v>403</v>
      </c>
      <c r="F2236" s="176" t="s">
        <v>793</v>
      </c>
      <c r="H2236" s="177">
        <v>0</v>
      </c>
      <c r="L2236" s="32"/>
      <c r="M2236" s="175"/>
      <c r="T2236" s="56"/>
      <c r="AU2236" s="17" t="s">
        <v>90</v>
      </c>
    </row>
    <row r="2237" spans="2:65" s="1" customFormat="1" ht="11.25">
      <c r="B2237" s="32"/>
      <c r="D2237" s="154" t="s">
        <v>403</v>
      </c>
      <c r="F2237" s="176" t="s">
        <v>229</v>
      </c>
      <c r="H2237" s="177">
        <v>2.6</v>
      </c>
      <c r="L2237" s="32"/>
      <c r="M2237" s="175"/>
      <c r="T2237" s="56"/>
      <c r="AU2237" s="17" t="s">
        <v>90</v>
      </c>
    </row>
    <row r="2238" spans="2:65" s="1" customFormat="1" ht="11.25">
      <c r="B2238" s="32"/>
      <c r="D2238" s="154" t="s">
        <v>403</v>
      </c>
      <c r="F2238" s="176" t="s">
        <v>406</v>
      </c>
      <c r="H2238" s="177">
        <v>2.6</v>
      </c>
      <c r="L2238" s="32"/>
      <c r="M2238" s="175"/>
      <c r="T2238" s="56"/>
      <c r="AU2238" s="17" t="s">
        <v>90</v>
      </c>
    </row>
    <row r="2239" spans="2:65" s="1" customFormat="1" ht="16.5" customHeight="1">
      <c r="B2239" s="32"/>
      <c r="C2239" s="139" t="s">
        <v>1267</v>
      </c>
      <c r="D2239" s="139" t="s">
        <v>375</v>
      </c>
      <c r="E2239" s="140" t="s">
        <v>1268</v>
      </c>
      <c r="F2239" s="141" t="s">
        <v>1269</v>
      </c>
      <c r="G2239" s="142" t="s">
        <v>172</v>
      </c>
      <c r="H2239" s="143">
        <v>119.806</v>
      </c>
      <c r="I2239" s="144"/>
      <c r="J2239" s="145">
        <f>ROUND(I2239*H2239,2)</f>
        <v>0</v>
      </c>
      <c r="K2239" s="146"/>
      <c r="L2239" s="32"/>
      <c r="M2239" s="147" t="s">
        <v>1</v>
      </c>
      <c r="N2239" s="148" t="s">
        <v>45</v>
      </c>
      <c r="P2239" s="149">
        <f>O2239*H2239</f>
        <v>0</v>
      </c>
      <c r="Q2239" s="149">
        <v>1.3999999999999999E-4</v>
      </c>
      <c r="R2239" s="149">
        <f>Q2239*H2239</f>
        <v>1.6772839999999997E-2</v>
      </c>
      <c r="S2239" s="149">
        <v>0</v>
      </c>
      <c r="T2239" s="150">
        <f>S2239*H2239</f>
        <v>0</v>
      </c>
      <c r="AR2239" s="151" t="s">
        <v>379</v>
      </c>
      <c r="AT2239" s="151" t="s">
        <v>375</v>
      </c>
      <c r="AU2239" s="151" t="s">
        <v>90</v>
      </c>
      <c r="AY2239" s="17" t="s">
        <v>373</v>
      </c>
      <c r="BE2239" s="152">
        <f>IF(N2239="základní",J2239,0)</f>
        <v>0</v>
      </c>
      <c r="BF2239" s="152">
        <f>IF(N2239="snížená",J2239,0)</f>
        <v>0</v>
      </c>
      <c r="BG2239" s="152">
        <f>IF(N2239="zákl. přenesená",J2239,0)</f>
        <v>0</v>
      </c>
      <c r="BH2239" s="152">
        <f>IF(N2239="sníž. přenesená",J2239,0)</f>
        <v>0</v>
      </c>
      <c r="BI2239" s="152">
        <f>IF(N2239="nulová",J2239,0)</f>
        <v>0</v>
      </c>
      <c r="BJ2239" s="17" t="s">
        <v>87</v>
      </c>
      <c r="BK2239" s="152">
        <f>ROUND(I2239*H2239,2)</f>
        <v>0</v>
      </c>
      <c r="BL2239" s="17" t="s">
        <v>379</v>
      </c>
      <c r="BM2239" s="151" t="s">
        <v>1270</v>
      </c>
    </row>
    <row r="2240" spans="2:65" s="13" customFormat="1" ht="11.25">
      <c r="B2240" s="160"/>
      <c r="D2240" s="154" t="s">
        <v>381</v>
      </c>
      <c r="E2240" s="161" t="s">
        <v>1</v>
      </c>
      <c r="F2240" s="162" t="s">
        <v>153</v>
      </c>
      <c r="H2240" s="163">
        <v>119.806</v>
      </c>
      <c r="I2240" s="164"/>
      <c r="L2240" s="160"/>
      <c r="M2240" s="165"/>
      <c r="T2240" s="166"/>
      <c r="AT2240" s="161" t="s">
        <v>381</v>
      </c>
      <c r="AU2240" s="161" t="s">
        <v>90</v>
      </c>
      <c r="AV2240" s="13" t="s">
        <v>90</v>
      </c>
      <c r="AW2240" s="13" t="s">
        <v>36</v>
      </c>
      <c r="AX2240" s="13" t="s">
        <v>80</v>
      </c>
      <c r="AY2240" s="161" t="s">
        <v>373</v>
      </c>
    </row>
    <row r="2241" spans="2:65" s="14" customFormat="1" ht="11.25">
      <c r="B2241" s="167"/>
      <c r="D2241" s="154" t="s">
        <v>381</v>
      </c>
      <c r="E2241" s="168" t="s">
        <v>1</v>
      </c>
      <c r="F2241" s="169" t="s">
        <v>386</v>
      </c>
      <c r="H2241" s="170">
        <v>119.806</v>
      </c>
      <c r="I2241" s="171"/>
      <c r="L2241" s="167"/>
      <c r="M2241" s="172"/>
      <c r="T2241" s="173"/>
      <c r="AT2241" s="168" t="s">
        <v>381</v>
      </c>
      <c r="AU2241" s="168" t="s">
        <v>90</v>
      </c>
      <c r="AV2241" s="14" t="s">
        <v>379</v>
      </c>
      <c r="AW2241" s="14" t="s">
        <v>36</v>
      </c>
      <c r="AX2241" s="14" t="s">
        <v>87</v>
      </c>
      <c r="AY2241" s="168" t="s">
        <v>373</v>
      </c>
    </row>
    <row r="2242" spans="2:65" s="1" customFormat="1" ht="11.25">
      <c r="B2242" s="32"/>
      <c r="D2242" s="154" t="s">
        <v>403</v>
      </c>
      <c r="F2242" s="174" t="s">
        <v>1271</v>
      </c>
      <c r="L2242" s="32"/>
      <c r="M2242" s="175"/>
      <c r="T2242" s="56"/>
      <c r="AU2242" s="17" t="s">
        <v>90</v>
      </c>
    </row>
    <row r="2243" spans="2:65" s="1" customFormat="1" ht="11.25">
      <c r="B2243" s="32"/>
      <c r="D2243" s="154" t="s">
        <v>403</v>
      </c>
      <c r="F2243" s="176" t="s">
        <v>1272</v>
      </c>
      <c r="H2243" s="177">
        <v>0</v>
      </c>
      <c r="L2243" s="32"/>
      <c r="M2243" s="175"/>
      <c r="T2243" s="56"/>
      <c r="AU2243" s="17" t="s">
        <v>90</v>
      </c>
    </row>
    <row r="2244" spans="2:65" s="1" customFormat="1" ht="11.25">
      <c r="B2244" s="32"/>
      <c r="D2244" s="154" t="s">
        <v>403</v>
      </c>
      <c r="F2244" s="176" t="s">
        <v>1273</v>
      </c>
      <c r="H2244" s="177">
        <v>0</v>
      </c>
      <c r="L2244" s="32"/>
      <c r="M2244" s="175"/>
      <c r="T2244" s="56"/>
      <c r="AU2244" s="17" t="s">
        <v>90</v>
      </c>
    </row>
    <row r="2245" spans="2:65" s="1" customFormat="1" ht="11.25">
      <c r="B2245" s="32"/>
      <c r="D2245" s="154" t="s">
        <v>403</v>
      </c>
      <c r="F2245" s="176" t="s">
        <v>156</v>
      </c>
      <c r="H2245" s="177">
        <v>112</v>
      </c>
      <c r="L2245" s="32"/>
      <c r="M2245" s="175"/>
      <c r="T2245" s="56"/>
      <c r="AU2245" s="17" t="s">
        <v>90</v>
      </c>
    </row>
    <row r="2246" spans="2:65" s="1" customFormat="1" ht="11.25">
      <c r="B2246" s="32"/>
      <c r="D2246" s="154" t="s">
        <v>403</v>
      </c>
      <c r="F2246" s="176" t="s">
        <v>1274</v>
      </c>
      <c r="H2246" s="177">
        <v>7.806</v>
      </c>
      <c r="L2246" s="32"/>
      <c r="M2246" s="175"/>
      <c r="T2246" s="56"/>
      <c r="AU2246" s="17" t="s">
        <v>90</v>
      </c>
    </row>
    <row r="2247" spans="2:65" s="1" customFormat="1" ht="11.25">
      <c r="B2247" s="32"/>
      <c r="D2247" s="154" t="s">
        <v>403</v>
      </c>
      <c r="F2247" s="176" t="s">
        <v>406</v>
      </c>
      <c r="H2247" s="177">
        <v>119.806</v>
      </c>
      <c r="L2247" s="32"/>
      <c r="M2247" s="175"/>
      <c r="T2247" s="56"/>
      <c r="AU2247" s="17" t="s">
        <v>90</v>
      </c>
    </row>
    <row r="2248" spans="2:65" s="1" customFormat="1" ht="37.9" customHeight="1">
      <c r="B2248" s="32"/>
      <c r="C2248" s="139" t="s">
        <v>1275</v>
      </c>
      <c r="D2248" s="139" t="s">
        <v>375</v>
      </c>
      <c r="E2248" s="140" t="s">
        <v>1276</v>
      </c>
      <c r="F2248" s="141" t="s">
        <v>1277</v>
      </c>
      <c r="G2248" s="142" t="s">
        <v>172</v>
      </c>
      <c r="H2248" s="143">
        <v>112</v>
      </c>
      <c r="I2248" s="144"/>
      <c r="J2248" s="145">
        <f>ROUND(I2248*H2248,2)</f>
        <v>0</v>
      </c>
      <c r="K2248" s="146"/>
      <c r="L2248" s="32"/>
      <c r="M2248" s="147" t="s">
        <v>1</v>
      </c>
      <c r="N2248" s="148" t="s">
        <v>45</v>
      </c>
      <c r="P2248" s="149">
        <f>O2248*H2248</f>
        <v>0</v>
      </c>
      <c r="Q2248" s="149">
        <v>8.9999999999999993E-3</v>
      </c>
      <c r="R2248" s="149">
        <f>Q2248*H2248</f>
        <v>1.008</v>
      </c>
      <c r="S2248" s="149">
        <v>0</v>
      </c>
      <c r="T2248" s="150">
        <f>S2248*H2248</f>
        <v>0</v>
      </c>
      <c r="AR2248" s="151" t="s">
        <v>379</v>
      </c>
      <c r="AT2248" s="151" t="s">
        <v>375</v>
      </c>
      <c r="AU2248" s="151" t="s">
        <v>90</v>
      </c>
      <c r="AY2248" s="17" t="s">
        <v>373</v>
      </c>
      <c r="BE2248" s="152">
        <f>IF(N2248="základní",J2248,0)</f>
        <v>0</v>
      </c>
      <c r="BF2248" s="152">
        <f>IF(N2248="snížená",J2248,0)</f>
        <v>0</v>
      </c>
      <c r="BG2248" s="152">
        <f>IF(N2248="zákl. přenesená",J2248,0)</f>
        <v>0</v>
      </c>
      <c r="BH2248" s="152">
        <f>IF(N2248="sníž. přenesená",J2248,0)</f>
        <v>0</v>
      </c>
      <c r="BI2248" s="152">
        <f>IF(N2248="nulová",J2248,0)</f>
        <v>0</v>
      </c>
      <c r="BJ2248" s="17" t="s">
        <v>87</v>
      </c>
      <c r="BK2248" s="152">
        <f>ROUND(I2248*H2248,2)</f>
        <v>0</v>
      </c>
      <c r="BL2248" s="17" t="s">
        <v>379</v>
      </c>
      <c r="BM2248" s="151" t="s">
        <v>1278</v>
      </c>
    </row>
    <row r="2249" spans="2:65" s="12" customFormat="1" ht="11.25">
      <c r="B2249" s="153"/>
      <c r="D2249" s="154" t="s">
        <v>381</v>
      </c>
      <c r="E2249" s="155" t="s">
        <v>1</v>
      </c>
      <c r="F2249" s="156" t="s">
        <v>1279</v>
      </c>
      <c r="H2249" s="155" t="s">
        <v>1</v>
      </c>
      <c r="I2249" s="157"/>
      <c r="L2249" s="153"/>
      <c r="M2249" s="158"/>
      <c r="T2249" s="159"/>
      <c r="AT2249" s="155" t="s">
        <v>381</v>
      </c>
      <c r="AU2249" s="155" t="s">
        <v>90</v>
      </c>
      <c r="AV2249" s="12" t="s">
        <v>87</v>
      </c>
      <c r="AW2249" s="12" t="s">
        <v>36</v>
      </c>
      <c r="AX2249" s="12" t="s">
        <v>80</v>
      </c>
      <c r="AY2249" s="155" t="s">
        <v>373</v>
      </c>
    </row>
    <row r="2250" spans="2:65" s="12" customFormat="1" ht="11.25">
      <c r="B2250" s="153"/>
      <c r="D2250" s="154" t="s">
        <v>381</v>
      </c>
      <c r="E2250" s="155" t="s">
        <v>1</v>
      </c>
      <c r="F2250" s="156" t="s">
        <v>398</v>
      </c>
      <c r="H2250" s="155" t="s">
        <v>1</v>
      </c>
      <c r="I2250" s="157"/>
      <c r="L2250" s="153"/>
      <c r="M2250" s="158"/>
      <c r="T2250" s="159"/>
      <c r="AT2250" s="155" t="s">
        <v>381</v>
      </c>
      <c r="AU2250" s="155" t="s">
        <v>90</v>
      </c>
      <c r="AV2250" s="12" t="s">
        <v>87</v>
      </c>
      <c r="AW2250" s="12" t="s">
        <v>36</v>
      </c>
      <c r="AX2250" s="12" t="s">
        <v>80</v>
      </c>
      <c r="AY2250" s="155" t="s">
        <v>373</v>
      </c>
    </row>
    <row r="2251" spans="2:65" s="13" customFormat="1" ht="11.25">
      <c r="B2251" s="160"/>
      <c r="D2251" s="154" t="s">
        <v>381</v>
      </c>
      <c r="E2251" s="161" t="s">
        <v>1</v>
      </c>
      <c r="F2251" s="162" t="s">
        <v>1280</v>
      </c>
      <c r="H2251" s="163">
        <v>112</v>
      </c>
      <c r="I2251" s="164"/>
      <c r="L2251" s="160"/>
      <c r="M2251" s="165"/>
      <c r="T2251" s="166"/>
      <c r="AT2251" s="161" t="s">
        <v>381</v>
      </c>
      <c r="AU2251" s="161" t="s">
        <v>90</v>
      </c>
      <c r="AV2251" s="13" t="s">
        <v>90</v>
      </c>
      <c r="AW2251" s="13" t="s">
        <v>36</v>
      </c>
      <c r="AX2251" s="13" t="s">
        <v>80</v>
      </c>
      <c r="AY2251" s="161" t="s">
        <v>373</v>
      </c>
    </row>
    <row r="2252" spans="2:65" s="15" customFormat="1" ht="11.25">
      <c r="B2252" s="178"/>
      <c r="D2252" s="154" t="s">
        <v>381</v>
      </c>
      <c r="E2252" s="179" t="s">
        <v>156</v>
      </c>
      <c r="F2252" s="180" t="s">
        <v>406</v>
      </c>
      <c r="H2252" s="181">
        <v>112</v>
      </c>
      <c r="I2252" s="182"/>
      <c r="L2252" s="178"/>
      <c r="M2252" s="183"/>
      <c r="T2252" s="184"/>
      <c r="AT2252" s="179" t="s">
        <v>381</v>
      </c>
      <c r="AU2252" s="179" t="s">
        <v>90</v>
      </c>
      <c r="AV2252" s="15" t="s">
        <v>392</v>
      </c>
      <c r="AW2252" s="15" t="s">
        <v>36</v>
      </c>
      <c r="AX2252" s="15" t="s">
        <v>80</v>
      </c>
      <c r="AY2252" s="179" t="s">
        <v>373</v>
      </c>
    </row>
    <row r="2253" spans="2:65" s="14" customFormat="1" ht="11.25">
      <c r="B2253" s="167"/>
      <c r="D2253" s="154" t="s">
        <v>381</v>
      </c>
      <c r="E2253" s="168" t="s">
        <v>1</v>
      </c>
      <c r="F2253" s="169" t="s">
        <v>386</v>
      </c>
      <c r="H2253" s="170">
        <v>112</v>
      </c>
      <c r="I2253" s="171"/>
      <c r="L2253" s="167"/>
      <c r="M2253" s="172"/>
      <c r="T2253" s="173"/>
      <c r="AT2253" s="168" t="s">
        <v>381</v>
      </c>
      <c r="AU2253" s="168" t="s">
        <v>90</v>
      </c>
      <c r="AV2253" s="14" t="s">
        <v>379</v>
      </c>
      <c r="AW2253" s="14" t="s">
        <v>36</v>
      </c>
      <c r="AX2253" s="14" t="s">
        <v>87</v>
      </c>
      <c r="AY2253" s="168" t="s">
        <v>373</v>
      </c>
    </row>
    <row r="2254" spans="2:65" s="1" customFormat="1" ht="16.5" customHeight="1">
      <c r="B2254" s="32"/>
      <c r="C2254" s="185" t="s">
        <v>1281</v>
      </c>
      <c r="D2254" s="185" t="s">
        <v>479</v>
      </c>
      <c r="E2254" s="186" t="s">
        <v>1282</v>
      </c>
      <c r="F2254" s="187" t="s">
        <v>1283</v>
      </c>
      <c r="G2254" s="188" t="s">
        <v>172</v>
      </c>
      <c r="H2254" s="189">
        <v>117.6</v>
      </c>
      <c r="I2254" s="190"/>
      <c r="J2254" s="191">
        <f>ROUND(I2254*H2254,2)</f>
        <v>0</v>
      </c>
      <c r="K2254" s="192"/>
      <c r="L2254" s="193"/>
      <c r="M2254" s="194" t="s">
        <v>1</v>
      </c>
      <c r="N2254" s="195" t="s">
        <v>45</v>
      </c>
      <c r="P2254" s="149">
        <f>O2254*H2254</f>
        <v>0</v>
      </c>
      <c r="Q2254" s="149">
        <v>4.1999999999999997E-3</v>
      </c>
      <c r="R2254" s="149">
        <f>Q2254*H2254</f>
        <v>0.49391999999999997</v>
      </c>
      <c r="S2254" s="149">
        <v>0</v>
      </c>
      <c r="T2254" s="150">
        <f>S2254*H2254</f>
        <v>0</v>
      </c>
      <c r="AR2254" s="151" t="s">
        <v>444</v>
      </c>
      <c r="AT2254" s="151" t="s">
        <v>479</v>
      </c>
      <c r="AU2254" s="151" t="s">
        <v>90</v>
      </c>
      <c r="AY2254" s="17" t="s">
        <v>373</v>
      </c>
      <c r="BE2254" s="152">
        <f>IF(N2254="základní",J2254,0)</f>
        <v>0</v>
      </c>
      <c r="BF2254" s="152">
        <f>IF(N2254="snížená",J2254,0)</f>
        <v>0</v>
      </c>
      <c r="BG2254" s="152">
        <f>IF(N2254="zákl. přenesená",J2254,0)</f>
        <v>0</v>
      </c>
      <c r="BH2254" s="152">
        <f>IF(N2254="sníž. přenesená",J2254,0)</f>
        <v>0</v>
      </c>
      <c r="BI2254" s="152">
        <f>IF(N2254="nulová",J2254,0)</f>
        <v>0</v>
      </c>
      <c r="BJ2254" s="17" t="s">
        <v>87</v>
      </c>
      <c r="BK2254" s="152">
        <f>ROUND(I2254*H2254,2)</f>
        <v>0</v>
      </c>
      <c r="BL2254" s="17" t="s">
        <v>379</v>
      </c>
      <c r="BM2254" s="151" t="s">
        <v>1284</v>
      </c>
    </row>
    <row r="2255" spans="2:65" s="13" customFormat="1" ht="11.25">
      <c r="B2255" s="160"/>
      <c r="D2255" s="154" t="s">
        <v>381</v>
      </c>
      <c r="E2255" s="161" t="s">
        <v>1</v>
      </c>
      <c r="F2255" s="162" t="s">
        <v>156</v>
      </c>
      <c r="H2255" s="163">
        <v>112</v>
      </c>
      <c r="I2255" s="164"/>
      <c r="L2255" s="160"/>
      <c r="M2255" s="165"/>
      <c r="T2255" s="166"/>
      <c r="AT2255" s="161" t="s">
        <v>381</v>
      </c>
      <c r="AU2255" s="161" t="s">
        <v>90</v>
      </c>
      <c r="AV2255" s="13" t="s">
        <v>90</v>
      </c>
      <c r="AW2255" s="13" t="s">
        <v>36</v>
      </c>
      <c r="AX2255" s="13" t="s">
        <v>80</v>
      </c>
      <c r="AY2255" s="161" t="s">
        <v>373</v>
      </c>
    </row>
    <row r="2256" spans="2:65" s="14" customFormat="1" ht="11.25">
      <c r="B2256" s="167"/>
      <c r="D2256" s="154" t="s">
        <v>381</v>
      </c>
      <c r="E2256" s="168" t="s">
        <v>1</v>
      </c>
      <c r="F2256" s="169" t="s">
        <v>386</v>
      </c>
      <c r="H2256" s="170">
        <v>112</v>
      </c>
      <c r="I2256" s="171"/>
      <c r="L2256" s="167"/>
      <c r="M2256" s="172"/>
      <c r="T2256" s="173"/>
      <c r="AT2256" s="168" t="s">
        <v>381</v>
      </c>
      <c r="AU2256" s="168" t="s">
        <v>90</v>
      </c>
      <c r="AV2256" s="14" t="s">
        <v>379</v>
      </c>
      <c r="AW2256" s="14" t="s">
        <v>36</v>
      </c>
      <c r="AX2256" s="14" t="s">
        <v>87</v>
      </c>
      <c r="AY2256" s="168" t="s">
        <v>373</v>
      </c>
    </row>
    <row r="2257" spans="2:65" s="1" customFormat="1" ht="11.25">
      <c r="B2257" s="32"/>
      <c r="D2257" s="154" t="s">
        <v>403</v>
      </c>
      <c r="F2257" s="174" t="s">
        <v>1285</v>
      </c>
      <c r="L2257" s="32"/>
      <c r="M2257" s="175"/>
      <c r="T2257" s="56"/>
      <c r="AU2257" s="17" t="s">
        <v>90</v>
      </c>
    </row>
    <row r="2258" spans="2:65" s="1" customFormat="1" ht="11.25">
      <c r="B2258" s="32"/>
      <c r="D2258" s="154" t="s">
        <v>403</v>
      </c>
      <c r="F2258" s="176" t="s">
        <v>1279</v>
      </c>
      <c r="H2258" s="177">
        <v>0</v>
      </c>
      <c r="L2258" s="32"/>
      <c r="M2258" s="175"/>
      <c r="T2258" s="56"/>
      <c r="AU2258" s="17" t="s">
        <v>90</v>
      </c>
    </row>
    <row r="2259" spans="2:65" s="1" customFormat="1" ht="11.25">
      <c r="B2259" s="32"/>
      <c r="D2259" s="154" t="s">
        <v>403</v>
      </c>
      <c r="F2259" s="176" t="s">
        <v>398</v>
      </c>
      <c r="H2259" s="177">
        <v>0</v>
      </c>
      <c r="L2259" s="32"/>
      <c r="M2259" s="175"/>
      <c r="T2259" s="56"/>
      <c r="AU2259" s="17" t="s">
        <v>90</v>
      </c>
    </row>
    <row r="2260" spans="2:65" s="1" customFormat="1" ht="11.25">
      <c r="B2260" s="32"/>
      <c r="D2260" s="154" t="s">
        <v>403</v>
      </c>
      <c r="F2260" s="176" t="s">
        <v>1280</v>
      </c>
      <c r="H2260" s="177">
        <v>112</v>
      </c>
      <c r="L2260" s="32"/>
      <c r="M2260" s="175"/>
      <c r="T2260" s="56"/>
      <c r="AU2260" s="17" t="s">
        <v>90</v>
      </c>
    </row>
    <row r="2261" spans="2:65" s="1" customFormat="1" ht="11.25">
      <c r="B2261" s="32"/>
      <c r="D2261" s="154" t="s">
        <v>403</v>
      </c>
      <c r="F2261" s="176" t="s">
        <v>406</v>
      </c>
      <c r="H2261" s="177">
        <v>112</v>
      </c>
      <c r="L2261" s="32"/>
      <c r="M2261" s="175"/>
      <c r="T2261" s="56"/>
      <c r="AU2261" s="17" t="s">
        <v>90</v>
      </c>
    </row>
    <row r="2262" spans="2:65" s="13" customFormat="1" ht="11.25">
      <c r="B2262" s="160"/>
      <c r="D2262" s="154" t="s">
        <v>381</v>
      </c>
      <c r="F2262" s="162" t="s">
        <v>1286</v>
      </c>
      <c r="H2262" s="163">
        <v>117.6</v>
      </c>
      <c r="I2262" s="164"/>
      <c r="L2262" s="160"/>
      <c r="M2262" s="165"/>
      <c r="T2262" s="166"/>
      <c r="AT2262" s="161" t="s">
        <v>381</v>
      </c>
      <c r="AU2262" s="161" t="s">
        <v>90</v>
      </c>
      <c r="AV2262" s="13" t="s">
        <v>90</v>
      </c>
      <c r="AW2262" s="13" t="s">
        <v>4</v>
      </c>
      <c r="AX2262" s="13" t="s">
        <v>87</v>
      </c>
      <c r="AY2262" s="161" t="s">
        <v>373</v>
      </c>
    </row>
    <row r="2263" spans="2:65" s="1" customFormat="1" ht="24.2" customHeight="1">
      <c r="B2263" s="32"/>
      <c r="C2263" s="139" t="s">
        <v>1287</v>
      </c>
      <c r="D2263" s="139" t="s">
        <v>375</v>
      </c>
      <c r="E2263" s="140" t="s">
        <v>1288</v>
      </c>
      <c r="F2263" s="141" t="s">
        <v>1289</v>
      </c>
      <c r="G2263" s="142" t="s">
        <v>172</v>
      </c>
      <c r="H2263" s="143">
        <v>112</v>
      </c>
      <c r="I2263" s="144"/>
      <c r="J2263" s="145">
        <f>ROUND(I2263*H2263,2)</f>
        <v>0</v>
      </c>
      <c r="K2263" s="146"/>
      <c r="L2263" s="32"/>
      <c r="M2263" s="147" t="s">
        <v>1</v>
      </c>
      <c r="N2263" s="148" t="s">
        <v>45</v>
      </c>
      <c r="P2263" s="149">
        <f>O2263*H2263</f>
        <v>0</v>
      </c>
      <c r="Q2263" s="149">
        <v>1E-4</v>
      </c>
      <c r="R2263" s="149">
        <f>Q2263*H2263</f>
        <v>1.12E-2</v>
      </c>
      <c r="S2263" s="149">
        <v>0</v>
      </c>
      <c r="T2263" s="150">
        <f>S2263*H2263</f>
        <v>0</v>
      </c>
      <c r="AR2263" s="151" t="s">
        <v>379</v>
      </c>
      <c r="AT2263" s="151" t="s">
        <v>375</v>
      </c>
      <c r="AU2263" s="151" t="s">
        <v>90</v>
      </c>
      <c r="AY2263" s="17" t="s">
        <v>373</v>
      </c>
      <c r="BE2263" s="152">
        <f>IF(N2263="základní",J2263,0)</f>
        <v>0</v>
      </c>
      <c r="BF2263" s="152">
        <f>IF(N2263="snížená",J2263,0)</f>
        <v>0</v>
      </c>
      <c r="BG2263" s="152">
        <f>IF(N2263="zákl. přenesená",J2263,0)</f>
        <v>0</v>
      </c>
      <c r="BH2263" s="152">
        <f>IF(N2263="sníž. přenesená",J2263,0)</f>
        <v>0</v>
      </c>
      <c r="BI2263" s="152">
        <f>IF(N2263="nulová",J2263,0)</f>
        <v>0</v>
      </c>
      <c r="BJ2263" s="17" t="s">
        <v>87</v>
      </c>
      <c r="BK2263" s="152">
        <f>ROUND(I2263*H2263,2)</f>
        <v>0</v>
      </c>
      <c r="BL2263" s="17" t="s">
        <v>379</v>
      </c>
      <c r="BM2263" s="151" t="s">
        <v>1290</v>
      </c>
    </row>
    <row r="2264" spans="2:65" s="13" customFormat="1" ht="11.25">
      <c r="B2264" s="160"/>
      <c r="D2264" s="154" t="s">
        <v>381</v>
      </c>
      <c r="E2264" s="161" t="s">
        <v>1</v>
      </c>
      <c r="F2264" s="162" t="s">
        <v>156</v>
      </c>
      <c r="H2264" s="163">
        <v>112</v>
      </c>
      <c r="I2264" s="164"/>
      <c r="L2264" s="160"/>
      <c r="M2264" s="165"/>
      <c r="T2264" s="166"/>
      <c r="AT2264" s="161" t="s">
        <v>381</v>
      </c>
      <c r="AU2264" s="161" t="s">
        <v>90</v>
      </c>
      <c r="AV2264" s="13" t="s">
        <v>90</v>
      </c>
      <c r="AW2264" s="13" t="s">
        <v>36</v>
      </c>
      <c r="AX2264" s="13" t="s">
        <v>80</v>
      </c>
      <c r="AY2264" s="161" t="s">
        <v>373</v>
      </c>
    </row>
    <row r="2265" spans="2:65" s="14" customFormat="1" ht="11.25">
      <c r="B2265" s="167"/>
      <c r="D2265" s="154" t="s">
        <v>381</v>
      </c>
      <c r="E2265" s="168" t="s">
        <v>1</v>
      </c>
      <c r="F2265" s="169" t="s">
        <v>386</v>
      </c>
      <c r="H2265" s="170">
        <v>112</v>
      </c>
      <c r="I2265" s="171"/>
      <c r="L2265" s="167"/>
      <c r="M2265" s="172"/>
      <c r="T2265" s="173"/>
      <c r="AT2265" s="168" t="s">
        <v>381</v>
      </c>
      <c r="AU2265" s="168" t="s">
        <v>90</v>
      </c>
      <c r="AV2265" s="14" t="s">
        <v>379</v>
      </c>
      <c r="AW2265" s="14" t="s">
        <v>36</v>
      </c>
      <c r="AX2265" s="14" t="s">
        <v>87</v>
      </c>
      <c r="AY2265" s="168" t="s">
        <v>373</v>
      </c>
    </row>
    <row r="2266" spans="2:65" s="1" customFormat="1" ht="11.25">
      <c r="B2266" s="32"/>
      <c r="D2266" s="154" t="s">
        <v>403</v>
      </c>
      <c r="F2266" s="174" t="s">
        <v>1285</v>
      </c>
      <c r="L2266" s="32"/>
      <c r="M2266" s="175"/>
      <c r="T2266" s="56"/>
      <c r="AU2266" s="17" t="s">
        <v>90</v>
      </c>
    </row>
    <row r="2267" spans="2:65" s="1" customFormat="1" ht="11.25">
      <c r="B2267" s="32"/>
      <c r="D2267" s="154" t="s">
        <v>403</v>
      </c>
      <c r="F2267" s="176" t="s">
        <v>1279</v>
      </c>
      <c r="H2267" s="177">
        <v>0</v>
      </c>
      <c r="L2267" s="32"/>
      <c r="M2267" s="175"/>
      <c r="T2267" s="56"/>
      <c r="AU2267" s="17" t="s">
        <v>90</v>
      </c>
    </row>
    <row r="2268" spans="2:65" s="1" customFormat="1" ht="11.25">
      <c r="B2268" s="32"/>
      <c r="D2268" s="154" t="s">
        <v>403</v>
      </c>
      <c r="F2268" s="176" t="s">
        <v>398</v>
      </c>
      <c r="H2268" s="177">
        <v>0</v>
      </c>
      <c r="L2268" s="32"/>
      <c r="M2268" s="175"/>
      <c r="T2268" s="56"/>
      <c r="AU2268" s="17" t="s">
        <v>90</v>
      </c>
    </row>
    <row r="2269" spans="2:65" s="1" customFormat="1" ht="11.25">
      <c r="B2269" s="32"/>
      <c r="D2269" s="154" t="s">
        <v>403</v>
      </c>
      <c r="F2269" s="176" t="s">
        <v>1280</v>
      </c>
      <c r="H2269" s="177">
        <v>112</v>
      </c>
      <c r="L2269" s="32"/>
      <c r="M2269" s="175"/>
      <c r="T2269" s="56"/>
      <c r="AU2269" s="17" t="s">
        <v>90</v>
      </c>
    </row>
    <row r="2270" spans="2:65" s="1" customFormat="1" ht="11.25">
      <c r="B2270" s="32"/>
      <c r="D2270" s="154" t="s">
        <v>403</v>
      </c>
      <c r="F2270" s="176" t="s">
        <v>406</v>
      </c>
      <c r="H2270" s="177">
        <v>112</v>
      </c>
      <c r="L2270" s="32"/>
      <c r="M2270" s="175"/>
      <c r="T2270" s="56"/>
      <c r="AU2270" s="17" t="s">
        <v>90</v>
      </c>
    </row>
    <row r="2271" spans="2:65" s="1" customFormat="1" ht="24.2" customHeight="1">
      <c r="B2271" s="32"/>
      <c r="C2271" s="139" t="s">
        <v>1291</v>
      </c>
      <c r="D2271" s="139" t="s">
        <v>375</v>
      </c>
      <c r="E2271" s="140" t="s">
        <v>1292</v>
      </c>
      <c r="F2271" s="141" t="s">
        <v>1293</v>
      </c>
      <c r="G2271" s="142" t="s">
        <v>172</v>
      </c>
      <c r="H2271" s="143">
        <v>119.806</v>
      </c>
      <c r="I2271" s="144"/>
      <c r="J2271" s="145">
        <f>ROUND(I2271*H2271,2)</f>
        <v>0</v>
      </c>
      <c r="K2271" s="146"/>
      <c r="L2271" s="32"/>
      <c r="M2271" s="147" t="s">
        <v>1</v>
      </c>
      <c r="N2271" s="148" t="s">
        <v>45</v>
      </c>
      <c r="P2271" s="149">
        <f>O2271*H2271</f>
        <v>0</v>
      </c>
      <c r="Q2271" s="149">
        <v>2.8500000000000001E-3</v>
      </c>
      <c r="R2271" s="149">
        <f>Q2271*H2271</f>
        <v>0.3414471</v>
      </c>
      <c r="S2271" s="149">
        <v>0</v>
      </c>
      <c r="T2271" s="150">
        <f>S2271*H2271</f>
        <v>0</v>
      </c>
      <c r="AR2271" s="151" t="s">
        <v>379</v>
      </c>
      <c r="AT2271" s="151" t="s">
        <v>375</v>
      </c>
      <c r="AU2271" s="151" t="s">
        <v>90</v>
      </c>
      <c r="AY2271" s="17" t="s">
        <v>373</v>
      </c>
      <c r="BE2271" s="152">
        <f>IF(N2271="základní",J2271,0)</f>
        <v>0</v>
      </c>
      <c r="BF2271" s="152">
        <f>IF(N2271="snížená",J2271,0)</f>
        <v>0</v>
      </c>
      <c r="BG2271" s="152">
        <f>IF(N2271="zákl. přenesená",J2271,0)</f>
        <v>0</v>
      </c>
      <c r="BH2271" s="152">
        <f>IF(N2271="sníž. přenesená",J2271,0)</f>
        <v>0</v>
      </c>
      <c r="BI2271" s="152">
        <f>IF(N2271="nulová",J2271,0)</f>
        <v>0</v>
      </c>
      <c r="BJ2271" s="17" t="s">
        <v>87</v>
      </c>
      <c r="BK2271" s="152">
        <f>ROUND(I2271*H2271,2)</f>
        <v>0</v>
      </c>
      <c r="BL2271" s="17" t="s">
        <v>379</v>
      </c>
      <c r="BM2271" s="151" t="s">
        <v>1294</v>
      </c>
    </row>
    <row r="2272" spans="2:65" s="12" customFormat="1" ht="11.25">
      <c r="B2272" s="153"/>
      <c r="D2272" s="154" t="s">
        <v>381</v>
      </c>
      <c r="E2272" s="155" t="s">
        <v>1</v>
      </c>
      <c r="F2272" s="156" t="s">
        <v>1272</v>
      </c>
      <c r="H2272" s="155" t="s">
        <v>1</v>
      </c>
      <c r="I2272" s="157"/>
      <c r="L2272" s="153"/>
      <c r="M2272" s="158"/>
      <c r="T2272" s="159"/>
      <c r="AT2272" s="155" t="s">
        <v>381</v>
      </c>
      <c r="AU2272" s="155" t="s">
        <v>90</v>
      </c>
      <c r="AV2272" s="12" t="s">
        <v>87</v>
      </c>
      <c r="AW2272" s="12" t="s">
        <v>36</v>
      </c>
      <c r="AX2272" s="12" t="s">
        <v>80</v>
      </c>
      <c r="AY2272" s="155" t="s">
        <v>373</v>
      </c>
    </row>
    <row r="2273" spans="2:65" s="12" customFormat="1" ht="11.25">
      <c r="B2273" s="153"/>
      <c r="D2273" s="154" t="s">
        <v>381</v>
      </c>
      <c r="E2273" s="155" t="s">
        <v>1</v>
      </c>
      <c r="F2273" s="156" t="s">
        <v>1273</v>
      </c>
      <c r="H2273" s="155" t="s">
        <v>1</v>
      </c>
      <c r="I2273" s="157"/>
      <c r="L2273" s="153"/>
      <c r="M2273" s="158"/>
      <c r="T2273" s="159"/>
      <c r="AT2273" s="155" t="s">
        <v>381</v>
      </c>
      <c r="AU2273" s="155" t="s">
        <v>90</v>
      </c>
      <c r="AV2273" s="12" t="s">
        <v>87</v>
      </c>
      <c r="AW2273" s="12" t="s">
        <v>36</v>
      </c>
      <c r="AX2273" s="12" t="s">
        <v>80</v>
      </c>
      <c r="AY2273" s="155" t="s">
        <v>373</v>
      </c>
    </row>
    <row r="2274" spans="2:65" s="13" customFormat="1" ht="11.25">
      <c r="B2274" s="160"/>
      <c r="D2274" s="154" t="s">
        <v>381</v>
      </c>
      <c r="E2274" s="161" t="s">
        <v>1</v>
      </c>
      <c r="F2274" s="162" t="s">
        <v>156</v>
      </c>
      <c r="H2274" s="163">
        <v>112</v>
      </c>
      <c r="I2274" s="164"/>
      <c r="L2274" s="160"/>
      <c r="M2274" s="165"/>
      <c r="T2274" s="166"/>
      <c r="AT2274" s="161" t="s">
        <v>381</v>
      </c>
      <c r="AU2274" s="161" t="s">
        <v>90</v>
      </c>
      <c r="AV2274" s="13" t="s">
        <v>90</v>
      </c>
      <c r="AW2274" s="13" t="s">
        <v>36</v>
      </c>
      <c r="AX2274" s="13" t="s">
        <v>80</v>
      </c>
      <c r="AY2274" s="161" t="s">
        <v>373</v>
      </c>
    </row>
    <row r="2275" spans="2:65" s="13" customFormat="1" ht="11.25">
      <c r="B2275" s="160"/>
      <c r="D2275" s="154" t="s">
        <v>381</v>
      </c>
      <c r="E2275" s="161" t="s">
        <v>1</v>
      </c>
      <c r="F2275" s="162" t="s">
        <v>1274</v>
      </c>
      <c r="H2275" s="163">
        <v>7.806</v>
      </c>
      <c r="I2275" s="164"/>
      <c r="L2275" s="160"/>
      <c r="M2275" s="165"/>
      <c r="T2275" s="166"/>
      <c r="AT2275" s="161" t="s">
        <v>381</v>
      </c>
      <c r="AU2275" s="161" t="s">
        <v>90</v>
      </c>
      <c r="AV2275" s="13" t="s">
        <v>90</v>
      </c>
      <c r="AW2275" s="13" t="s">
        <v>36</v>
      </c>
      <c r="AX2275" s="13" t="s">
        <v>80</v>
      </c>
      <c r="AY2275" s="161" t="s">
        <v>373</v>
      </c>
    </row>
    <row r="2276" spans="2:65" s="15" customFormat="1" ht="11.25">
      <c r="B2276" s="178"/>
      <c r="D2276" s="154" t="s">
        <v>381</v>
      </c>
      <c r="E2276" s="179" t="s">
        <v>153</v>
      </c>
      <c r="F2276" s="180" t="s">
        <v>406</v>
      </c>
      <c r="H2276" s="181">
        <v>119.806</v>
      </c>
      <c r="I2276" s="182"/>
      <c r="L2276" s="178"/>
      <c r="M2276" s="183"/>
      <c r="T2276" s="184"/>
      <c r="AT2276" s="179" t="s">
        <v>381</v>
      </c>
      <c r="AU2276" s="179" t="s">
        <v>90</v>
      </c>
      <c r="AV2276" s="15" t="s">
        <v>392</v>
      </c>
      <c r="AW2276" s="15" t="s">
        <v>36</v>
      </c>
      <c r="AX2276" s="15" t="s">
        <v>80</v>
      </c>
      <c r="AY2276" s="179" t="s">
        <v>373</v>
      </c>
    </row>
    <row r="2277" spans="2:65" s="14" customFormat="1" ht="11.25">
      <c r="B2277" s="167"/>
      <c r="D2277" s="154" t="s">
        <v>381</v>
      </c>
      <c r="E2277" s="168" t="s">
        <v>1</v>
      </c>
      <c r="F2277" s="169" t="s">
        <v>386</v>
      </c>
      <c r="H2277" s="170">
        <v>119.806</v>
      </c>
      <c r="I2277" s="171"/>
      <c r="L2277" s="167"/>
      <c r="M2277" s="172"/>
      <c r="T2277" s="173"/>
      <c r="AT2277" s="168" t="s">
        <v>381</v>
      </c>
      <c r="AU2277" s="168" t="s">
        <v>90</v>
      </c>
      <c r="AV2277" s="14" t="s">
        <v>379</v>
      </c>
      <c r="AW2277" s="14" t="s">
        <v>36</v>
      </c>
      <c r="AX2277" s="14" t="s">
        <v>87</v>
      </c>
      <c r="AY2277" s="168" t="s">
        <v>373</v>
      </c>
    </row>
    <row r="2278" spans="2:65" s="1" customFormat="1" ht="11.25">
      <c r="B2278" s="32"/>
      <c r="D2278" s="154" t="s">
        <v>403</v>
      </c>
      <c r="F2278" s="174" t="s">
        <v>1285</v>
      </c>
      <c r="L2278" s="32"/>
      <c r="M2278" s="175"/>
      <c r="T2278" s="56"/>
      <c r="AU2278" s="17" t="s">
        <v>90</v>
      </c>
    </row>
    <row r="2279" spans="2:65" s="1" customFormat="1" ht="11.25">
      <c r="B2279" s="32"/>
      <c r="D2279" s="154" t="s">
        <v>403</v>
      </c>
      <c r="F2279" s="176" t="s">
        <v>1279</v>
      </c>
      <c r="H2279" s="177">
        <v>0</v>
      </c>
      <c r="L2279" s="32"/>
      <c r="M2279" s="175"/>
      <c r="T2279" s="56"/>
      <c r="AU2279" s="17" t="s">
        <v>90</v>
      </c>
    </row>
    <row r="2280" spans="2:65" s="1" customFormat="1" ht="11.25">
      <c r="B2280" s="32"/>
      <c r="D2280" s="154" t="s">
        <v>403</v>
      </c>
      <c r="F2280" s="176" t="s">
        <v>398</v>
      </c>
      <c r="H2280" s="177">
        <v>0</v>
      </c>
      <c r="L2280" s="32"/>
      <c r="M2280" s="175"/>
      <c r="T2280" s="56"/>
      <c r="AU2280" s="17" t="s">
        <v>90</v>
      </c>
    </row>
    <row r="2281" spans="2:65" s="1" customFormat="1" ht="11.25">
      <c r="B2281" s="32"/>
      <c r="D2281" s="154" t="s">
        <v>403</v>
      </c>
      <c r="F2281" s="176" t="s">
        <v>1280</v>
      </c>
      <c r="H2281" s="177">
        <v>112</v>
      </c>
      <c r="L2281" s="32"/>
      <c r="M2281" s="175"/>
      <c r="T2281" s="56"/>
      <c r="AU2281" s="17" t="s">
        <v>90</v>
      </c>
    </row>
    <row r="2282" spans="2:65" s="1" customFormat="1" ht="11.25">
      <c r="B2282" s="32"/>
      <c r="D2282" s="154" t="s">
        <v>403</v>
      </c>
      <c r="F2282" s="176" t="s">
        <v>406</v>
      </c>
      <c r="H2282" s="177">
        <v>112</v>
      </c>
      <c r="L2282" s="32"/>
      <c r="M2282" s="175"/>
      <c r="T2282" s="56"/>
      <c r="AU2282" s="17" t="s">
        <v>90</v>
      </c>
    </row>
    <row r="2283" spans="2:65" s="1" customFormat="1" ht="16.5" customHeight="1">
      <c r="B2283" s="32"/>
      <c r="C2283" s="139" t="s">
        <v>1295</v>
      </c>
      <c r="D2283" s="139" t="s">
        <v>375</v>
      </c>
      <c r="E2283" s="140" t="s">
        <v>1296</v>
      </c>
      <c r="F2283" s="141" t="s">
        <v>1297</v>
      </c>
      <c r="G2283" s="142" t="s">
        <v>465</v>
      </c>
      <c r="H2283" s="143">
        <v>26.02</v>
      </c>
      <c r="I2283" s="144"/>
      <c r="J2283" s="145">
        <f>ROUND(I2283*H2283,2)</f>
        <v>0</v>
      </c>
      <c r="K2283" s="146"/>
      <c r="L2283" s="32"/>
      <c r="M2283" s="147" t="s">
        <v>1</v>
      </c>
      <c r="N2283" s="148" t="s">
        <v>45</v>
      </c>
      <c r="P2283" s="149">
        <f>O2283*H2283</f>
        <v>0</v>
      </c>
      <c r="Q2283" s="149">
        <v>0</v>
      </c>
      <c r="R2283" s="149">
        <f>Q2283*H2283</f>
        <v>0</v>
      </c>
      <c r="S2283" s="149">
        <v>0</v>
      </c>
      <c r="T2283" s="150">
        <f>S2283*H2283</f>
        <v>0</v>
      </c>
      <c r="AR2283" s="151" t="s">
        <v>379</v>
      </c>
      <c r="AT2283" s="151" t="s">
        <v>375</v>
      </c>
      <c r="AU2283" s="151" t="s">
        <v>90</v>
      </c>
      <c r="AY2283" s="17" t="s">
        <v>373</v>
      </c>
      <c r="BE2283" s="152">
        <f>IF(N2283="základní",J2283,0)</f>
        <v>0</v>
      </c>
      <c r="BF2283" s="152">
        <f>IF(N2283="snížená",J2283,0)</f>
        <v>0</v>
      </c>
      <c r="BG2283" s="152">
        <f>IF(N2283="zákl. přenesená",J2283,0)</f>
        <v>0</v>
      </c>
      <c r="BH2283" s="152">
        <f>IF(N2283="sníž. přenesená",J2283,0)</f>
        <v>0</v>
      </c>
      <c r="BI2283" s="152">
        <f>IF(N2283="nulová",J2283,0)</f>
        <v>0</v>
      </c>
      <c r="BJ2283" s="17" t="s">
        <v>87</v>
      </c>
      <c r="BK2283" s="152">
        <f>ROUND(I2283*H2283,2)</f>
        <v>0</v>
      </c>
      <c r="BL2283" s="17" t="s">
        <v>379</v>
      </c>
      <c r="BM2283" s="151" t="s">
        <v>1298</v>
      </c>
    </row>
    <row r="2284" spans="2:65" s="12" customFormat="1" ht="11.25">
      <c r="B2284" s="153"/>
      <c r="D2284" s="154" t="s">
        <v>381</v>
      </c>
      <c r="E2284" s="155" t="s">
        <v>1</v>
      </c>
      <c r="F2284" s="156" t="s">
        <v>1299</v>
      </c>
      <c r="H2284" s="155" t="s">
        <v>1</v>
      </c>
      <c r="I2284" s="157"/>
      <c r="L2284" s="153"/>
      <c r="M2284" s="158"/>
      <c r="T2284" s="159"/>
      <c r="AT2284" s="155" t="s">
        <v>381</v>
      </c>
      <c r="AU2284" s="155" t="s">
        <v>90</v>
      </c>
      <c r="AV2284" s="12" t="s">
        <v>87</v>
      </c>
      <c r="AW2284" s="12" t="s">
        <v>36</v>
      </c>
      <c r="AX2284" s="12" t="s">
        <v>80</v>
      </c>
      <c r="AY2284" s="155" t="s">
        <v>373</v>
      </c>
    </row>
    <row r="2285" spans="2:65" s="12" customFormat="1" ht="11.25">
      <c r="B2285" s="153"/>
      <c r="D2285" s="154" t="s">
        <v>381</v>
      </c>
      <c r="E2285" s="155" t="s">
        <v>1</v>
      </c>
      <c r="F2285" s="156" t="s">
        <v>1279</v>
      </c>
      <c r="H2285" s="155" t="s">
        <v>1</v>
      </c>
      <c r="I2285" s="157"/>
      <c r="L2285" s="153"/>
      <c r="M2285" s="158"/>
      <c r="T2285" s="159"/>
      <c r="AT2285" s="155" t="s">
        <v>381</v>
      </c>
      <c r="AU2285" s="155" t="s">
        <v>90</v>
      </c>
      <c r="AV2285" s="12" t="s">
        <v>87</v>
      </c>
      <c r="AW2285" s="12" t="s">
        <v>36</v>
      </c>
      <c r="AX2285" s="12" t="s">
        <v>80</v>
      </c>
      <c r="AY2285" s="155" t="s">
        <v>373</v>
      </c>
    </row>
    <row r="2286" spans="2:65" s="13" customFormat="1" ht="11.25">
      <c r="B2286" s="160"/>
      <c r="D2286" s="154" t="s">
        <v>381</v>
      </c>
      <c r="E2286" s="161" t="s">
        <v>1</v>
      </c>
      <c r="F2286" s="162" t="s">
        <v>1300</v>
      </c>
      <c r="H2286" s="163">
        <v>26.02</v>
      </c>
      <c r="I2286" s="164"/>
      <c r="L2286" s="160"/>
      <c r="M2286" s="165"/>
      <c r="T2286" s="166"/>
      <c r="AT2286" s="161" t="s">
        <v>381</v>
      </c>
      <c r="AU2286" s="161" t="s">
        <v>90</v>
      </c>
      <c r="AV2286" s="13" t="s">
        <v>90</v>
      </c>
      <c r="AW2286" s="13" t="s">
        <v>36</v>
      </c>
      <c r="AX2286" s="13" t="s">
        <v>80</v>
      </c>
      <c r="AY2286" s="161" t="s">
        <v>373</v>
      </c>
    </row>
    <row r="2287" spans="2:65" s="15" customFormat="1" ht="11.25">
      <c r="B2287" s="178"/>
      <c r="D2287" s="154" t="s">
        <v>381</v>
      </c>
      <c r="E2287" s="179" t="s">
        <v>178</v>
      </c>
      <c r="F2287" s="180" t="s">
        <v>406</v>
      </c>
      <c r="H2287" s="181">
        <v>26.02</v>
      </c>
      <c r="I2287" s="182"/>
      <c r="L2287" s="178"/>
      <c r="M2287" s="183"/>
      <c r="T2287" s="184"/>
      <c r="AT2287" s="179" t="s">
        <v>381</v>
      </c>
      <c r="AU2287" s="179" t="s">
        <v>90</v>
      </c>
      <c r="AV2287" s="15" t="s">
        <v>392</v>
      </c>
      <c r="AW2287" s="15" t="s">
        <v>36</v>
      </c>
      <c r="AX2287" s="15" t="s">
        <v>80</v>
      </c>
      <c r="AY2287" s="179" t="s">
        <v>373</v>
      </c>
    </row>
    <row r="2288" spans="2:65" s="14" customFormat="1" ht="11.25">
      <c r="B2288" s="167"/>
      <c r="D2288" s="154" t="s">
        <v>381</v>
      </c>
      <c r="E2288" s="168" t="s">
        <v>1</v>
      </c>
      <c r="F2288" s="169" t="s">
        <v>386</v>
      </c>
      <c r="H2288" s="170">
        <v>26.02</v>
      </c>
      <c r="I2288" s="171"/>
      <c r="L2288" s="167"/>
      <c r="M2288" s="172"/>
      <c r="T2288" s="173"/>
      <c r="AT2288" s="168" t="s">
        <v>381</v>
      </c>
      <c r="AU2288" s="168" t="s">
        <v>90</v>
      </c>
      <c r="AV2288" s="14" t="s">
        <v>379</v>
      </c>
      <c r="AW2288" s="14" t="s">
        <v>36</v>
      </c>
      <c r="AX2288" s="14" t="s">
        <v>87</v>
      </c>
      <c r="AY2288" s="168" t="s">
        <v>373</v>
      </c>
    </row>
    <row r="2289" spans="2:65" s="1" customFormat="1" ht="16.5" customHeight="1">
      <c r="B2289" s="32"/>
      <c r="C2289" s="185" t="s">
        <v>1301</v>
      </c>
      <c r="D2289" s="185" t="s">
        <v>479</v>
      </c>
      <c r="E2289" s="186" t="s">
        <v>1302</v>
      </c>
      <c r="F2289" s="187" t="s">
        <v>1303</v>
      </c>
      <c r="G2289" s="188" t="s">
        <v>465</v>
      </c>
      <c r="H2289" s="189">
        <v>27.321000000000002</v>
      </c>
      <c r="I2289" s="190"/>
      <c r="J2289" s="191">
        <f>ROUND(I2289*H2289,2)</f>
        <v>0</v>
      </c>
      <c r="K2289" s="192"/>
      <c r="L2289" s="193"/>
      <c r="M2289" s="194" t="s">
        <v>1</v>
      </c>
      <c r="N2289" s="195" t="s">
        <v>45</v>
      </c>
      <c r="P2289" s="149">
        <f>O2289*H2289</f>
        <v>0</v>
      </c>
      <c r="Q2289" s="149">
        <v>1E-4</v>
      </c>
      <c r="R2289" s="149">
        <f>Q2289*H2289</f>
        <v>2.7321000000000003E-3</v>
      </c>
      <c r="S2289" s="149">
        <v>0</v>
      </c>
      <c r="T2289" s="150">
        <f>S2289*H2289</f>
        <v>0</v>
      </c>
      <c r="AR2289" s="151" t="s">
        <v>444</v>
      </c>
      <c r="AT2289" s="151" t="s">
        <v>479</v>
      </c>
      <c r="AU2289" s="151" t="s">
        <v>90</v>
      </c>
      <c r="AY2289" s="17" t="s">
        <v>373</v>
      </c>
      <c r="BE2289" s="152">
        <f>IF(N2289="základní",J2289,0)</f>
        <v>0</v>
      </c>
      <c r="BF2289" s="152">
        <f>IF(N2289="snížená",J2289,0)</f>
        <v>0</v>
      </c>
      <c r="BG2289" s="152">
        <f>IF(N2289="zákl. přenesená",J2289,0)</f>
        <v>0</v>
      </c>
      <c r="BH2289" s="152">
        <f>IF(N2289="sníž. přenesená",J2289,0)</f>
        <v>0</v>
      </c>
      <c r="BI2289" s="152">
        <f>IF(N2289="nulová",J2289,0)</f>
        <v>0</v>
      </c>
      <c r="BJ2289" s="17" t="s">
        <v>87</v>
      </c>
      <c r="BK2289" s="152">
        <f>ROUND(I2289*H2289,2)</f>
        <v>0</v>
      </c>
      <c r="BL2289" s="17" t="s">
        <v>379</v>
      </c>
      <c r="BM2289" s="151" t="s">
        <v>1304</v>
      </c>
    </row>
    <row r="2290" spans="2:65" s="13" customFormat="1" ht="11.25">
      <c r="B2290" s="160"/>
      <c r="D2290" s="154" t="s">
        <v>381</v>
      </c>
      <c r="E2290" s="161" t="s">
        <v>1</v>
      </c>
      <c r="F2290" s="162" t="s">
        <v>178</v>
      </c>
      <c r="H2290" s="163">
        <v>26.02</v>
      </c>
      <c r="I2290" s="164"/>
      <c r="L2290" s="160"/>
      <c r="M2290" s="165"/>
      <c r="T2290" s="166"/>
      <c r="AT2290" s="161" t="s">
        <v>381</v>
      </c>
      <c r="AU2290" s="161" t="s">
        <v>90</v>
      </c>
      <c r="AV2290" s="13" t="s">
        <v>90</v>
      </c>
      <c r="AW2290" s="13" t="s">
        <v>36</v>
      </c>
      <c r="AX2290" s="13" t="s">
        <v>80</v>
      </c>
      <c r="AY2290" s="161" t="s">
        <v>373</v>
      </c>
    </row>
    <row r="2291" spans="2:65" s="14" customFormat="1" ht="11.25">
      <c r="B2291" s="167"/>
      <c r="D2291" s="154" t="s">
        <v>381</v>
      </c>
      <c r="E2291" s="168" t="s">
        <v>1</v>
      </c>
      <c r="F2291" s="169" t="s">
        <v>386</v>
      </c>
      <c r="H2291" s="170">
        <v>26.02</v>
      </c>
      <c r="I2291" s="171"/>
      <c r="L2291" s="167"/>
      <c r="M2291" s="172"/>
      <c r="T2291" s="173"/>
      <c r="AT2291" s="168" t="s">
        <v>381</v>
      </c>
      <c r="AU2291" s="168" t="s">
        <v>90</v>
      </c>
      <c r="AV2291" s="14" t="s">
        <v>379</v>
      </c>
      <c r="AW2291" s="14" t="s">
        <v>36</v>
      </c>
      <c r="AX2291" s="14" t="s">
        <v>87</v>
      </c>
      <c r="AY2291" s="168" t="s">
        <v>373</v>
      </c>
    </row>
    <row r="2292" spans="2:65" s="1" customFormat="1" ht="11.25">
      <c r="B2292" s="32"/>
      <c r="D2292" s="154" t="s">
        <v>403</v>
      </c>
      <c r="F2292" s="174" t="s">
        <v>1305</v>
      </c>
      <c r="L2292" s="32"/>
      <c r="M2292" s="175"/>
      <c r="T2292" s="56"/>
      <c r="AU2292" s="17" t="s">
        <v>90</v>
      </c>
    </row>
    <row r="2293" spans="2:65" s="1" customFormat="1" ht="11.25">
      <c r="B2293" s="32"/>
      <c r="D2293" s="154" t="s">
        <v>403</v>
      </c>
      <c r="F2293" s="176" t="s">
        <v>1299</v>
      </c>
      <c r="H2293" s="177">
        <v>0</v>
      </c>
      <c r="L2293" s="32"/>
      <c r="M2293" s="175"/>
      <c r="T2293" s="56"/>
      <c r="AU2293" s="17" t="s">
        <v>90</v>
      </c>
    </row>
    <row r="2294" spans="2:65" s="1" customFormat="1" ht="11.25">
      <c r="B2294" s="32"/>
      <c r="D2294" s="154" t="s">
        <v>403</v>
      </c>
      <c r="F2294" s="176" t="s">
        <v>1279</v>
      </c>
      <c r="H2294" s="177">
        <v>0</v>
      </c>
      <c r="L2294" s="32"/>
      <c r="M2294" s="175"/>
      <c r="T2294" s="56"/>
      <c r="AU2294" s="17" t="s">
        <v>90</v>
      </c>
    </row>
    <row r="2295" spans="2:65" s="1" customFormat="1" ht="11.25">
      <c r="B2295" s="32"/>
      <c r="D2295" s="154" t="s">
        <v>403</v>
      </c>
      <c r="F2295" s="176" t="s">
        <v>1300</v>
      </c>
      <c r="H2295" s="177">
        <v>26.02</v>
      </c>
      <c r="L2295" s="32"/>
      <c r="M2295" s="175"/>
      <c r="T2295" s="56"/>
      <c r="AU2295" s="17" t="s">
        <v>90</v>
      </c>
    </row>
    <row r="2296" spans="2:65" s="1" customFormat="1" ht="11.25">
      <c r="B2296" s="32"/>
      <c r="D2296" s="154" t="s">
        <v>403</v>
      </c>
      <c r="F2296" s="176" t="s">
        <v>406</v>
      </c>
      <c r="H2296" s="177">
        <v>26.02</v>
      </c>
      <c r="L2296" s="32"/>
      <c r="M2296" s="175"/>
      <c r="T2296" s="56"/>
      <c r="AU2296" s="17" t="s">
        <v>90</v>
      </c>
    </row>
    <row r="2297" spans="2:65" s="13" customFormat="1" ht="11.25">
      <c r="B2297" s="160"/>
      <c r="D2297" s="154" t="s">
        <v>381</v>
      </c>
      <c r="F2297" s="162" t="s">
        <v>1306</v>
      </c>
      <c r="H2297" s="163">
        <v>27.321000000000002</v>
      </c>
      <c r="I2297" s="164"/>
      <c r="L2297" s="160"/>
      <c r="M2297" s="165"/>
      <c r="T2297" s="166"/>
      <c r="AT2297" s="161" t="s">
        <v>381</v>
      </c>
      <c r="AU2297" s="161" t="s">
        <v>90</v>
      </c>
      <c r="AV2297" s="13" t="s">
        <v>90</v>
      </c>
      <c r="AW2297" s="13" t="s">
        <v>4</v>
      </c>
      <c r="AX2297" s="13" t="s">
        <v>87</v>
      </c>
      <c r="AY2297" s="161" t="s">
        <v>373</v>
      </c>
    </row>
    <row r="2298" spans="2:65" s="1" customFormat="1" ht="24.2" customHeight="1">
      <c r="B2298" s="32"/>
      <c r="C2298" s="139" t="s">
        <v>1307</v>
      </c>
      <c r="D2298" s="139" t="s">
        <v>375</v>
      </c>
      <c r="E2298" s="140" t="s">
        <v>1308</v>
      </c>
      <c r="F2298" s="141" t="s">
        <v>1309</v>
      </c>
      <c r="G2298" s="142" t="s">
        <v>172</v>
      </c>
      <c r="H2298" s="143">
        <v>486.54500000000002</v>
      </c>
      <c r="I2298" s="144"/>
      <c r="J2298" s="145">
        <f>ROUND(I2298*H2298,2)</f>
        <v>0</v>
      </c>
      <c r="K2298" s="146"/>
      <c r="L2298" s="32"/>
      <c r="M2298" s="147" t="s">
        <v>1</v>
      </c>
      <c r="N2298" s="148" t="s">
        <v>45</v>
      </c>
      <c r="P2298" s="149">
        <f>O2298*H2298</f>
        <v>0</v>
      </c>
      <c r="Q2298" s="149">
        <v>3.8999999999999999E-4</v>
      </c>
      <c r="R2298" s="149">
        <f>Q2298*H2298</f>
        <v>0.18975254999999999</v>
      </c>
      <c r="S2298" s="149">
        <v>1.0000000000000001E-5</v>
      </c>
      <c r="T2298" s="150">
        <f>S2298*H2298</f>
        <v>4.8654500000000003E-3</v>
      </c>
      <c r="AR2298" s="151" t="s">
        <v>379</v>
      </c>
      <c r="AT2298" s="151" t="s">
        <v>375</v>
      </c>
      <c r="AU2298" s="151" t="s">
        <v>90</v>
      </c>
      <c r="AY2298" s="17" t="s">
        <v>373</v>
      </c>
      <c r="BE2298" s="152">
        <f>IF(N2298="základní",J2298,0)</f>
        <v>0</v>
      </c>
      <c r="BF2298" s="152">
        <f>IF(N2298="snížená",J2298,0)</f>
        <v>0</v>
      </c>
      <c r="BG2298" s="152">
        <f>IF(N2298="zákl. přenesená",J2298,0)</f>
        <v>0</v>
      </c>
      <c r="BH2298" s="152">
        <f>IF(N2298="sníž. přenesená",J2298,0)</f>
        <v>0</v>
      </c>
      <c r="BI2298" s="152">
        <f>IF(N2298="nulová",J2298,0)</f>
        <v>0</v>
      </c>
      <c r="BJ2298" s="17" t="s">
        <v>87</v>
      </c>
      <c r="BK2298" s="152">
        <f>ROUND(I2298*H2298,2)</f>
        <v>0</v>
      </c>
      <c r="BL2298" s="17" t="s">
        <v>379</v>
      </c>
      <c r="BM2298" s="151" t="s">
        <v>1310</v>
      </c>
    </row>
    <row r="2299" spans="2:65" s="12" customFormat="1" ht="11.25">
      <c r="B2299" s="153"/>
      <c r="D2299" s="154" t="s">
        <v>381</v>
      </c>
      <c r="E2299" s="155" t="s">
        <v>1</v>
      </c>
      <c r="F2299" s="156" t="s">
        <v>1311</v>
      </c>
      <c r="H2299" s="155" t="s">
        <v>1</v>
      </c>
      <c r="I2299" s="157"/>
      <c r="L2299" s="153"/>
      <c r="M2299" s="158"/>
      <c r="T2299" s="159"/>
      <c r="AT2299" s="155" t="s">
        <v>381</v>
      </c>
      <c r="AU2299" s="155" t="s">
        <v>90</v>
      </c>
      <c r="AV2299" s="12" t="s">
        <v>87</v>
      </c>
      <c r="AW2299" s="12" t="s">
        <v>36</v>
      </c>
      <c r="AX2299" s="12" t="s">
        <v>80</v>
      </c>
      <c r="AY2299" s="155" t="s">
        <v>373</v>
      </c>
    </row>
    <row r="2300" spans="2:65" s="12" customFormat="1" ht="11.25">
      <c r="B2300" s="153"/>
      <c r="D2300" s="154" t="s">
        <v>381</v>
      </c>
      <c r="E2300" s="155" t="s">
        <v>1</v>
      </c>
      <c r="F2300" s="156" t="s">
        <v>1312</v>
      </c>
      <c r="H2300" s="155" t="s">
        <v>1</v>
      </c>
      <c r="I2300" s="157"/>
      <c r="L2300" s="153"/>
      <c r="M2300" s="158"/>
      <c r="T2300" s="159"/>
      <c r="AT2300" s="155" t="s">
        <v>381</v>
      </c>
      <c r="AU2300" s="155" t="s">
        <v>90</v>
      </c>
      <c r="AV2300" s="12" t="s">
        <v>87</v>
      </c>
      <c r="AW2300" s="12" t="s">
        <v>36</v>
      </c>
      <c r="AX2300" s="12" t="s">
        <v>80</v>
      </c>
      <c r="AY2300" s="155" t="s">
        <v>373</v>
      </c>
    </row>
    <row r="2301" spans="2:65" s="13" customFormat="1" ht="11.25">
      <c r="B2301" s="160"/>
      <c r="D2301" s="154" t="s">
        <v>381</v>
      </c>
      <c r="E2301" s="161" t="s">
        <v>1</v>
      </c>
      <c r="F2301" s="162" t="s">
        <v>1313</v>
      </c>
      <c r="H2301" s="163">
        <v>11.61</v>
      </c>
      <c r="I2301" s="164"/>
      <c r="L2301" s="160"/>
      <c r="M2301" s="165"/>
      <c r="T2301" s="166"/>
      <c r="AT2301" s="161" t="s">
        <v>381</v>
      </c>
      <c r="AU2301" s="161" t="s">
        <v>90</v>
      </c>
      <c r="AV2301" s="13" t="s">
        <v>90</v>
      </c>
      <c r="AW2301" s="13" t="s">
        <v>36</v>
      </c>
      <c r="AX2301" s="13" t="s">
        <v>80</v>
      </c>
      <c r="AY2301" s="161" t="s">
        <v>373</v>
      </c>
    </row>
    <row r="2302" spans="2:65" s="13" customFormat="1" ht="11.25">
      <c r="B2302" s="160"/>
      <c r="D2302" s="154" t="s">
        <v>381</v>
      </c>
      <c r="E2302" s="161" t="s">
        <v>1</v>
      </c>
      <c r="F2302" s="162" t="s">
        <v>1314</v>
      </c>
      <c r="H2302" s="163">
        <v>27.15</v>
      </c>
      <c r="I2302" s="164"/>
      <c r="L2302" s="160"/>
      <c r="M2302" s="165"/>
      <c r="T2302" s="166"/>
      <c r="AT2302" s="161" t="s">
        <v>381</v>
      </c>
      <c r="AU2302" s="161" t="s">
        <v>90</v>
      </c>
      <c r="AV2302" s="13" t="s">
        <v>90</v>
      </c>
      <c r="AW2302" s="13" t="s">
        <v>36</v>
      </c>
      <c r="AX2302" s="13" t="s">
        <v>80</v>
      </c>
      <c r="AY2302" s="161" t="s">
        <v>373</v>
      </c>
    </row>
    <row r="2303" spans="2:65" s="13" customFormat="1" ht="11.25">
      <c r="B2303" s="160"/>
      <c r="D2303" s="154" t="s">
        <v>381</v>
      </c>
      <c r="E2303" s="161" t="s">
        <v>1</v>
      </c>
      <c r="F2303" s="162" t="s">
        <v>1315</v>
      </c>
      <c r="H2303" s="163">
        <v>75.78</v>
      </c>
      <c r="I2303" s="164"/>
      <c r="L2303" s="160"/>
      <c r="M2303" s="165"/>
      <c r="T2303" s="166"/>
      <c r="AT2303" s="161" t="s">
        <v>381</v>
      </c>
      <c r="AU2303" s="161" t="s">
        <v>90</v>
      </c>
      <c r="AV2303" s="13" t="s">
        <v>90</v>
      </c>
      <c r="AW2303" s="13" t="s">
        <v>36</v>
      </c>
      <c r="AX2303" s="13" t="s">
        <v>80</v>
      </c>
      <c r="AY2303" s="161" t="s">
        <v>373</v>
      </c>
    </row>
    <row r="2304" spans="2:65" s="13" customFormat="1" ht="11.25">
      <c r="B2304" s="160"/>
      <c r="D2304" s="154" t="s">
        <v>381</v>
      </c>
      <c r="E2304" s="161" t="s">
        <v>1</v>
      </c>
      <c r="F2304" s="162" t="s">
        <v>1316</v>
      </c>
      <c r="H2304" s="163">
        <v>30.6</v>
      </c>
      <c r="I2304" s="164"/>
      <c r="L2304" s="160"/>
      <c r="M2304" s="165"/>
      <c r="T2304" s="166"/>
      <c r="AT2304" s="161" t="s">
        <v>381</v>
      </c>
      <c r="AU2304" s="161" t="s">
        <v>90</v>
      </c>
      <c r="AV2304" s="13" t="s">
        <v>90</v>
      </c>
      <c r="AW2304" s="13" t="s">
        <v>36</v>
      </c>
      <c r="AX2304" s="13" t="s">
        <v>80</v>
      </c>
      <c r="AY2304" s="161" t="s">
        <v>373</v>
      </c>
    </row>
    <row r="2305" spans="2:65" s="13" customFormat="1" ht="11.25">
      <c r="B2305" s="160"/>
      <c r="D2305" s="154" t="s">
        <v>381</v>
      </c>
      <c r="E2305" s="161" t="s">
        <v>1</v>
      </c>
      <c r="F2305" s="162" t="s">
        <v>1317</v>
      </c>
      <c r="H2305" s="163">
        <v>94.5</v>
      </c>
      <c r="I2305" s="164"/>
      <c r="L2305" s="160"/>
      <c r="M2305" s="165"/>
      <c r="T2305" s="166"/>
      <c r="AT2305" s="161" t="s">
        <v>381</v>
      </c>
      <c r="AU2305" s="161" t="s">
        <v>90</v>
      </c>
      <c r="AV2305" s="13" t="s">
        <v>90</v>
      </c>
      <c r="AW2305" s="13" t="s">
        <v>36</v>
      </c>
      <c r="AX2305" s="13" t="s">
        <v>80</v>
      </c>
      <c r="AY2305" s="161" t="s">
        <v>373</v>
      </c>
    </row>
    <row r="2306" spans="2:65" s="13" customFormat="1" ht="11.25">
      <c r="B2306" s="160"/>
      <c r="D2306" s="154" t="s">
        <v>381</v>
      </c>
      <c r="E2306" s="161" t="s">
        <v>1</v>
      </c>
      <c r="F2306" s="162" t="s">
        <v>1318</v>
      </c>
      <c r="H2306" s="163">
        <v>5.01</v>
      </c>
      <c r="I2306" s="164"/>
      <c r="L2306" s="160"/>
      <c r="M2306" s="165"/>
      <c r="T2306" s="166"/>
      <c r="AT2306" s="161" t="s">
        <v>381</v>
      </c>
      <c r="AU2306" s="161" t="s">
        <v>90</v>
      </c>
      <c r="AV2306" s="13" t="s">
        <v>90</v>
      </c>
      <c r="AW2306" s="13" t="s">
        <v>36</v>
      </c>
      <c r="AX2306" s="13" t="s">
        <v>80</v>
      </c>
      <c r="AY2306" s="161" t="s">
        <v>373</v>
      </c>
    </row>
    <row r="2307" spans="2:65" s="13" customFormat="1" ht="11.25">
      <c r="B2307" s="160"/>
      <c r="D2307" s="154" t="s">
        <v>381</v>
      </c>
      <c r="E2307" s="161" t="s">
        <v>1</v>
      </c>
      <c r="F2307" s="162" t="s">
        <v>1319</v>
      </c>
      <c r="H2307" s="163">
        <v>4.5</v>
      </c>
      <c r="I2307" s="164"/>
      <c r="L2307" s="160"/>
      <c r="M2307" s="165"/>
      <c r="T2307" s="166"/>
      <c r="AT2307" s="161" t="s">
        <v>381</v>
      </c>
      <c r="AU2307" s="161" t="s">
        <v>90</v>
      </c>
      <c r="AV2307" s="13" t="s">
        <v>90</v>
      </c>
      <c r="AW2307" s="13" t="s">
        <v>36</v>
      </c>
      <c r="AX2307" s="13" t="s">
        <v>80</v>
      </c>
      <c r="AY2307" s="161" t="s">
        <v>373</v>
      </c>
    </row>
    <row r="2308" spans="2:65" s="13" customFormat="1" ht="11.25">
      <c r="B2308" s="160"/>
      <c r="D2308" s="154" t="s">
        <v>381</v>
      </c>
      <c r="E2308" s="161" t="s">
        <v>1</v>
      </c>
      <c r="F2308" s="162" t="s">
        <v>1320</v>
      </c>
      <c r="H2308" s="163">
        <v>13.5</v>
      </c>
      <c r="I2308" s="164"/>
      <c r="L2308" s="160"/>
      <c r="M2308" s="165"/>
      <c r="T2308" s="166"/>
      <c r="AT2308" s="161" t="s">
        <v>381</v>
      </c>
      <c r="AU2308" s="161" t="s">
        <v>90</v>
      </c>
      <c r="AV2308" s="13" t="s">
        <v>90</v>
      </c>
      <c r="AW2308" s="13" t="s">
        <v>36</v>
      </c>
      <c r="AX2308" s="13" t="s">
        <v>80</v>
      </c>
      <c r="AY2308" s="161" t="s">
        <v>373</v>
      </c>
    </row>
    <row r="2309" spans="2:65" s="13" customFormat="1" ht="11.25">
      <c r="B2309" s="160"/>
      <c r="D2309" s="154" t="s">
        <v>381</v>
      </c>
      <c r="E2309" s="161" t="s">
        <v>1</v>
      </c>
      <c r="F2309" s="162" t="s">
        <v>1321</v>
      </c>
      <c r="H2309" s="163">
        <v>4.71</v>
      </c>
      <c r="I2309" s="164"/>
      <c r="L2309" s="160"/>
      <c r="M2309" s="165"/>
      <c r="T2309" s="166"/>
      <c r="AT2309" s="161" t="s">
        <v>381</v>
      </c>
      <c r="AU2309" s="161" t="s">
        <v>90</v>
      </c>
      <c r="AV2309" s="13" t="s">
        <v>90</v>
      </c>
      <c r="AW2309" s="13" t="s">
        <v>36</v>
      </c>
      <c r="AX2309" s="13" t="s">
        <v>80</v>
      </c>
      <c r="AY2309" s="161" t="s">
        <v>373</v>
      </c>
    </row>
    <row r="2310" spans="2:65" s="13" customFormat="1" ht="11.25">
      <c r="B2310" s="160"/>
      <c r="D2310" s="154" t="s">
        <v>381</v>
      </c>
      <c r="E2310" s="161" t="s">
        <v>1</v>
      </c>
      <c r="F2310" s="162" t="s">
        <v>1322</v>
      </c>
      <c r="H2310" s="163">
        <v>2.1</v>
      </c>
      <c r="I2310" s="164"/>
      <c r="L2310" s="160"/>
      <c r="M2310" s="165"/>
      <c r="T2310" s="166"/>
      <c r="AT2310" s="161" t="s">
        <v>381</v>
      </c>
      <c r="AU2310" s="161" t="s">
        <v>90</v>
      </c>
      <c r="AV2310" s="13" t="s">
        <v>90</v>
      </c>
      <c r="AW2310" s="13" t="s">
        <v>36</v>
      </c>
      <c r="AX2310" s="13" t="s">
        <v>80</v>
      </c>
      <c r="AY2310" s="161" t="s">
        <v>373</v>
      </c>
    </row>
    <row r="2311" spans="2:65" s="13" customFormat="1" ht="11.25">
      <c r="B2311" s="160"/>
      <c r="D2311" s="154" t="s">
        <v>381</v>
      </c>
      <c r="E2311" s="161" t="s">
        <v>1</v>
      </c>
      <c r="F2311" s="162" t="s">
        <v>1323</v>
      </c>
      <c r="H2311" s="163">
        <v>28.225000000000001</v>
      </c>
      <c r="I2311" s="164"/>
      <c r="L2311" s="160"/>
      <c r="M2311" s="165"/>
      <c r="T2311" s="166"/>
      <c r="AT2311" s="161" t="s">
        <v>381</v>
      </c>
      <c r="AU2311" s="161" t="s">
        <v>90</v>
      </c>
      <c r="AV2311" s="13" t="s">
        <v>90</v>
      </c>
      <c r="AW2311" s="13" t="s">
        <v>36</v>
      </c>
      <c r="AX2311" s="13" t="s">
        <v>80</v>
      </c>
      <c r="AY2311" s="161" t="s">
        <v>373</v>
      </c>
    </row>
    <row r="2312" spans="2:65" s="13" customFormat="1" ht="11.25">
      <c r="B2312" s="160"/>
      <c r="D2312" s="154" t="s">
        <v>381</v>
      </c>
      <c r="E2312" s="161" t="s">
        <v>1</v>
      </c>
      <c r="F2312" s="162" t="s">
        <v>1324</v>
      </c>
      <c r="H2312" s="163">
        <v>20.75</v>
      </c>
      <c r="I2312" s="164"/>
      <c r="L2312" s="160"/>
      <c r="M2312" s="165"/>
      <c r="T2312" s="166"/>
      <c r="AT2312" s="161" t="s">
        <v>381</v>
      </c>
      <c r="AU2312" s="161" t="s">
        <v>90</v>
      </c>
      <c r="AV2312" s="13" t="s">
        <v>90</v>
      </c>
      <c r="AW2312" s="13" t="s">
        <v>36</v>
      </c>
      <c r="AX2312" s="13" t="s">
        <v>80</v>
      </c>
      <c r="AY2312" s="161" t="s">
        <v>373</v>
      </c>
    </row>
    <row r="2313" spans="2:65" s="13" customFormat="1" ht="11.25">
      <c r="B2313" s="160"/>
      <c r="D2313" s="154" t="s">
        <v>381</v>
      </c>
      <c r="E2313" s="161" t="s">
        <v>1</v>
      </c>
      <c r="F2313" s="162" t="s">
        <v>1325</v>
      </c>
      <c r="H2313" s="163">
        <v>148.80000000000001</v>
      </c>
      <c r="I2313" s="164"/>
      <c r="L2313" s="160"/>
      <c r="M2313" s="165"/>
      <c r="T2313" s="166"/>
      <c r="AT2313" s="161" t="s">
        <v>381</v>
      </c>
      <c r="AU2313" s="161" t="s">
        <v>90</v>
      </c>
      <c r="AV2313" s="13" t="s">
        <v>90</v>
      </c>
      <c r="AW2313" s="13" t="s">
        <v>36</v>
      </c>
      <c r="AX2313" s="13" t="s">
        <v>80</v>
      </c>
      <c r="AY2313" s="161" t="s">
        <v>373</v>
      </c>
    </row>
    <row r="2314" spans="2:65" s="13" customFormat="1" ht="11.25">
      <c r="B2314" s="160"/>
      <c r="D2314" s="154" t="s">
        <v>381</v>
      </c>
      <c r="E2314" s="161" t="s">
        <v>1</v>
      </c>
      <c r="F2314" s="162" t="s">
        <v>1326</v>
      </c>
      <c r="H2314" s="163">
        <v>5.31</v>
      </c>
      <c r="I2314" s="164"/>
      <c r="L2314" s="160"/>
      <c r="M2314" s="165"/>
      <c r="T2314" s="166"/>
      <c r="AT2314" s="161" t="s">
        <v>381</v>
      </c>
      <c r="AU2314" s="161" t="s">
        <v>90</v>
      </c>
      <c r="AV2314" s="13" t="s">
        <v>90</v>
      </c>
      <c r="AW2314" s="13" t="s">
        <v>36</v>
      </c>
      <c r="AX2314" s="13" t="s">
        <v>80</v>
      </c>
      <c r="AY2314" s="161" t="s">
        <v>373</v>
      </c>
    </row>
    <row r="2315" spans="2:65" s="13" customFormat="1" ht="11.25">
      <c r="B2315" s="160"/>
      <c r="D2315" s="154" t="s">
        <v>381</v>
      </c>
      <c r="E2315" s="161" t="s">
        <v>1</v>
      </c>
      <c r="F2315" s="162" t="s">
        <v>1327</v>
      </c>
      <c r="H2315" s="163">
        <v>2.75</v>
      </c>
      <c r="I2315" s="164"/>
      <c r="L2315" s="160"/>
      <c r="M2315" s="165"/>
      <c r="T2315" s="166"/>
      <c r="AT2315" s="161" t="s">
        <v>381</v>
      </c>
      <c r="AU2315" s="161" t="s">
        <v>90</v>
      </c>
      <c r="AV2315" s="13" t="s">
        <v>90</v>
      </c>
      <c r="AW2315" s="13" t="s">
        <v>36</v>
      </c>
      <c r="AX2315" s="13" t="s">
        <v>80</v>
      </c>
      <c r="AY2315" s="161" t="s">
        <v>373</v>
      </c>
    </row>
    <row r="2316" spans="2:65" s="13" customFormat="1" ht="11.25">
      <c r="B2316" s="160"/>
      <c r="D2316" s="154" t="s">
        <v>381</v>
      </c>
      <c r="E2316" s="161" t="s">
        <v>1</v>
      </c>
      <c r="F2316" s="162" t="s">
        <v>1328</v>
      </c>
      <c r="H2316" s="163">
        <v>4.5</v>
      </c>
      <c r="I2316" s="164"/>
      <c r="L2316" s="160"/>
      <c r="M2316" s="165"/>
      <c r="T2316" s="166"/>
      <c r="AT2316" s="161" t="s">
        <v>381</v>
      </c>
      <c r="AU2316" s="161" t="s">
        <v>90</v>
      </c>
      <c r="AV2316" s="13" t="s">
        <v>90</v>
      </c>
      <c r="AW2316" s="13" t="s">
        <v>36</v>
      </c>
      <c r="AX2316" s="13" t="s">
        <v>80</v>
      </c>
      <c r="AY2316" s="161" t="s">
        <v>373</v>
      </c>
    </row>
    <row r="2317" spans="2:65" s="13" customFormat="1" ht="11.25">
      <c r="B2317" s="160"/>
      <c r="D2317" s="154" t="s">
        <v>381</v>
      </c>
      <c r="E2317" s="161" t="s">
        <v>1</v>
      </c>
      <c r="F2317" s="162" t="s">
        <v>1329</v>
      </c>
      <c r="H2317" s="163">
        <v>6.75</v>
      </c>
      <c r="I2317" s="164"/>
      <c r="L2317" s="160"/>
      <c r="M2317" s="165"/>
      <c r="T2317" s="166"/>
      <c r="AT2317" s="161" t="s">
        <v>381</v>
      </c>
      <c r="AU2317" s="161" t="s">
        <v>90</v>
      </c>
      <c r="AV2317" s="13" t="s">
        <v>90</v>
      </c>
      <c r="AW2317" s="13" t="s">
        <v>36</v>
      </c>
      <c r="AX2317" s="13" t="s">
        <v>80</v>
      </c>
      <c r="AY2317" s="161" t="s">
        <v>373</v>
      </c>
    </row>
    <row r="2318" spans="2:65" s="15" customFormat="1" ht="11.25">
      <c r="B2318" s="178"/>
      <c r="D2318" s="154" t="s">
        <v>381</v>
      </c>
      <c r="E2318" s="179" t="s">
        <v>1330</v>
      </c>
      <c r="F2318" s="180" t="s">
        <v>406</v>
      </c>
      <c r="H2318" s="181">
        <v>486.54500000000002</v>
      </c>
      <c r="I2318" s="182"/>
      <c r="L2318" s="178"/>
      <c r="M2318" s="183"/>
      <c r="T2318" s="184"/>
      <c r="AT2318" s="179" t="s">
        <v>381</v>
      </c>
      <c r="AU2318" s="179" t="s">
        <v>90</v>
      </c>
      <c r="AV2318" s="15" t="s">
        <v>392</v>
      </c>
      <c r="AW2318" s="15" t="s">
        <v>36</v>
      </c>
      <c r="AX2318" s="15" t="s">
        <v>80</v>
      </c>
      <c r="AY2318" s="179" t="s">
        <v>373</v>
      </c>
    </row>
    <row r="2319" spans="2:65" s="14" customFormat="1" ht="11.25">
      <c r="B2319" s="167"/>
      <c r="D2319" s="154" t="s">
        <v>381</v>
      </c>
      <c r="E2319" s="168" t="s">
        <v>1</v>
      </c>
      <c r="F2319" s="169" t="s">
        <v>386</v>
      </c>
      <c r="H2319" s="170">
        <v>486.54500000000002</v>
      </c>
      <c r="I2319" s="171"/>
      <c r="L2319" s="167"/>
      <c r="M2319" s="172"/>
      <c r="T2319" s="173"/>
      <c r="AT2319" s="168" t="s">
        <v>381</v>
      </c>
      <c r="AU2319" s="168" t="s">
        <v>90</v>
      </c>
      <c r="AV2319" s="14" t="s">
        <v>379</v>
      </c>
      <c r="AW2319" s="14" t="s">
        <v>36</v>
      </c>
      <c r="AX2319" s="14" t="s">
        <v>87</v>
      </c>
      <c r="AY2319" s="168" t="s">
        <v>373</v>
      </c>
    </row>
    <row r="2320" spans="2:65" s="1" customFormat="1" ht="21.75" customHeight="1">
      <c r="B2320" s="32"/>
      <c r="C2320" s="139" t="s">
        <v>1331</v>
      </c>
      <c r="D2320" s="139" t="s">
        <v>375</v>
      </c>
      <c r="E2320" s="140" t="s">
        <v>1332</v>
      </c>
      <c r="F2320" s="141" t="s">
        <v>1333</v>
      </c>
      <c r="G2320" s="142" t="s">
        <v>395</v>
      </c>
      <c r="H2320" s="143">
        <v>58.533999999999999</v>
      </c>
      <c r="I2320" s="144"/>
      <c r="J2320" s="145">
        <f>ROUND(I2320*H2320,2)</f>
        <v>0</v>
      </c>
      <c r="K2320" s="146"/>
      <c r="L2320" s="32"/>
      <c r="M2320" s="147" t="s">
        <v>1</v>
      </c>
      <c r="N2320" s="148" t="s">
        <v>45</v>
      </c>
      <c r="P2320" s="149">
        <f>O2320*H2320</f>
        <v>0</v>
      </c>
      <c r="Q2320" s="149">
        <v>0</v>
      </c>
      <c r="R2320" s="149">
        <f>Q2320*H2320</f>
        <v>0</v>
      </c>
      <c r="S2320" s="149">
        <v>0</v>
      </c>
      <c r="T2320" s="150">
        <f>S2320*H2320</f>
        <v>0</v>
      </c>
      <c r="AR2320" s="151" t="s">
        <v>379</v>
      </c>
      <c r="AT2320" s="151" t="s">
        <v>375</v>
      </c>
      <c r="AU2320" s="151" t="s">
        <v>90</v>
      </c>
      <c r="AY2320" s="17" t="s">
        <v>373</v>
      </c>
      <c r="BE2320" s="152">
        <f>IF(N2320="základní",J2320,0)</f>
        <v>0</v>
      </c>
      <c r="BF2320" s="152">
        <f>IF(N2320="snížená",J2320,0)</f>
        <v>0</v>
      </c>
      <c r="BG2320" s="152">
        <f>IF(N2320="zákl. přenesená",J2320,0)</f>
        <v>0</v>
      </c>
      <c r="BH2320" s="152">
        <f>IF(N2320="sníž. přenesená",J2320,0)</f>
        <v>0</v>
      </c>
      <c r="BI2320" s="152">
        <f>IF(N2320="nulová",J2320,0)</f>
        <v>0</v>
      </c>
      <c r="BJ2320" s="17" t="s">
        <v>87</v>
      </c>
      <c r="BK2320" s="152">
        <f>ROUND(I2320*H2320,2)</f>
        <v>0</v>
      </c>
      <c r="BL2320" s="17" t="s">
        <v>379</v>
      </c>
      <c r="BM2320" s="151" t="s">
        <v>1334</v>
      </c>
    </row>
    <row r="2321" spans="2:51" s="12" customFormat="1" ht="11.25">
      <c r="B2321" s="153"/>
      <c r="D2321" s="154" t="s">
        <v>381</v>
      </c>
      <c r="E2321" s="155" t="s">
        <v>1</v>
      </c>
      <c r="F2321" s="156" t="s">
        <v>382</v>
      </c>
      <c r="H2321" s="155" t="s">
        <v>1</v>
      </c>
      <c r="I2321" s="157"/>
      <c r="L2321" s="153"/>
      <c r="M2321" s="158"/>
      <c r="T2321" s="159"/>
      <c r="AT2321" s="155" t="s">
        <v>381</v>
      </c>
      <c r="AU2321" s="155" t="s">
        <v>90</v>
      </c>
      <c r="AV2321" s="12" t="s">
        <v>87</v>
      </c>
      <c r="AW2321" s="12" t="s">
        <v>36</v>
      </c>
      <c r="AX2321" s="12" t="s">
        <v>80</v>
      </c>
      <c r="AY2321" s="155" t="s">
        <v>373</v>
      </c>
    </row>
    <row r="2322" spans="2:51" s="12" customFormat="1" ht="11.25">
      <c r="B2322" s="153"/>
      <c r="D2322" s="154" t="s">
        <v>381</v>
      </c>
      <c r="E2322" s="155" t="s">
        <v>1</v>
      </c>
      <c r="F2322" s="156" t="s">
        <v>1335</v>
      </c>
      <c r="H2322" s="155" t="s">
        <v>1</v>
      </c>
      <c r="I2322" s="157"/>
      <c r="L2322" s="153"/>
      <c r="M2322" s="158"/>
      <c r="T2322" s="159"/>
      <c r="AT2322" s="155" t="s">
        <v>381</v>
      </c>
      <c r="AU2322" s="155" t="s">
        <v>90</v>
      </c>
      <c r="AV2322" s="12" t="s">
        <v>87</v>
      </c>
      <c r="AW2322" s="12" t="s">
        <v>36</v>
      </c>
      <c r="AX2322" s="12" t="s">
        <v>80</v>
      </c>
      <c r="AY2322" s="155" t="s">
        <v>373</v>
      </c>
    </row>
    <row r="2323" spans="2:51" s="13" customFormat="1" ht="11.25">
      <c r="B2323" s="160"/>
      <c r="D2323" s="154" t="s">
        <v>381</v>
      </c>
      <c r="E2323" s="161" t="s">
        <v>1</v>
      </c>
      <c r="F2323" s="162" t="s">
        <v>1336</v>
      </c>
      <c r="H2323" s="163">
        <v>17.876999999999999</v>
      </c>
      <c r="I2323" s="164"/>
      <c r="L2323" s="160"/>
      <c r="M2323" s="165"/>
      <c r="T2323" s="166"/>
      <c r="AT2323" s="161" t="s">
        <v>381</v>
      </c>
      <c r="AU2323" s="161" t="s">
        <v>90</v>
      </c>
      <c r="AV2323" s="13" t="s">
        <v>90</v>
      </c>
      <c r="AW2323" s="13" t="s">
        <v>36</v>
      </c>
      <c r="AX2323" s="13" t="s">
        <v>80</v>
      </c>
      <c r="AY2323" s="161" t="s">
        <v>373</v>
      </c>
    </row>
    <row r="2324" spans="2:51" s="12" customFormat="1" ht="11.25">
      <c r="B2324" s="153"/>
      <c r="D2324" s="154" t="s">
        <v>381</v>
      </c>
      <c r="E2324" s="155" t="s">
        <v>1</v>
      </c>
      <c r="F2324" s="156" t="s">
        <v>1337</v>
      </c>
      <c r="H2324" s="155" t="s">
        <v>1</v>
      </c>
      <c r="I2324" s="157"/>
      <c r="L2324" s="153"/>
      <c r="M2324" s="158"/>
      <c r="T2324" s="159"/>
      <c r="AT2324" s="155" t="s">
        <v>381</v>
      </c>
      <c r="AU2324" s="155" t="s">
        <v>90</v>
      </c>
      <c r="AV2324" s="12" t="s">
        <v>87</v>
      </c>
      <c r="AW2324" s="12" t="s">
        <v>36</v>
      </c>
      <c r="AX2324" s="12" t="s">
        <v>80</v>
      </c>
      <c r="AY2324" s="155" t="s">
        <v>373</v>
      </c>
    </row>
    <row r="2325" spans="2:51" s="13" customFormat="1" ht="11.25">
      <c r="B2325" s="160"/>
      <c r="D2325" s="154" t="s">
        <v>381</v>
      </c>
      <c r="E2325" s="161" t="s">
        <v>1</v>
      </c>
      <c r="F2325" s="162" t="s">
        <v>1338</v>
      </c>
      <c r="H2325" s="163">
        <v>22.285</v>
      </c>
      <c r="I2325" s="164"/>
      <c r="L2325" s="160"/>
      <c r="M2325" s="165"/>
      <c r="T2325" s="166"/>
      <c r="AT2325" s="161" t="s">
        <v>381</v>
      </c>
      <c r="AU2325" s="161" t="s">
        <v>90</v>
      </c>
      <c r="AV2325" s="13" t="s">
        <v>90</v>
      </c>
      <c r="AW2325" s="13" t="s">
        <v>36</v>
      </c>
      <c r="AX2325" s="13" t="s">
        <v>80</v>
      </c>
      <c r="AY2325" s="161" t="s">
        <v>373</v>
      </c>
    </row>
    <row r="2326" spans="2:51" s="12" customFormat="1" ht="11.25">
      <c r="B2326" s="153"/>
      <c r="D2326" s="154" t="s">
        <v>381</v>
      </c>
      <c r="E2326" s="155" t="s">
        <v>1</v>
      </c>
      <c r="F2326" s="156" t="s">
        <v>1339</v>
      </c>
      <c r="H2326" s="155" t="s">
        <v>1</v>
      </c>
      <c r="I2326" s="157"/>
      <c r="L2326" s="153"/>
      <c r="M2326" s="158"/>
      <c r="T2326" s="159"/>
      <c r="AT2326" s="155" t="s">
        <v>381</v>
      </c>
      <c r="AU2326" s="155" t="s">
        <v>90</v>
      </c>
      <c r="AV2326" s="12" t="s">
        <v>87</v>
      </c>
      <c r="AW2326" s="12" t="s">
        <v>36</v>
      </c>
      <c r="AX2326" s="12" t="s">
        <v>80</v>
      </c>
      <c r="AY2326" s="155" t="s">
        <v>373</v>
      </c>
    </row>
    <row r="2327" spans="2:51" s="13" customFormat="1" ht="11.25">
      <c r="B2327" s="160"/>
      <c r="D2327" s="154" t="s">
        <v>381</v>
      </c>
      <c r="E2327" s="161" t="s">
        <v>1</v>
      </c>
      <c r="F2327" s="162" t="s">
        <v>1340</v>
      </c>
      <c r="H2327" s="163">
        <v>0.60799999999999998</v>
      </c>
      <c r="I2327" s="164"/>
      <c r="L2327" s="160"/>
      <c r="M2327" s="165"/>
      <c r="T2327" s="166"/>
      <c r="AT2327" s="161" t="s">
        <v>381</v>
      </c>
      <c r="AU2327" s="161" t="s">
        <v>90</v>
      </c>
      <c r="AV2327" s="13" t="s">
        <v>90</v>
      </c>
      <c r="AW2327" s="13" t="s">
        <v>36</v>
      </c>
      <c r="AX2327" s="13" t="s">
        <v>80</v>
      </c>
      <c r="AY2327" s="161" t="s">
        <v>373</v>
      </c>
    </row>
    <row r="2328" spans="2:51" s="12" customFormat="1" ht="11.25">
      <c r="B2328" s="153"/>
      <c r="D2328" s="154" t="s">
        <v>381</v>
      </c>
      <c r="E2328" s="155" t="s">
        <v>1</v>
      </c>
      <c r="F2328" s="156" t="s">
        <v>1341</v>
      </c>
      <c r="H2328" s="155" t="s">
        <v>1</v>
      </c>
      <c r="I2328" s="157"/>
      <c r="L2328" s="153"/>
      <c r="M2328" s="158"/>
      <c r="T2328" s="159"/>
      <c r="AT2328" s="155" t="s">
        <v>381</v>
      </c>
      <c r="AU2328" s="155" t="s">
        <v>90</v>
      </c>
      <c r="AV2328" s="12" t="s">
        <v>87</v>
      </c>
      <c r="AW2328" s="12" t="s">
        <v>36</v>
      </c>
      <c r="AX2328" s="12" t="s">
        <v>80</v>
      </c>
      <c r="AY2328" s="155" t="s">
        <v>373</v>
      </c>
    </row>
    <row r="2329" spans="2:51" s="13" customFormat="1" ht="11.25">
      <c r="B2329" s="160"/>
      <c r="D2329" s="154" t="s">
        <v>381</v>
      </c>
      <c r="E2329" s="161" t="s">
        <v>1</v>
      </c>
      <c r="F2329" s="162" t="s">
        <v>1342</v>
      </c>
      <c r="H2329" s="163">
        <v>17.763999999999999</v>
      </c>
      <c r="I2329" s="164"/>
      <c r="L2329" s="160"/>
      <c r="M2329" s="165"/>
      <c r="T2329" s="166"/>
      <c r="AT2329" s="161" t="s">
        <v>381</v>
      </c>
      <c r="AU2329" s="161" t="s">
        <v>90</v>
      </c>
      <c r="AV2329" s="13" t="s">
        <v>90</v>
      </c>
      <c r="AW2329" s="13" t="s">
        <v>36</v>
      </c>
      <c r="AX2329" s="13" t="s">
        <v>80</v>
      </c>
      <c r="AY2329" s="161" t="s">
        <v>373</v>
      </c>
    </row>
    <row r="2330" spans="2:51" s="15" customFormat="1" ht="11.25">
      <c r="B2330" s="178"/>
      <c r="D2330" s="154" t="s">
        <v>381</v>
      </c>
      <c r="E2330" s="179" t="s">
        <v>141</v>
      </c>
      <c r="F2330" s="180" t="s">
        <v>406</v>
      </c>
      <c r="H2330" s="181">
        <v>58.533999999999992</v>
      </c>
      <c r="I2330" s="182"/>
      <c r="L2330" s="178"/>
      <c r="M2330" s="183"/>
      <c r="T2330" s="184"/>
      <c r="AT2330" s="179" t="s">
        <v>381</v>
      </c>
      <c r="AU2330" s="179" t="s">
        <v>90</v>
      </c>
      <c r="AV2330" s="15" t="s">
        <v>392</v>
      </c>
      <c r="AW2330" s="15" t="s">
        <v>36</v>
      </c>
      <c r="AX2330" s="15" t="s">
        <v>80</v>
      </c>
      <c r="AY2330" s="179" t="s">
        <v>373</v>
      </c>
    </row>
    <row r="2331" spans="2:51" s="14" customFormat="1" ht="11.25">
      <c r="B2331" s="167"/>
      <c r="D2331" s="154" t="s">
        <v>381</v>
      </c>
      <c r="E2331" s="168" t="s">
        <v>1</v>
      </c>
      <c r="F2331" s="169" t="s">
        <v>386</v>
      </c>
      <c r="H2331" s="170">
        <v>58.533999999999992</v>
      </c>
      <c r="I2331" s="171"/>
      <c r="L2331" s="167"/>
      <c r="M2331" s="172"/>
      <c r="T2331" s="173"/>
      <c r="AT2331" s="168" t="s">
        <v>381</v>
      </c>
      <c r="AU2331" s="168" t="s">
        <v>90</v>
      </c>
      <c r="AV2331" s="14" t="s">
        <v>379</v>
      </c>
      <c r="AW2331" s="14" t="s">
        <v>36</v>
      </c>
      <c r="AX2331" s="14" t="s">
        <v>87</v>
      </c>
      <c r="AY2331" s="168" t="s">
        <v>373</v>
      </c>
    </row>
    <row r="2332" spans="2:51" s="1" customFormat="1" ht="11.25">
      <c r="B2332" s="32"/>
      <c r="D2332" s="154" t="s">
        <v>403</v>
      </c>
      <c r="F2332" s="174" t="s">
        <v>545</v>
      </c>
      <c r="L2332" s="32"/>
      <c r="M2332" s="175"/>
      <c r="T2332" s="56"/>
      <c r="AU2332" s="17" t="s">
        <v>90</v>
      </c>
    </row>
    <row r="2333" spans="2:51" s="1" customFormat="1" ht="11.25">
      <c r="B2333" s="32"/>
      <c r="D2333" s="154" t="s">
        <v>403</v>
      </c>
      <c r="F2333" s="176" t="s">
        <v>546</v>
      </c>
      <c r="H2333" s="177">
        <v>0</v>
      </c>
      <c r="L2333" s="32"/>
      <c r="M2333" s="175"/>
      <c r="T2333" s="56"/>
      <c r="AU2333" s="17" t="s">
        <v>90</v>
      </c>
    </row>
    <row r="2334" spans="2:51" s="1" customFormat="1" ht="11.25">
      <c r="B2334" s="32"/>
      <c r="D2334" s="154" t="s">
        <v>403</v>
      </c>
      <c r="F2334" s="176" t="s">
        <v>547</v>
      </c>
      <c r="H2334" s="177">
        <v>0</v>
      </c>
      <c r="L2334" s="32"/>
      <c r="M2334" s="175"/>
      <c r="T2334" s="56"/>
      <c r="AU2334" s="17" t="s">
        <v>90</v>
      </c>
    </row>
    <row r="2335" spans="2:51" s="1" customFormat="1" ht="11.25">
      <c r="B2335" s="32"/>
      <c r="D2335" s="154" t="s">
        <v>403</v>
      </c>
      <c r="F2335" s="176" t="s">
        <v>548</v>
      </c>
      <c r="H2335" s="177">
        <v>38.6</v>
      </c>
      <c r="L2335" s="32"/>
      <c r="M2335" s="175"/>
      <c r="T2335" s="56"/>
      <c r="AU2335" s="17" t="s">
        <v>90</v>
      </c>
    </row>
    <row r="2336" spans="2:51" s="1" customFormat="1" ht="11.25">
      <c r="B2336" s="32"/>
      <c r="D2336" s="154" t="s">
        <v>403</v>
      </c>
      <c r="F2336" s="176" t="s">
        <v>549</v>
      </c>
      <c r="H2336" s="177">
        <v>7.5</v>
      </c>
      <c r="L2336" s="32"/>
      <c r="M2336" s="175"/>
      <c r="T2336" s="56"/>
      <c r="AU2336" s="17" t="s">
        <v>90</v>
      </c>
    </row>
    <row r="2337" spans="2:47" s="1" customFormat="1" ht="11.25">
      <c r="B2337" s="32"/>
      <c r="D2337" s="154" t="s">
        <v>403</v>
      </c>
      <c r="F2337" s="176" t="s">
        <v>550</v>
      </c>
      <c r="H2337" s="177">
        <v>58.2</v>
      </c>
      <c r="L2337" s="32"/>
      <c r="M2337" s="175"/>
      <c r="T2337" s="56"/>
      <c r="AU2337" s="17" t="s">
        <v>90</v>
      </c>
    </row>
    <row r="2338" spans="2:47" s="1" customFormat="1" ht="11.25">
      <c r="B2338" s="32"/>
      <c r="D2338" s="154" t="s">
        <v>403</v>
      </c>
      <c r="F2338" s="176" t="s">
        <v>551</v>
      </c>
      <c r="H2338" s="177">
        <v>18.829999999999998</v>
      </c>
      <c r="L2338" s="32"/>
      <c r="M2338" s="175"/>
      <c r="T2338" s="56"/>
      <c r="AU2338" s="17" t="s">
        <v>90</v>
      </c>
    </row>
    <row r="2339" spans="2:47" s="1" customFormat="1" ht="11.25">
      <c r="B2339" s="32"/>
      <c r="D2339" s="154" t="s">
        <v>403</v>
      </c>
      <c r="F2339" s="176" t="s">
        <v>552</v>
      </c>
      <c r="H2339" s="177">
        <v>24.43</v>
      </c>
      <c r="L2339" s="32"/>
      <c r="M2339" s="175"/>
      <c r="T2339" s="56"/>
      <c r="AU2339" s="17" t="s">
        <v>90</v>
      </c>
    </row>
    <row r="2340" spans="2:47" s="1" customFormat="1" ht="11.25">
      <c r="B2340" s="32"/>
      <c r="D2340" s="154" t="s">
        <v>403</v>
      </c>
      <c r="F2340" s="176" t="s">
        <v>553</v>
      </c>
      <c r="H2340" s="177">
        <v>12.48</v>
      </c>
      <c r="L2340" s="32"/>
      <c r="M2340" s="175"/>
      <c r="T2340" s="56"/>
      <c r="AU2340" s="17" t="s">
        <v>90</v>
      </c>
    </row>
    <row r="2341" spans="2:47" s="1" customFormat="1" ht="11.25">
      <c r="B2341" s="32"/>
      <c r="D2341" s="154" t="s">
        <v>403</v>
      </c>
      <c r="F2341" s="176" t="s">
        <v>554</v>
      </c>
      <c r="H2341" s="177">
        <v>135.82</v>
      </c>
      <c r="L2341" s="32"/>
      <c r="M2341" s="175"/>
      <c r="T2341" s="56"/>
      <c r="AU2341" s="17" t="s">
        <v>90</v>
      </c>
    </row>
    <row r="2342" spans="2:47" s="1" customFormat="1" ht="11.25">
      <c r="B2342" s="32"/>
      <c r="D2342" s="154" t="s">
        <v>403</v>
      </c>
      <c r="F2342" s="176" t="s">
        <v>555</v>
      </c>
      <c r="H2342" s="177">
        <v>0</v>
      </c>
      <c r="L2342" s="32"/>
      <c r="M2342" s="175"/>
      <c r="T2342" s="56"/>
      <c r="AU2342" s="17" t="s">
        <v>90</v>
      </c>
    </row>
    <row r="2343" spans="2:47" s="1" customFormat="1" ht="11.25">
      <c r="B2343" s="32"/>
      <c r="D2343" s="154" t="s">
        <v>403</v>
      </c>
      <c r="F2343" s="176" t="s">
        <v>556</v>
      </c>
      <c r="H2343" s="177">
        <v>31.58</v>
      </c>
      <c r="L2343" s="32"/>
      <c r="M2343" s="175"/>
      <c r="T2343" s="56"/>
      <c r="AU2343" s="17" t="s">
        <v>90</v>
      </c>
    </row>
    <row r="2344" spans="2:47" s="1" customFormat="1" ht="11.25">
      <c r="B2344" s="32"/>
      <c r="D2344" s="154" t="s">
        <v>403</v>
      </c>
      <c r="F2344" s="176" t="s">
        <v>557</v>
      </c>
      <c r="H2344" s="177">
        <v>16.239999999999998</v>
      </c>
      <c r="L2344" s="32"/>
      <c r="M2344" s="175"/>
      <c r="T2344" s="56"/>
      <c r="AU2344" s="17" t="s">
        <v>90</v>
      </c>
    </row>
    <row r="2345" spans="2:47" s="1" customFormat="1" ht="11.25">
      <c r="B2345" s="32"/>
      <c r="D2345" s="154" t="s">
        <v>403</v>
      </c>
      <c r="F2345" s="176" t="s">
        <v>558</v>
      </c>
      <c r="H2345" s="177">
        <v>1.74</v>
      </c>
      <c r="L2345" s="32"/>
      <c r="M2345" s="175"/>
      <c r="T2345" s="56"/>
      <c r="AU2345" s="17" t="s">
        <v>90</v>
      </c>
    </row>
    <row r="2346" spans="2:47" s="1" customFormat="1" ht="11.25">
      <c r="B2346" s="32"/>
      <c r="D2346" s="154" t="s">
        <v>403</v>
      </c>
      <c r="F2346" s="176" t="s">
        <v>559</v>
      </c>
      <c r="H2346" s="177">
        <v>12.11</v>
      </c>
      <c r="L2346" s="32"/>
      <c r="M2346" s="175"/>
      <c r="T2346" s="56"/>
      <c r="AU2346" s="17" t="s">
        <v>90</v>
      </c>
    </row>
    <row r="2347" spans="2:47" s="1" customFormat="1" ht="11.25">
      <c r="B2347" s="32"/>
      <c r="D2347" s="154" t="s">
        <v>403</v>
      </c>
      <c r="F2347" s="176" t="s">
        <v>406</v>
      </c>
      <c r="H2347" s="177">
        <v>357.53</v>
      </c>
      <c r="L2347" s="32"/>
      <c r="M2347" s="175"/>
      <c r="T2347" s="56"/>
      <c r="AU2347" s="17" t="s">
        <v>90</v>
      </c>
    </row>
    <row r="2348" spans="2:47" s="1" customFormat="1" ht="11.25">
      <c r="B2348" s="32"/>
      <c r="D2348" s="154" t="s">
        <v>403</v>
      </c>
      <c r="F2348" s="174" t="s">
        <v>577</v>
      </c>
      <c r="L2348" s="32"/>
      <c r="M2348" s="175"/>
      <c r="T2348" s="56"/>
      <c r="AU2348" s="17" t="s">
        <v>90</v>
      </c>
    </row>
    <row r="2349" spans="2:47" s="1" customFormat="1" ht="11.25">
      <c r="B2349" s="32"/>
      <c r="D2349" s="154" t="s">
        <v>403</v>
      </c>
      <c r="F2349" s="176" t="s">
        <v>578</v>
      </c>
      <c r="H2349" s="177">
        <v>0</v>
      </c>
      <c r="L2349" s="32"/>
      <c r="M2349" s="175"/>
      <c r="T2349" s="56"/>
      <c r="AU2349" s="17" t="s">
        <v>90</v>
      </c>
    </row>
    <row r="2350" spans="2:47" s="1" customFormat="1" ht="11.25">
      <c r="B2350" s="32"/>
      <c r="D2350" s="154" t="s">
        <v>403</v>
      </c>
      <c r="F2350" s="176" t="s">
        <v>579</v>
      </c>
      <c r="H2350" s="177">
        <v>0</v>
      </c>
      <c r="L2350" s="32"/>
      <c r="M2350" s="175"/>
      <c r="T2350" s="56"/>
      <c r="AU2350" s="17" t="s">
        <v>90</v>
      </c>
    </row>
    <row r="2351" spans="2:47" s="1" customFormat="1" ht="11.25">
      <c r="B2351" s="32"/>
      <c r="D2351" s="154" t="s">
        <v>403</v>
      </c>
      <c r="F2351" s="176" t="s">
        <v>580</v>
      </c>
      <c r="H2351" s="177">
        <v>91.14</v>
      </c>
      <c r="L2351" s="32"/>
      <c r="M2351" s="175"/>
      <c r="T2351" s="56"/>
      <c r="AU2351" s="17" t="s">
        <v>90</v>
      </c>
    </row>
    <row r="2352" spans="2:47" s="1" customFormat="1" ht="11.25">
      <c r="B2352" s="32"/>
      <c r="D2352" s="154" t="s">
        <v>403</v>
      </c>
      <c r="F2352" s="176" t="s">
        <v>581</v>
      </c>
      <c r="H2352" s="177">
        <v>11.49</v>
      </c>
      <c r="L2352" s="32"/>
      <c r="M2352" s="175"/>
      <c r="T2352" s="56"/>
      <c r="AU2352" s="17" t="s">
        <v>90</v>
      </c>
    </row>
    <row r="2353" spans="2:47" s="1" customFormat="1" ht="11.25">
      <c r="B2353" s="32"/>
      <c r="D2353" s="154" t="s">
        <v>403</v>
      </c>
      <c r="F2353" s="176" t="s">
        <v>582</v>
      </c>
      <c r="H2353" s="177">
        <v>37.39</v>
      </c>
      <c r="L2353" s="32"/>
      <c r="M2353" s="175"/>
      <c r="T2353" s="56"/>
      <c r="AU2353" s="17" t="s">
        <v>90</v>
      </c>
    </row>
    <row r="2354" spans="2:47" s="1" customFormat="1" ht="11.25">
      <c r="B2354" s="32"/>
      <c r="D2354" s="154" t="s">
        <v>403</v>
      </c>
      <c r="F2354" s="176" t="s">
        <v>583</v>
      </c>
      <c r="H2354" s="177">
        <v>29.42</v>
      </c>
      <c r="L2354" s="32"/>
      <c r="M2354" s="175"/>
      <c r="T2354" s="56"/>
      <c r="AU2354" s="17" t="s">
        <v>90</v>
      </c>
    </row>
    <row r="2355" spans="2:47" s="1" customFormat="1" ht="11.25">
      <c r="B2355" s="32"/>
      <c r="D2355" s="154" t="s">
        <v>403</v>
      </c>
      <c r="F2355" s="176" t="s">
        <v>584</v>
      </c>
      <c r="H2355" s="177">
        <v>4.26</v>
      </c>
      <c r="L2355" s="32"/>
      <c r="M2355" s="175"/>
      <c r="T2355" s="56"/>
      <c r="AU2355" s="17" t="s">
        <v>90</v>
      </c>
    </row>
    <row r="2356" spans="2:47" s="1" customFormat="1" ht="11.25">
      <c r="B2356" s="32"/>
      <c r="D2356" s="154" t="s">
        <v>403</v>
      </c>
      <c r="F2356" s="176" t="s">
        <v>585</v>
      </c>
      <c r="H2356" s="177">
        <v>9.2899999999999991</v>
      </c>
      <c r="L2356" s="32"/>
      <c r="M2356" s="175"/>
      <c r="T2356" s="56"/>
      <c r="AU2356" s="17" t="s">
        <v>90</v>
      </c>
    </row>
    <row r="2357" spans="2:47" s="1" customFormat="1" ht="11.25">
      <c r="B2357" s="32"/>
      <c r="D2357" s="154" t="s">
        <v>403</v>
      </c>
      <c r="F2357" s="176" t="s">
        <v>586</v>
      </c>
      <c r="H2357" s="177">
        <v>13.55</v>
      </c>
      <c r="L2357" s="32"/>
      <c r="M2357" s="175"/>
      <c r="T2357" s="56"/>
      <c r="AU2357" s="17" t="s">
        <v>90</v>
      </c>
    </row>
    <row r="2358" spans="2:47" s="1" customFormat="1" ht="11.25">
      <c r="B2358" s="32"/>
      <c r="D2358" s="154" t="s">
        <v>403</v>
      </c>
      <c r="F2358" s="176" t="s">
        <v>587</v>
      </c>
      <c r="H2358" s="177">
        <v>2.12</v>
      </c>
      <c r="L2358" s="32"/>
      <c r="M2358" s="175"/>
      <c r="T2358" s="56"/>
      <c r="AU2358" s="17" t="s">
        <v>90</v>
      </c>
    </row>
    <row r="2359" spans="2:47" s="1" customFormat="1" ht="11.25">
      <c r="B2359" s="32"/>
      <c r="D2359" s="154" t="s">
        <v>403</v>
      </c>
      <c r="F2359" s="176" t="s">
        <v>588</v>
      </c>
      <c r="H2359" s="177">
        <v>2.42</v>
      </c>
      <c r="L2359" s="32"/>
      <c r="M2359" s="175"/>
      <c r="T2359" s="56"/>
      <c r="AU2359" s="17" t="s">
        <v>90</v>
      </c>
    </row>
    <row r="2360" spans="2:47" s="1" customFormat="1" ht="11.25">
      <c r="B2360" s="32"/>
      <c r="D2360" s="154" t="s">
        <v>403</v>
      </c>
      <c r="F2360" s="176" t="s">
        <v>589</v>
      </c>
      <c r="H2360" s="177">
        <v>24.5</v>
      </c>
      <c r="L2360" s="32"/>
      <c r="M2360" s="175"/>
      <c r="T2360" s="56"/>
      <c r="AU2360" s="17" t="s">
        <v>90</v>
      </c>
    </row>
    <row r="2361" spans="2:47" s="1" customFormat="1" ht="11.25">
      <c r="B2361" s="32"/>
      <c r="D2361" s="154" t="s">
        <v>403</v>
      </c>
      <c r="F2361" s="176" t="s">
        <v>590</v>
      </c>
      <c r="H2361" s="177">
        <v>9.89</v>
      </c>
      <c r="L2361" s="32"/>
      <c r="M2361" s="175"/>
      <c r="T2361" s="56"/>
      <c r="AU2361" s="17" t="s">
        <v>90</v>
      </c>
    </row>
    <row r="2362" spans="2:47" s="1" customFormat="1" ht="11.25">
      <c r="B2362" s="32"/>
      <c r="D2362" s="154" t="s">
        <v>403</v>
      </c>
      <c r="F2362" s="176" t="s">
        <v>591</v>
      </c>
      <c r="H2362" s="177">
        <v>47.99</v>
      </c>
      <c r="L2362" s="32"/>
      <c r="M2362" s="175"/>
      <c r="T2362" s="56"/>
      <c r="AU2362" s="17" t="s">
        <v>90</v>
      </c>
    </row>
    <row r="2363" spans="2:47" s="1" customFormat="1" ht="11.25">
      <c r="B2363" s="32"/>
      <c r="D2363" s="154" t="s">
        <v>403</v>
      </c>
      <c r="F2363" s="176" t="s">
        <v>592</v>
      </c>
      <c r="H2363" s="177">
        <v>39.96</v>
      </c>
      <c r="L2363" s="32"/>
      <c r="M2363" s="175"/>
      <c r="T2363" s="56"/>
      <c r="AU2363" s="17" t="s">
        <v>90</v>
      </c>
    </row>
    <row r="2364" spans="2:47" s="1" customFormat="1" ht="11.25">
      <c r="B2364" s="32"/>
      <c r="D2364" s="154" t="s">
        <v>403</v>
      </c>
      <c r="F2364" s="176" t="s">
        <v>593</v>
      </c>
      <c r="H2364" s="177">
        <v>40.11</v>
      </c>
      <c r="L2364" s="32"/>
      <c r="M2364" s="175"/>
      <c r="T2364" s="56"/>
      <c r="AU2364" s="17" t="s">
        <v>90</v>
      </c>
    </row>
    <row r="2365" spans="2:47" s="1" customFormat="1" ht="11.25">
      <c r="B2365" s="32"/>
      <c r="D2365" s="154" t="s">
        <v>403</v>
      </c>
      <c r="F2365" s="176" t="s">
        <v>594</v>
      </c>
      <c r="H2365" s="177">
        <v>22.03</v>
      </c>
      <c r="L2365" s="32"/>
      <c r="M2365" s="175"/>
      <c r="T2365" s="56"/>
      <c r="AU2365" s="17" t="s">
        <v>90</v>
      </c>
    </row>
    <row r="2366" spans="2:47" s="1" customFormat="1" ht="11.25">
      <c r="B2366" s="32"/>
      <c r="D2366" s="154" t="s">
        <v>403</v>
      </c>
      <c r="F2366" s="176" t="s">
        <v>595</v>
      </c>
      <c r="H2366" s="177">
        <v>23.37</v>
      </c>
      <c r="L2366" s="32"/>
      <c r="M2366" s="175"/>
      <c r="T2366" s="56"/>
      <c r="AU2366" s="17" t="s">
        <v>90</v>
      </c>
    </row>
    <row r="2367" spans="2:47" s="1" customFormat="1" ht="11.25">
      <c r="B2367" s="32"/>
      <c r="D2367" s="154" t="s">
        <v>403</v>
      </c>
      <c r="F2367" s="176" t="s">
        <v>596</v>
      </c>
      <c r="H2367" s="177">
        <v>15.48</v>
      </c>
      <c r="L2367" s="32"/>
      <c r="M2367" s="175"/>
      <c r="T2367" s="56"/>
      <c r="AU2367" s="17" t="s">
        <v>90</v>
      </c>
    </row>
    <row r="2368" spans="2:47" s="1" customFormat="1" ht="11.25">
      <c r="B2368" s="32"/>
      <c r="D2368" s="154" t="s">
        <v>403</v>
      </c>
      <c r="F2368" s="176" t="s">
        <v>597</v>
      </c>
      <c r="H2368" s="177">
        <v>21.29</v>
      </c>
      <c r="L2368" s="32"/>
      <c r="M2368" s="175"/>
      <c r="T2368" s="56"/>
      <c r="AU2368" s="17" t="s">
        <v>90</v>
      </c>
    </row>
    <row r="2369" spans="2:47" s="1" customFormat="1" ht="11.25">
      <c r="B2369" s="32"/>
      <c r="D2369" s="154" t="s">
        <v>403</v>
      </c>
      <c r="F2369" s="176" t="s">
        <v>406</v>
      </c>
      <c r="H2369" s="177">
        <v>445.7</v>
      </c>
      <c r="L2369" s="32"/>
      <c r="M2369" s="175"/>
      <c r="T2369" s="56"/>
      <c r="AU2369" s="17" t="s">
        <v>90</v>
      </c>
    </row>
    <row r="2370" spans="2:47" s="1" customFormat="1" ht="11.25">
      <c r="B2370" s="32"/>
      <c r="D2370" s="154" t="s">
        <v>403</v>
      </c>
      <c r="F2370" s="174" t="s">
        <v>1343</v>
      </c>
      <c r="L2370" s="32"/>
      <c r="M2370" s="175"/>
      <c r="T2370" s="56"/>
      <c r="AU2370" s="17" t="s">
        <v>90</v>
      </c>
    </row>
    <row r="2371" spans="2:47" s="1" customFormat="1" ht="11.25">
      <c r="B2371" s="32"/>
      <c r="D2371" s="154" t="s">
        <v>403</v>
      </c>
      <c r="F2371" s="176" t="s">
        <v>1344</v>
      </c>
      <c r="H2371" s="177">
        <v>0</v>
      </c>
      <c r="L2371" s="32"/>
      <c r="M2371" s="175"/>
      <c r="T2371" s="56"/>
      <c r="AU2371" s="17" t="s">
        <v>90</v>
      </c>
    </row>
    <row r="2372" spans="2:47" s="1" customFormat="1" ht="11.25">
      <c r="B2372" s="32"/>
      <c r="D2372" s="154" t="s">
        <v>403</v>
      </c>
      <c r="F2372" s="176" t="s">
        <v>1345</v>
      </c>
      <c r="H2372" s="177">
        <v>12.16</v>
      </c>
      <c r="L2372" s="32"/>
      <c r="M2372" s="175"/>
      <c r="T2372" s="56"/>
      <c r="AU2372" s="17" t="s">
        <v>90</v>
      </c>
    </row>
    <row r="2373" spans="2:47" s="1" customFormat="1" ht="11.25">
      <c r="B2373" s="32"/>
      <c r="D2373" s="154" t="s">
        <v>403</v>
      </c>
      <c r="F2373" s="176" t="s">
        <v>406</v>
      </c>
      <c r="H2373" s="177">
        <v>12.16</v>
      </c>
      <c r="L2373" s="32"/>
      <c r="M2373" s="175"/>
      <c r="T2373" s="56"/>
      <c r="AU2373" s="17" t="s">
        <v>90</v>
      </c>
    </row>
    <row r="2374" spans="2:47" s="1" customFormat="1" ht="11.25">
      <c r="B2374" s="32"/>
      <c r="D2374" s="154" t="s">
        <v>403</v>
      </c>
      <c r="F2374" s="174" t="s">
        <v>1346</v>
      </c>
      <c r="L2374" s="32"/>
      <c r="M2374" s="175"/>
      <c r="T2374" s="56"/>
      <c r="AU2374" s="17" t="s">
        <v>90</v>
      </c>
    </row>
    <row r="2375" spans="2:47" s="1" customFormat="1" ht="11.25">
      <c r="B2375" s="32"/>
      <c r="D2375" s="154" t="s">
        <v>403</v>
      </c>
      <c r="F2375" s="176" t="s">
        <v>728</v>
      </c>
      <c r="H2375" s="177">
        <v>0</v>
      </c>
      <c r="L2375" s="32"/>
      <c r="M2375" s="175"/>
      <c r="T2375" s="56"/>
      <c r="AU2375" s="17" t="s">
        <v>90</v>
      </c>
    </row>
    <row r="2376" spans="2:47" s="1" customFormat="1" ht="11.25">
      <c r="B2376" s="32"/>
      <c r="D2376" s="154" t="s">
        <v>403</v>
      </c>
      <c r="F2376" s="176" t="s">
        <v>1347</v>
      </c>
      <c r="H2376" s="177">
        <v>0</v>
      </c>
      <c r="L2376" s="32"/>
      <c r="M2376" s="175"/>
      <c r="T2376" s="56"/>
      <c r="AU2376" s="17" t="s">
        <v>90</v>
      </c>
    </row>
    <row r="2377" spans="2:47" s="1" customFormat="1" ht="11.25">
      <c r="B2377" s="32"/>
      <c r="D2377" s="154" t="s">
        <v>403</v>
      </c>
      <c r="F2377" s="176" t="s">
        <v>1348</v>
      </c>
      <c r="H2377" s="177">
        <v>53.28</v>
      </c>
      <c r="L2377" s="32"/>
      <c r="M2377" s="175"/>
      <c r="T2377" s="56"/>
      <c r="AU2377" s="17" t="s">
        <v>90</v>
      </c>
    </row>
    <row r="2378" spans="2:47" s="1" customFormat="1" ht="11.25">
      <c r="B2378" s="32"/>
      <c r="D2378" s="154" t="s">
        <v>403</v>
      </c>
      <c r="F2378" s="176" t="s">
        <v>1349</v>
      </c>
      <c r="H2378" s="177">
        <v>8.68</v>
      </c>
      <c r="L2378" s="32"/>
      <c r="M2378" s="175"/>
      <c r="T2378" s="56"/>
      <c r="AU2378" s="17" t="s">
        <v>90</v>
      </c>
    </row>
    <row r="2379" spans="2:47" s="1" customFormat="1" ht="11.25">
      <c r="B2379" s="32"/>
      <c r="D2379" s="154" t="s">
        <v>403</v>
      </c>
      <c r="F2379" s="176" t="s">
        <v>1350</v>
      </c>
      <c r="H2379" s="177">
        <v>17.47</v>
      </c>
      <c r="L2379" s="32"/>
      <c r="M2379" s="175"/>
      <c r="T2379" s="56"/>
      <c r="AU2379" s="17" t="s">
        <v>90</v>
      </c>
    </row>
    <row r="2380" spans="2:47" s="1" customFormat="1" ht="11.25">
      <c r="B2380" s="32"/>
      <c r="D2380" s="154" t="s">
        <v>403</v>
      </c>
      <c r="F2380" s="176" t="s">
        <v>1351</v>
      </c>
      <c r="H2380" s="177">
        <v>55.67</v>
      </c>
      <c r="L2380" s="32"/>
      <c r="M2380" s="175"/>
      <c r="T2380" s="56"/>
      <c r="AU2380" s="17" t="s">
        <v>90</v>
      </c>
    </row>
    <row r="2381" spans="2:47" s="1" customFormat="1" ht="11.25">
      <c r="B2381" s="32"/>
      <c r="D2381" s="154" t="s">
        <v>403</v>
      </c>
      <c r="F2381" s="176" t="s">
        <v>1352</v>
      </c>
      <c r="H2381" s="177">
        <v>28.85</v>
      </c>
      <c r="L2381" s="32"/>
      <c r="M2381" s="175"/>
      <c r="T2381" s="56"/>
      <c r="AU2381" s="17" t="s">
        <v>90</v>
      </c>
    </row>
    <row r="2382" spans="2:47" s="1" customFormat="1" ht="11.25">
      <c r="B2382" s="32"/>
      <c r="D2382" s="154" t="s">
        <v>403</v>
      </c>
      <c r="F2382" s="176" t="s">
        <v>1353</v>
      </c>
      <c r="H2382" s="177">
        <v>6.34</v>
      </c>
      <c r="L2382" s="32"/>
      <c r="M2382" s="175"/>
      <c r="T2382" s="56"/>
      <c r="AU2382" s="17" t="s">
        <v>90</v>
      </c>
    </row>
    <row r="2383" spans="2:47" s="1" customFormat="1" ht="11.25">
      <c r="B2383" s="32"/>
      <c r="D2383" s="154" t="s">
        <v>403</v>
      </c>
      <c r="F2383" s="176" t="s">
        <v>1354</v>
      </c>
      <c r="H2383" s="177">
        <v>2.42</v>
      </c>
      <c r="L2383" s="32"/>
      <c r="M2383" s="175"/>
      <c r="T2383" s="56"/>
      <c r="AU2383" s="17" t="s">
        <v>90</v>
      </c>
    </row>
    <row r="2384" spans="2:47" s="1" customFormat="1" ht="11.25">
      <c r="B2384" s="32"/>
      <c r="D2384" s="154" t="s">
        <v>403</v>
      </c>
      <c r="F2384" s="176" t="s">
        <v>1355</v>
      </c>
      <c r="H2384" s="177">
        <v>2.8</v>
      </c>
      <c r="L2384" s="32"/>
      <c r="M2384" s="175"/>
      <c r="T2384" s="56"/>
      <c r="AU2384" s="17" t="s">
        <v>90</v>
      </c>
    </row>
    <row r="2385" spans="2:65" s="1" customFormat="1" ht="11.25">
      <c r="B2385" s="32"/>
      <c r="D2385" s="154" t="s">
        <v>403</v>
      </c>
      <c r="F2385" s="176" t="s">
        <v>1356</v>
      </c>
      <c r="H2385" s="177">
        <v>2.12</v>
      </c>
      <c r="L2385" s="32"/>
      <c r="M2385" s="175"/>
      <c r="T2385" s="56"/>
      <c r="AU2385" s="17" t="s">
        <v>90</v>
      </c>
    </row>
    <row r="2386" spans="2:65" s="1" customFormat="1" ht="11.25">
      <c r="B2386" s="32"/>
      <c r="D2386" s="154" t="s">
        <v>403</v>
      </c>
      <c r="F2386" s="176" t="s">
        <v>1357</v>
      </c>
      <c r="H2386" s="177">
        <v>13.55</v>
      </c>
      <c r="L2386" s="32"/>
      <c r="M2386" s="175"/>
      <c r="T2386" s="56"/>
      <c r="AU2386" s="17" t="s">
        <v>90</v>
      </c>
    </row>
    <row r="2387" spans="2:65" s="1" customFormat="1" ht="11.25">
      <c r="B2387" s="32"/>
      <c r="D2387" s="154" t="s">
        <v>403</v>
      </c>
      <c r="F2387" s="176" t="s">
        <v>1358</v>
      </c>
      <c r="H2387" s="177">
        <v>15.02</v>
      </c>
      <c r="L2387" s="32"/>
      <c r="M2387" s="175"/>
      <c r="T2387" s="56"/>
      <c r="AU2387" s="17" t="s">
        <v>90</v>
      </c>
    </row>
    <row r="2388" spans="2:65" s="1" customFormat="1" ht="11.25">
      <c r="B2388" s="32"/>
      <c r="D2388" s="154" t="s">
        <v>403</v>
      </c>
      <c r="F2388" s="176" t="s">
        <v>1359</v>
      </c>
      <c r="H2388" s="177">
        <v>57.93</v>
      </c>
      <c r="L2388" s="32"/>
      <c r="M2388" s="175"/>
      <c r="T2388" s="56"/>
      <c r="AU2388" s="17" t="s">
        <v>90</v>
      </c>
    </row>
    <row r="2389" spans="2:65" s="1" customFormat="1" ht="11.25">
      <c r="B2389" s="32"/>
      <c r="D2389" s="154" t="s">
        <v>403</v>
      </c>
      <c r="F2389" s="176" t="s">
        <v>1360</v>
      </c>
      <c r="H2389" s="177">
        <v>22.03</v>
      </c>
      <c r="L2389" s="32"/>
      <c r="M2389" s="175"/>
      <c r="T2389" s="56"/>
      <c r="AU2389" s="17" t="s">
        <v>90</v>
      </c>
    </row>
    <row r="2390" spans="2:65" s="1" customFormat="1" ht="11.25">
      <c r="B2390" s="32"/>
      <c r="D2390" s="154" t="s">
        <v>403</v>
      </c>
      <c r="F2390" s="176" t="s">
        <v>1361</v>
      </c>
      <c r="H2390" s="177">
        <v>23.26</v>
      </c>
      <c r="L2390" s="32"/>
      <c r="M2390" s="175"/>
      <c r="T2390" s="56"/>
      <c r="AU2390" s="17" t="s">
        <v>90</v>
      </c>
    </row>
    <row r="2391" spans="2:65" s="1" customFormat="1" ht="11.25">
      <c r="B2391" s="32"/>
      <c r="D2391" s="154" t="s">
        <v>403</v>
      </c>
      <c r="F2391" s="176" t="s">
        <v>1362</v>
      </c>
      <c r="H2391" s="177">
        <v>23.56</v>
      </c>
      <c r="L2391" s="32"/>
      <c r="M2391" s="175"/>
      <c r="T2391" s="56"/>
      <c r="AU2391" s="17" t="s">
        <v>90</v>
      </c>
    </row>
    <row r="2392" spans="2:65" s="1" customFormat="1" ht="11.25">
      <c r="B2392" s="32"/>
      <c r="D2392" s="154" t="s">
        <v>403</v>
      </c>
      <c r="F2392" s="176" t="s">
        <v>1363</v>
      </c>
      <c r="H2392" s="177">
        <v>22.3</v>
      </c>
      <c r="L2392" s="32"/>
      <c r="M2392" s="175"/>
      <c r="T2392" s="56"/>
      <c r="AU2392" s="17" t="s">
        <v>90</v>
      </c>
    </row>
    <row r="2393" spans="2:65" s="1" customFormat="1" ht="11.25">
      <c r="B2393" s="32"/>
      <c r="D2393" s="154" t="s">
        <v>403</v>
      </c>
      <c r="F2393" s="176" t="s">
        <v>406</v>
      </c>
      <c r="H2393" s="177">
        <v>355.28</v>
      </c>
      <c r="L2393" s="32"/>
      <c r="M2393" s="175"/>
      <c r="T2393" s="56"/>
      <c r="AU2393" s="17" t="s">
        <v>90</v>
      </c>
    </row>
    <row r="2394" spans="2:65" s="1" customFormat="1" ht="16.5" customHeight="1">
      <c r="B2394" s="32"/>
      <c r="C2394" s="185" t="s">
        <v>1364</v>
      </c>
      <c r="D2394" s="185" t="s">
        <v>479</v>
      </c>
      <c r="E2394" s="186" t="s">
        <v>1365</v>
      </c>
      <c r="F2394" s="187" t="s">
        <v>1366</v>
      </c>
      <c r="G2394" s="188" t="s">
        <v>1367</v>
      </c>
      <c r="H2394" s="189">
        <v>173.77699999999999</v>
      </c>
      <c r="I2394" s="190"/>
      <c r="J2394" s="191">
        <f>ROUND(I2394*H2394,2)</f>
        <v>0</v>
      </c>
      <c r="K2394" s="192"/>
      <c r="L2394" s="193"/>
      <c r="M2394" s="194" t="s">
        <v>1</v>
      </c>
      <c r="N2394" s="195" t="s">
        <v>45</v>
      </c>
      <c r="P2394" s="149">
        <f>O2394*H2394</f>
        <v>0</v>
      </c>
      <c r="Q2394" s="149">
        <v>1E-3</v>
      </c>
      <c r="R2394" s="149">
        <f>Q2394*H2394</f>
        <v>0.17377699999999999</v>
      </c>
      <c r="S2394" s="149">
        <v>0</v>
      </c>
      <c r="T2394" s="150">
        <f>S2394*H2394</f>
        <v>0</v>
      </c>
      <c r="AR2394" s="151" t="s">
        <v>444</v>
      </c>
      <c r="AT2394" s="151" t="s">
        <v>479</v>
      </c>
      <c r="AU2394" s="151" t="s">
        <v>90</v>
      </c>
      <c r="AY2394" s="17" t="s">
        <v>373</v>
      </c>
      <c r="BE2394" s="152">
        <f>IF(N2394="základní",J2394,0)</f>
        <v>0</v>
      </c>
      <c r="BF2394" s="152">
        <f>IF(N2394="snížená",J2394,0)</f>
        <v>0</v>
      </c>
      <c r="BG2394" s="152">
        <f>IF(N2394="zákl. přenesená",J2394,0)</f>
        <v>0</v>
      </c>
      <c r="BH2394" s="152">
        <f>IF(N2394="sníž. přenesená",J2394,0)</f>
        <v>0</v>
      </c>
      <c r="BI2394" s="152">
        <f>IF(N2394="nulová",J2394,0)</f>
        <v>0</v>
      </c>
      <c r="BJ2394" s="17" t="s">
        <v>87</v>
      </c>
      <c r="BK2394" s="152">
        <f>ROUND(I2394*H2394,2)</f>
        <v>0</v>
      </c>
      <c r="BL2394" s="17" t="s">
        <v>379</v>
      </c>
      <c r="BM2394" s="151" t="s">
        <v>1368</v>
      </c>
    </row>
    <row r="2395" spans="2:65" s="12" customFormat="1" ht="11.25">
      <c r="B2395" s="153"/>
      <c r="D2395" s="154" t="s">
        <v>381</v>
      </c>
      <c r="E2395" s="155" t="s">
        <v>1</v>
      </c>
      <c r="F2395" s="156" t="s">
        <v>1369</v>
      </c>
      <c r="H2395" s="155" t="s">
        <v>1</v>
      </c>
      <c r="I2395" s="157"/>
      <c r="L2395" s="153"/>
      <c r="M2395" s="158"/>
      <c r="T2395" s="159"/>
      <c r="AT2395" s="155" t="s">
        <v>381</v>
      </c>
      <c r="AU2395" s="155" t="s">
        <v>90</v>
      </c>
      <c r="AV2395" s="12" t="s">
        <v>87</v>
      </c>
      <c r="AW2395" s="12" t="s">
        <v>36</v>
      </c>
      <c r="AX2395" s="12" t="s">
        <v>80</v>
      </c>
      <c r="AY2395" s="155" t="s">
        <v>373</v>
      </c>
    </row>
    <row r="2396" spans="2:65" s="12" customFormat="1" ht="11.25">
      <c r="B2396" s="153"/>
      <c r="D2396" s="154" t="s">
        <v>381</v>
      </c>
      <c r="E2396" s="155" t="s">
        <v>1</v>
      </c>
      <c r="F2396" s="156" t="s">
        <v>1370</v>
      </c>
      <c r="H2396" s="155" t="s">
        <v>1</v>
      </c>
      <c r="I2396" s="157"/>
      <c r="L2396" s="153"/>
      <c r="M2396" s="158"/>
      <c r="T2396" s="159"/>
      <c r="AT2396" s="155" t="s">
        <v>381</v>
      </c>
      <c r="AU2396" s="155" t="s">
        <v>90</v>
      </c>
      <c r="AV2396" s="12" t="s">
        <v>87</v>
      </c>
      <c r="AW2396" s="12" t="s">
        <v>36</v>
      </c>
      <c r="AX2396" s="12" t="s">
        <v>80</v>
      </c>
      <c r="AY2396" s="155" t="s">
        <v>373</v>
      </c>
    </row>
    <row r="2397" spans="2:65" s="12" customFormat="1" ht="11.25">
      <c r="B2397" s="153"/>
      <c r="D2397" s="154" t="s">
        <v>381</v>
      </c>
      <c r="E2397" s="155" t="s">
        <v>1</v>
      </c>
      <c r="F2397" s="156" t="s">
        <v>1335</v>
      </c>
      <c r="H2397" s="155" t="s">
        <v>1</v>
      </c>
      <c r="I2397" s="157"/>
      <c r="L2397" s="153"/>
      <c r="M2397" s="158"/>
      <c r="T2397" s="159"/>
      <c r="AT2397" s="155" t="s">
        <v>381</v>
      </c>
      <c r="AU2397" s="155" t="s">
        <v>90</v>
      </c>
      <c r="AV2397" s="12" t="s">
        <v>87</v>
      </c>
      <c r="AW2397" s="12" t="s">
        <v>36</v>
      </c>
      <c r="AX2397" s="12" t="s">
        <v>80</v>
      </c>
      <c r="AY2397" s="155" t="s">
        <v>373</v>
      </c>
    </row>
    <row r="2398" spans="2:65" s="13" customFormat="1" ht="11.25">
      <c r="B2398" s="160"/>
      <c r="D2398" s="154" t="s">
        <v>381</v>
      </c>
      <c r="E2398" s="161" t="s">
        <v>1</v>
      </c>
      <c r="F2398" s="162" t="s">
        <v>1371</v>
      </c>
      <c r="H2398" s="163">
        <v>53.63</v>
      </c>
      <c r="I2398" s="164"/>
      <c r="L2398" s="160"/>
      <c r="M2398" s="165"/>
      <c r="T2398" s="166"/>
      <c r="AT2398" s="161" t="s">
        <v>381</v>
      </c>
      <c r="AU2398" s="161" t="s">
        <v>90</v>
      </c>
      <c r="AV2398" s="13" t="s">
        <v>90</v>
      </c>
      <c r="AW2398" s="13" t="s">
        <v>36</v>
      </c>
      <c r="AX2398" s="13" t="s">
        <v>80</v>
      </c>
      <c r="AY2398" s="161" t="s">
        <v>373</v>
      </c>
    </row>
    <row r="2399" spans="2:65" s="12" customFormat="1" ht="11.25">
      <c r="B2399" s="153"/>
      <c r="D2399" s="154" t="s">
        <v>381</v>
      </c>
      <c r="E2399" s="155" t="s">
        <v>1</v>
      </c>
      <c r="F2399" s="156" t="s">
        <v>1337</v>
      </c>
      <c r="H2399" s="155" t="s">
        <v>1</v>
      </c>
      <c r="I2399" s="157"/>
      <c r="L2399" s="153"/>
      <c r="M2399" s="158"/>
      <c r="T2399" s="159"/>
      <c r="AT2399" s="155" t="s">
        <v>381</v>
      </c>
      <c r="AU2399" s="155" t="s">
        <v>90</v>
      </c>
      <c r="AV2399" s="12" t="s">
        <v>87</v>
      </c>
      <c r="AW2399" s="12" t="s">
        <v>36</v>
      </c>
      <c r="AX2399" s="12" t="s">
        <v>80</v>
      </c>
      <c r="AY2399" s="155" t="s">
        <v>373</v>
      </c>
    </row>
    <row r="2400" spans="2:65" s="13" customFormat="1" ht="11.25">
      <c r="B2400" s="160"/>
      <c r="D2400" s="154" t="s">
        <v>381</v>
      </c>
      <c r="E2400" s="161" t="s">
        <v>1</v>
      </c>
      <c r="F2400" s="162" t="s">
        <v>1372</v>
      </c>
      <c r="H2400" s="163">
        <v>66.855000000000004</v>
      </c>
      <c r="I2400" s="164"/>
      <c r="L2400" s="160"/>
      <c r="M2400" s="165"/>
      <c r="T2400" s="166"/>
      <c r="AT2400" s="161" t="s">
        <v>381</v>
      </c>
      <c r="AU2400" s="161" t="s">
        <v>90</v>
      </c>
      <c r="AV2400" s="13" t="s">
        <v>90</v>
      </c>
      <c r="AW2400" s="13" t="s">
        <v>36</v>
      </c>
      <c r="AX2400" s="13" t="s">
        <v>80</v>
      </c>
      <c r="AY2400" s="161" t="s">
        <v>373</v>
      </c>
    </row>
    <row r="2401" spans="2:51" s="12" customFormat="1" ht="11.25">
      <c r="B2401" s="153"/>
      <c r="D2401" s="154" t="s">
        <v>381</v>
      </c>
      <c r="E2401" s="155" t="s">
        <v>1</v>
      </c>
      <c r="F2401" s="156" t="s">
        <v>1341</v>
      </c>
      <c r="H2401" s="155" t="s">
        <v>1</v>
      </c>
      <c r="I2401" s="157"/>
      <c r="L2401" s="153"/>
      <c r="M2401" s="158"/>
      <c r="T2401" s="159"/>
      <c r="AT2401" s="155" t="s">
        <v>381</v>
      </c>
      <c r="AU2401" s="155" t="s">
        <v>90</v>
      </c>
      <c r="AV2401" s="12" t="s">
        <v>87</v>
      </c>
      <c r="AW2401" s="12" t="s">
        <v>36</v>
      </c>
      <c r="AX2401" s="12" t="s">
        <v>80</v>
      </c>
      <c r="AY2401" s="155" t="s">
        <v>373</v>
      </c>
    </row>
    <row r="2402" spans="2:51" s="13" customFormat="1" ht="11.25">
      <c r="B2402" s="160"/>
      <c r="D2402" s="154" t="s">
        <v>381</v>
      </c>
      <c r="E2402" s="161" t="s">
        <v>1</v>
      </c>
      <c r="F2402" s="162" t="s">
        <v>1373</v>
      </c>
      <c r="H2402" s="163">
        <v>53.292000000000002</v>
      </c>
      <c r="I2402" s="164"/>
      <c r="L2402" s="160"/>
      <c r="M2402" s="165"/>
      <c r="T2402" s="166"/>
      <c r="AT2402" s="161" t="s">
        <v>381</v>
      </c>
      <c r="AU2402" s="161" t="s">
        <v>90</v>
      </c>
      <c r="AV2402" s="13" t="s">
        <v>90</v>
      </c>
      <c r="AW2402" s="13" t="s">
        <v>36</v>
      </c>
      <c r="AX2402" s="13" t="s">
        <v>80</v>
      </c>
      <c r="AY2402" s="161" t="s">
        <v>373</v>
      </c>
    </row>
    <row r="2403" spans="2:51" s="14" customFormat="1" ht="11.25">
      <c r="B2403" s="167"/>
      <c r="D2403" s="154" t="s">
        <v>381</v>
      </c>
      <c r="E2403" s="168" t="s">
        <v>1</v>
      </c>
      <c r="F2403" s="169" t="s">
        <v>386</v>
      </c>
      <c r="H2403" s="170">
        <v>173.77699999999999</v>
      </c>
      <c r="I2403" s="171"/>
      <c r="L2403" s="167"/>
      <c r="M2403" s="172"/>
      <c r="T2403" s="173"/>
      <c r="AT2403" s="168" t="s">
        <v>381</v>
      </c>
      <c r="AU2403" s="168" t="s">
        <v>90</v>
      </c>
      <c r="AV2403" s="14" t="s">
        <v>379</v>
      </c>
      <c r="AW2403" s="14" t="s">
        <v>36</v>
      </c>
      <c r="AX2403" s="14" t="s">
        <v>87</v>
      </c>
      <c r="AY2403" s="168" t="s">
        <v>373</v>
      </c>
    </row>
    <row r="2404" spans="2:51" s="1" customFormat="1" ht="11.25">
      <c r="B2404" s="32"/>
      <c r="D2404" s="154" t="s">
        <v>403</v>
      </c>
      <c r="F2404" s="174" t="s">
        <v>545</v>
      </c>
      <c r="L2404" s="32"/>
      <c r="M2404" s="175"/>
      <c r="T2404" s="56"/>
      <c r="AU2404" s="17" t="s">
        <v>90</v>
      </c>
    </row>
    <row r="2405" spans="2:51" s="1" customFormat="1" ht="11.25">
      <c r="B2405" s="32"/>
      <c r="D2405" s="154" t="s">
        <v>403</v>
      </c>
      <c r="F2405" s="176" t="s">
        <v>546</v>
      </c>
      <c r="H2405" s="177">
        <v>0</v>
      </c>
      <c r="L2405" s="32"/>
      <c r="M2405" s="175"/>
      <c r="T2405" s="56"/>
      <c r="AU2405" s="17" t="s">
        <v>90</v>
      </c>
    </row>
    <row r="2406" spans="2:51" s="1" customFormat="1" ht="11.25">
      <c r="B2406" s="32"/>
      <c r="D2406" s="154" t="s">
        <v>403</v>
      </c>
      <c r="F2406" s="176" t="s">
        <v>547</v>
      </c>
      <c r="H2406" s="177">
        <v>0</v>
      </c>
      <c r="L2406" s="32"/>
      <c r="M2406" s="175"/>
      <c r="T2406" s="56"/>
      <c r="AU2406" s="17" t="s">
        <v>90</v>
      </c>
    </row>
    <row r="2407" spans="2:51" s="1" customFormat="1" ht="11.25">
      <c r="B2407" s="32"/>
      <c r="D2407" s="154" t="s">
        <v>403</v>
      </c>
      <c r="F2407" s="176" t="s">
        <v>548</v>
      </c>
      <c r="H2407" s="177">
        <v>38.6</v>
      </c>
      <c r="L2407" s="32"/>
      <c r="M2407" s="175"/>
      <c r="T2407" s="56"/>
      <c r="AU2407" s="17" t="s">
        <v>90</v>
      </c>
    </row>
    <row r="2408" spans="2:51" s="1" customFormat="1" ht="11.25">
      <c r="B2408" s="32"/>
      <c r="D2408" s="154" t="s">
        <v>403</v>
      </c>
      <c r="F2408" s="176" t="s">
        <v>549</v>
      </c>
      <c r="H2408" s="177">
        <v>7.5</v>
      </c>
      <c r="L2408" s="32"/>
      <c r="M2408" s="175"/>
      <c r="T2408" s="56"/>
      <c r="AU2408" s="17" t="s">
        <v>90</v>
      </c>
    </row>
    <row r="2409" spans="2:51" s="1" customFormat="1" ht="11.25">
      <c r="B2409" s="32"/>
      <c r="D2409" s="154" t="s">
        <v>403</v>
      </c>
      <c r="F2409" s="176" t="s">
        <v>550</v>
      </c>
      <c r="H2409" s="177">
        <v>58.2</v>
      </c>
      <c r="L2409" s="32"/>
      <c r="M2409" s="175"/>
      <c r="T2409" s="56"/>
      <c r="AU2409" s="17" t="s">
        <v>90</v>
      </c>
    </row>
    <row r="2410" spans="2:51" s="1" customFormat="1" ht="11.25">
      <c r="B2410" s="32"/>
      <c r="D2410" s="154" t="s">
        <v>403</v>
      </c>
      <c r="F2410" s="176" t="s">
        <v>551</v>
      </c>
      <c r="H2410" s="177">
        <v>18.829999999999998</v>
      </c>
      <c r="L2410" s="32"/>
      <c r="M2410" s="175"/>
      <c r="T2410" s="56"/>
      <c r="AU2410" s="17" t="s">
        <v>90</v>
      </c>
    </row>
    <row r="2411" spans="2:51" s="1" customFormat="1" ht="11.25">
      <c r="B2411" s="32"/>
      <c r="D2411" s="154" t="s">
        <v>403</v>
      </c>
      <c r="F2411" s="176" t="s">
        <v>552</v>
      </c>
      <c r="H2411" s="177">
        <v>24.43</v>
      </c>
      <c r="L2411" s="32"/>
      <c r="M2411" s="175"/>
      <c r="T2411" s="56"/>
      <c r="AU2411" s="17" t="s">
        <v>90</v>
      </c>
    </row>
    <row r="2412" spans="2:51" s="1" customFormat="1" ht="11.25">
      <c r="B2412" s="32"/>
      <c r="D2412" s="154" t="s">
        <v>403</v>
      </c>
      <c r="F2412" s="176" t="s">
        <v>553</v>
      </c>
      <c r="H2412" s="177">
        <v>12.48</v>
      </c>
      <c r="L2412" s="32"/>
      <c r="M2412" s="175"/>
      <c r="T2412" s="56"/>
      <c r="AU2412" s="17" t="s">
        <v>90</v>
      </c>
    </row>
    <row r="2413" spans="2:51" s="1" customFormat="1" ht="11.25">
      <c r="B2413" s="32"/>
      <c r="D2413" s="154" t="s">
        <v>403</v>
      </c>
      <c r="F2413" s="176" t="s">
        <v>554</v>
      </c>
      <c r="H2413" s="177">
        <v>135.82</v>
      </c>
      <c r="L2413" s="32"/>
      <c r="M2413" s="175"/>
      <c r="T2413" s="56"/>
      <c r="AU2413" s="17" t="s">
        <v>90</v>
      </c>
    </row>
    <row r="2414" spans="2:51" s="1" customFormat="1" ht="11.25">
      <c r="B2414" s="32"/>
      <c r="D2414" s="154" t="s">
        <v>403</v>
      </c>
      <c r="F2414" s="176" t="s">
        <v>555</v>
      </c>
      <c r="H2414" s="177">
        <v>0</v>
      </c>
      <c r="L2414" s="32"/>
      <c r="M2414" s="175"/>
      <c r="T2414" s="56"/>
      <c r="AU2414" s="17" t="s">
        <v>90</v>
      </c>
    </row>
    <row r="2415" spans="2:51" s="1" customFormat="1" ht="11.25">
      <c r="B2415" s="32"/>
      <c r="D2415" s="154" t="s">
        <v>403</v>
      </c>
      <c r="F2415" s="176" t="s">
        <v>556</v>
      </c>
      <c r="H2415" s="177">
        <v>31.58</v>
      </c>
      <c r="L2415" s="32"/>
      <c r="M2415" s="175"/>
      <c r="T2415" s="56"/>
      <c r="AU2415" s="17" t="s">
        <v>90</v>
      </c>
    </row>
    <row r="2416" spans="2:51" s="1" customFormat="1" ht="11.25">
      <c r="B2416" s="32"/>
      <c r="D2416" s="154" t="s">
        <v>403</v>
      </c>
      <c r="F2416" s="176" t="s">
        <v>557</v>
      </c>
      <c r="H2416" s="177">
        <v>16.239999999999998</v>
      </c>
      <c r="L2416" s="32"/>
      <c r="M2416" s="175"/>
      <c r="T2416" s="56"/>
      <c r="AU2416" s="17" t="s">
        <v>90</v>
      </c>
    </row>
    <row r="2417" spans="2:47" s="1" customFormat="1" ht="11.25">
      <c r="B2417" s="32"/>
      <c r="D2417" s="154" t="s">
        <v>403</v>
      </c>
      <c r="F2417" s="176" t="s">
        <v>558</v>
      </c>
      <c r="H2417" s="177">
        <v>1.74</v>
      </c>
      <c r="L2417" s="32"/>
      <c r="M2417" s="175"/>
      <c r="T2417" s="56"/>
      <c r="AU2417" s="17" t="s">
        <v>90</v>
      </c>
    </row>
    <row r="2418" spans="2:47" s="1" customFormat="1" ht="11.25">
      <c r="B2418" s="32"/>
      <c r="D2418" s="154" t="s">
        <v>403</v>
      </c>
      <c r="F2418" s="176" t="s">
        <v>559</v>
      </c>
      <c r="H2418" s="177">
        <v>12.11</v>
      </c>
      <c r="L2418" s="32"/>
      <c r="M2418" s="175"/>
      <c r="T2418" s="56"/>
      <c r="AU2418" s="17" t="s">
        <v>90</v>
      </c>
    </row>
    <row r="2419" spans="2:47" s="1" customFormat="1" ht="11.25">
      <c r="B2419" s="32"/>
      <c r="D2419" s="154" t="s">
        <v>403</v>
      </c>
      <c r="F2419" s="176" t="s">
        <v>406</v>
      </c>
      <c r="H2419" s="177">
        <v>357.53</v>
      </c>
      <c r="L2419" s="32"/>
      <c r="M2419" s="175"/>
      <c r="T2419" s="56"/>
      <c r="AU2419" s="17" t="s">
        <v>90</v>
      </c>
    </row>
    <row r="2420" spans="2:47" s="1" customFormat="1" ht="11.25">
      <c r="B2420" s="32"/>
      <c r="D2420" s="154" t="s">
        <v>403</v>
      </c>
      <c r="F2420" s="174" t="s">
        <v>577</v>
      </c>
      <c r="L2420" s="32"/>
      <c r="M2420" s="175"/>
      <c r="T2420" s="56"/>
      <c r="AU2420" s="17" t="s">
        <v>90</v>
      </c>
    </row>
    <row r="2421" spans="2:47" s="1" customFormat="1" ht="11.25">
      <c r="B2421" s="32"/>
      <c r="D2421" s="154" t="s">
        <v>403</v>
      </c>
      <c r="F2421" s="176" t="s">
        <v>578</v>
      </c>
      <c r="H2421" s="177">
        <v>0</v>
      </c>
      <c r="L2421" s="32"/>
      <c r="M2421" s="175"/>
      <c r="T2421" s="56"/>
      <c r="AU2421" s="17" t="s">
        <v>90</v>
      </c>
    </row>
    <row r="2422" spans="2:47" s="1" customFormat="1" ht="11.25">
      <c r="B2422" s="32"/>
      <c r="D2422" s="154" t="s">
        <v>403</v>
      </c>
      <c r="F2422" s="176" t="s">
        <v>579</v>
      </c>
      <c r="H2422" s="177">
        <v>0</v>
      </c>
      <c r="L2422" s="32"/>
      <c r="M2422" s="175"/>
      <c r="T2422" s="56"/>
      <c r="AU2422" s="17" t="s">
        <v>90</v>
      </c>
    </row>
    <row r="2423" spans="2:47" s="1" customFormat="1" ht="11.25">
      <c r="B2423" s="32"/>
      <c r="D2423" s="154" t="s">
        <v>403</v>
      </c>
      <c r="F2423" s="176" t="s">
        <v>580</v>
      </c>
      <c r="H2423" s="177">
        <v>91.14</v>
      </c>
      <c r="L2423" s="32"/>
      <c r="M2423" s="175"/>
      <c r="T2423" s="56"/>
      <c r="AU2423" s="17" t="s">
        <v>90</v>
      </c>
    </row>
    <row r="2424" spans="2:47" s="1" customFormat="1" ht="11.25">
      <c r="B2424" s="32"/>
      <c r="D2424" s="154" t="s">
        <v>403</v>
      </c>
      <c r="F2424" s="176" t="s">
        <v>581</v>
      </c>
      <c r="H2424" s="177">
        <v>11.49</v>
      </c>
      <c r="L2424" s="32"/>
      <c r="M2424" s="175"/>
      <c r="T2424" s="56"/>
      <c r="AU2424" s="17" t="s">
        <v>90</v>
      </c>
    </row>
    <row r="2425" spans="2:47" s="1" customFormat="1" ht="11.25">
      <c r="B2425" s="32"/>
      <c r="D2425" s="154" t="s">
        <v>403</v>
      </c>
      <c r="F2425" s="176" t="s">
        <v>582</v>
      </c>
      <c r="H2425" s="177">
        <v>37.39</v>
      </c>
      <c r="L2425" s="32"/>
      <c r="M2425" s="175"/>
      <c r="T2425" s="56"/>
      <c r="AU2425" s="17" t="s">
        <v>90</v>
      </c>
    </row>
    <row r="2426" spans="2:47" s="1" customFormat="1" ht="11.25">
      <c r="B2426" s="32"/>
      <c r="D2426" s="154" t="s">
        <v>403</v>
      </c>
      <c r="F2426" s="176" t="s">
        <v>583</v>
      </c>
      <c r="H2426" s="177">
        <v>29.42</v>
      </c>
      <c r="L2426" s="32"/>
      <c r="M2426" s="175"/>
      <c r="T2426" s="56"/>
      <c r="AU2426" s="17" t="s">
        <v>90</v>
      </c>
    </row>
    <row r="2427" spans="2:47" s="1" customFormat="1" ht="11.25">
      <c r="B2427" s="32"/>
      <c r="D2427" s="154" t="s">
        <v>403</v>
      </c>
      <c r="F2427" s="176" t="s">
        <v>584</v>
      </c>
      <c r="H2427" s="177">
        <v>4.26</v>
      </c>
      <c r="L2427" s="32"/>
      <c r="M2427" s="175"/>
      <c r="T2427" s="56"/>
      <c r="AU2427" s="17" t="s">
        <v>90</v>
      </c>
    </row>
    <row r="2428" spans="2:47" s="1" customFormat="1" ht="11.25">
      <c r="B2428" s="32"/>
      <c r="D2428" s="154" t="s">
        <v>403</v>
      </c>
      <c r="F2428" s="176" t="s">
        <v>585</v>
      </c>
      <c r="H2428" s="177">
        <v>9.2899999999999991</v>
      </c>
      <c r="L2428" s="32"/>
      <c r="M2428" s="175"/>
      <c r="T2428" s="56"/>
      <c r="AU2428" s="17" t="s">
        <v>90</v>
      </c>
    </row>
    <row r="2429" spans="2:47" s="1" customFormat="1" ht="11.25">
      <c r="B2429" s="32"/>
      <c r="D2429" s="154" t="s">
        <v>403</v>
      </c>
      <c r="F2429" s="176" t="s">
        <v>586</v>
      </c>
      <c r="H2429" s="177">
        <v>13.55</v>
      </c>
      <c r="L2429" s="32"/>
      <c r="M2429" s="175"/>
      <c r="T2429" s="56"/>
      <c r="AU2429" s="17" t="s">
        <v>90</v>
      </c>
    </row>
    <row r="2430" spans="2:47" s="1" customFormat="1" ht="11.25">
      <c r="B2430" s="32"/>
      <c r="D2430" s="154" t="s">
        <v>403</v>
      </c>
      <c r="F2430" s="176" t="s">
        <v>587</v>
      </c>
      <c r="H2430" s="177">
        <v>2.12</v>
      </c>
      <c r="L2430" s="32"/>
      <c r="M2430" s="175"/>
      <c r="T2430" s="56"/>
      <c r="AU2430" s="17" t="s">
        <v>90</v>
      </c>
    </row>
    <row r="2431" spans="2:47" s="1" customFormat="1" ht="11.25">
      <c r="B2431" s="32"/>
      <c r="D2431" s="154" t="s">
        <v>403</v>
      </c>
      <c r="F2431" s="176" t="s">
        <v>588</v>
      </c>
      <c r="H2431" s="177">
        <v>2.42</v>
      </c>
      <c r="L2431" s="32"/>
      <c r="M2431" s="175"/>
      <c r="T2431" s="56"/>
      <c r="AU2431" s="17" t="s">
        <v>90</v>
      </c>
    </row>
    <row r="2432" spans="2:47" s="1" customFormat="1" ht="11.25">
      <c r="B2432" s="32"/>
      <c r="D2432" s="154" t="s">
        <v>403</v>
      </c>
      <c r="F2432" s="176" t="s">
        <v>589</v>
      </c>
      <c r="H2432" s="177">
        <v>24.5</v>
      </c>
      <c r="L2432" s="32"/>
      <c r="M2432" s="175"/>
      <c r="T2432" s="56"/>
      <c r="AU2432" s="17" t="s">
        <v>90</v>
      </c>
    </row>
    <row r="2433" spans="2:47" s="1" customFormat="1" ht="11.25">
      <c r="B2433" s="32"/>
      <c r="D2433" s="154" t="s">
        <v>403</v>
      </c>
      <c r="F2433" s="176" t="s">
        <v>590</v>
      </c>
      <c r="H2433" s="177">
        <v>9.89</v>
      </c>
      <c r="L2433" s="32"/>
      <c r="M2433" s="175"/>
      <c r="T2433" s="56"/>
      <c r="AU2433" s="17" t="s">
        <v>90</v>
      </c>
    </row>
    <row r="2434" spans="2:47" s="1" customFormat="1" ht="11.25">
      <c r="B2434" s="32"/>
      <c r="D2434" s="154" t="s">
        <v>403</v>
      </c>
      <c r="F2434" s="176" t="s">
        <v>591</v>
      </c>
      <c r="H2434" s="177">
        <v>47.99</v>
      </c>
      <c r="L2434" s="32"/>
      <c r="M2434" s="175"/>
      <c r="T2434" s="56"/>
      <c r="AU2434" s="17" t="s">
        <v>90</v>
      </c>
    </row>
    <row r="2435" spans="2:47" s="1" customFormat="1" ht="11.25">
      <c r="B2435" s="32"/>
      <c r="D2435" s="154" t="s">
        <v>403</v>
      </c>
      <c r="F2435" s="176" t="s">
        <v>592</v>
      </c>
      <c r="H2435" s="177">
        <v>39.96</v>
      </c>
      <c r="L2435" s="32"/>
      <c r="M2435" s="175"/>
      <c r="T2435" s="56"/>
      <c r="AU2435" s="17" t="s">
        <v>90</v>
      </c>
    </row>
    <row r="2436" spans="2:47" s="1" customFormat="1" ht="11.25">
      <c r="B2436" s="32"/>
      <c r="D2436" s="154" t="s">
        <v>403</v>
      </c>
      <c r="F2436" s="176" t="s">
        <v>593</v>
      </c>
      <c r="H2436" s="177">
        <v>40.11</v>
      </c>
      <c r="L2436" s="32"/>
      <c r="M2436" s="175"/>
      <c r="T2436" s="56"/>
      <c r="AU2436" s="17" t="s">
        <v>90</v>
      </c>
    </row>
    <row r="2437" spans="2:47" s="1" customFormat="1" ht="11.25">
      <c r="B2437" s="32"/>
      <c r="D2437" s="154" t="s">
        <v>403</v>
      </c>
      <c r="F2437" s="176" t="s">
        <v>594</v>
      </c>
      <c r="H2437" s="177">
        <v>22.03</v>
      </c>
      <c r="L2437" s="32"/>
      <c r="M2437" s="175"/>
      <c r="T2437" s="56"/>
      <c r="AU2437" s="17" t="s">
        <v>90</v>
      </c>
    </row>
    <row r="2438" spans="2:47" s="1" customFormat="1" ht="11.25">
      <c r="B2438" s="32"/>
      <c r="D2438" s="154" t="s">
        <v>403</v>
      </c>
      <c r="F2438" s="176" t="s">
        <v>595</v>
      </c>
      <c r="H2438" s="177">
        <v>23.37</v>
      </c>
      <c r="L2438" s="32"/>
      <c r="M2438" s="175"/>
      <c r="T2438" s="56"/>
      <c r="AU2438" s="17" t="s">
        <v>90</v>
      </c>
    </row>
    <row r="2439" spans="2:47" s="1" customFormat="1" ht="11.25">
      <c r="B2439" s="32"/>
      <c r="D2439" s="154" t="s">
        <v>403</v>
      </c>
      <c r="F2439" s="176" t="s">
        <v>596</v>
      </c>
      <c r="H2439" s="177">
        <v>15.48</v>
      </c>
      <c r="L2439" s="32"/>
      <c r="M2439" s="175"/>
      <c r="T2439" s="56"/>
      <c r="AU2439" s="17" t="s">
        <v>90</v>
      </c>
    </row>
    <row r="2440" spans="2:47" s="1" customFormat="1" ht="11.25">
      <c r="B2440" s="32"/>
      <c r="D2440" s="154" t="s">
        <v>403</v>
      </c>
      <c r="F2440" s="176" t="s">
        <v>597</v>
      </c>
      <c r="H2440" s="177">
        <v>21.29</v>
      </c>
      <c r="L2440" s="32"/>
      <c r="M2440" s="175"/>
      <c r="T2440" s="56"/>
      <c r="AU2440" s="17" t="s">
        <v>90</v>
      </c>
    </row>
    <row r="2441" spans="2:47" s="1" customFormat="1" ht="11.25">
      <c r="B2441" s="32"/>
      <c r="D2441" s="154" t="s">
        <v>403</v>
      </c>
      <c r="F2441" s="176" t="s">
        <v>406</v>
      </c>
      <c r="H2441" s="177">
        <v>445.7</v>
      </c>
      <c r="L2441" s="32"/>
      <c r="M2441" s="175"/>
      <c r="T2441" s="56"/>
      <c r="AU2441" s="17" t="s">
        <v>90</v>
      </c>
    </row>
    <row r="2442" spans="2:47" s="1" customFormat="1" ht="11.25">
      <c r="B2442" s="32"/>
      <c r="D2442" s="154" t="s">
        <v>403</v>
      </c>
      <c r="F2442" s="174" t="s">
        <v>1346</v>
      </c>
      <c r="L2442" s="32"/>
      <c r="M2442" s="175"/>
      <c r="T2442" s="56"/>
      <c r="AU2442" s="17" t="s">
        <v>90</v>
      </c>
    </row>
    <row r="2443" spans="2:47" s="1" customFormat="1" ht="11.25">
      <c r="B2443" s="32"/>
      <c r="D2443" s="154" t="s">
        <v>403</v>
      </c>
      <c r="F2443" s="176" t="s">
        <v>728</v>
      </c>
      <c r="H2443" s="177">
        <v>0</v>
      </c>
      <c r="L2443" s="32"/>
      <c r="M2443" s="175"/>
      <c r="T2443" s="56"/>
      <c r="AU2443" s="17" t="s">
        <v>90</v>
      </c>
    </row>
    <row r="2444" spans="2:47" s="1" customFormat="1" ht="11.25">
      <c r="B2444" s="32"/>
      <c r="D2444" s="154" t="s">
        <v>403</v>
      </c>
      <c r="F2444" s="176" t="s">
        <v>1347</v>
      </c>
      <c r="H2444" s="177">
        <v>0</v>
      </c>
      <c r="L2444" s="32"/>
      <c r="M2444" s="175"/>
      <c r="T2444" s="56"/>
      <c r="AU2444" s="17" t="s">
        <v>90</v>
      </c>
    </row>
    <row r="2445" spans="2:47" s="1" customFormat="1" ht="11.25">
      <c r="B2445" s="32"/>
      <c r="D2445" s="154" t="s">
        <v>403</v>
      </c>
      <c r="F2445" s="176" t="s">
        <v>1348</v>
      </c>
      <c r="H2445" s="177">
        <v>53.28</v>
      </c>
      <c r="L2445" s="32"/>
      <c r="M2445" s="175"/>
      <c r="T2445" s="56"/>
      <c r="AU2445" s="17" t="s">
        <v>90</v>
      </c>
    </row>
    <row r="2446" spans="2:47" s="1" customFormat="1" ht="11.25">
      <c r="B2446" s="32"/>
      <c r="D2446" s="154" t="s">
        <v>403</v>
      </c>
      <c r="F2446" s="176" t="s">
        <v>1349</v>
      </c>
      <c r="H2446" s="177">
        <v>8.68</v>
      </c>
      <c r="L2446" s="32"/>
      <c r="M2446" s="175"/>
      <c r="T2446" s="56"/>
      <c r="AU2446" s="17" t="s">
        <v>90</v>
      </c>
    </row>
    <row r="2447" spans="2:47" s="1" customFormat="1" ht="11.25">
      <c r="B2447" s="32"/>
      <c r="D2447" s="154" t="s">
        <v>403</v>
      </c>
      <c r="F2447" s="176" t="s">
        <v>1350</v>
      </c>
      <c r="H2447" s="177">
        <v>17.47</v>
      </c>
      <c r="L2447" s="32"/>
      <c r="M2447" s="175"/>
      <c r="T2447" s="56"/>
      <c r="AU2447" s="17" t="s">
        <v>90</v>
      </c>
    </row>
    <row r="2448" spans="2:47" s="1" customFormat="1" ht="11.25">
      <c r="B2448" s="32"/>
      <c r="D2448" s="154" t="s">
        <v>403</v>
      </c>
      <c r="F2448" s="176" t="s">
        <v>1351</v>
      </c>
      <c r="H2448" s="177">
        <v>55.67</v>
      </c>
      <c r="L2448" s="32"/>
      <c r="M2448" s="175"/>
      <c r="T2448" s="56"/>
      <c r="AU2448" s="17" t="s">
        <v>90</v>
      </c>
    </row>
    <row r="2449" spans="2:65" s="1" customFormat="1" ht="11.25">
      <c r="B2449" s="32"/>
      <c r="D2449" s="154" t="s">
        <v>403</v>
      </c>
      <c r="F2449" s="176" t="s">
        <v>1352</v>
      </c>
      <c r="H2449" s="177">
        <v>28.85</v>
      </c>
      <c r="L2449" s="32"/>
      <c r="M2449" s="175"/>
      <c r="T2449" s="56"/>
      <c r="AU2449" s="17" t="s">
        <v>90</v>
      </c>
    </row>
    <row r="2450" spans="2:65" s="1" customFormat="1" ht="11.25">
      <c r="B2450" s="32"/>
      <c r="D2450" s="154" t="s">
        <v>403</v>
      </c>
      <c r="F2450" s="176" t="s">
        <v>1353</v>
      </c>
      <c r="H2450" s="177">
        <v>6.34</v>
      </c>
      <c r="L2450" s="32"/>
      <c r="M2450" s="175"/>
      <c r="T2450" s="56"/>
      <c r="AU2450" s="17" t="s">
        <v>90</v>
      </c>
    </row>
    <row r="2451" spans="2:65" s="1" customFormat="1" ht="11.25">
      <c r="B2451" s="32"/>
      <c r="D2451" s="154" t="s">
        <v>403</v>
      </c>
      <c r="F2451" s="176" t="s">
        <v>1354</v>
      </c>
      <c r="H2451" s="177">
        <v>2.42</v>
      </c>
      <c r="L2451" s="32"/>
      <c r="M2451" s="175"/>
      <c r="T2451" s="56"/>
      <c r="AU2451" s="17" t="s">
        <v>90</v>
      </c>
    </row>
    <row r="2452" spans="2:65" s="1" customFormat="1" ht="11.25">
      <c r="B2452" s="32"/>
      <c r="D2452" s="154" t="s">
        <v>403</v>
      </c>
      <c r="F2452" s="176" t="s">
        <v>1355</v>
      </c>
      <c r="H2452" s="177">
        <v>2.8</v>
      </c>
      <c r="L2452" s="32"/>
      <c r="M2452" s="175"/>
      <c r="T2452" s="56"/>
      <c r="AU2452" s="17" t="s">
        <v>90</v>
      </c>
    </row>
    <row r="2453" spans="2:65" s="1" customFormat="1" ht="11.25">
      <c r="B2453" s="32"/>
      <c r="D2453" s="154" t="s">
        <v>403</v>
      </c>
      <c r="F2453" s="176" t="s">
        <v>1356</v>
      </c>
      <c r="H2453" s="177">
        <v>2.12</v>
      </c>
      <c r="L2453" s="32"/>
      <c r="M2453" s="175"/>
      <c r="T2453" s="56"/>
      <c r="AU2453" s="17" t="s">
        <v>90</v>
      </c>
    </row>
    <row r="2454" spans="2:65" s="1" customFormat="1" ht="11.25">
      <c r="B2454" s="32"/>
      <c r="D2454" s="154" t="s">
        <v>403</v>
      </c>
      <c r="F2454" s="176" t="s">
        <v>1357</v>
      </c>
      <c r="H2454" s="177">
        <v>13.55</v>
      </c>
      <c r="L2454" s="32"/>
      <c r="M2454" s="175"/>
      <c r="T2454" s="56"/>
      <c r="AU2454" s="17" t="s">
        <v>90</v>
      </c>
    </row>
    <row r="2455" spans="2:65" s="1" customFormat="1" ht="11.25">
      <c r="B2455" s="32"/>
      <c r="D2455" s="154" t="s">
        <v>403</v>
      </c>
      <c r="F2455" s="176" t="s">
        <v>1358</v>
      </c>
      <c r="H2455" s="177">
        <v>15.02</v>
      </c>
      <c r="L2455" s="32"/>
      <c r="M2455" s="175"/>
      <c r="T2455" s="56"/>
      <c r="AU2455" s="17" t="s">
        <v>90</v>
      </c>
    </row>
    <row r="2456" spans="2:65" s="1" customFormat="1" ht="11.25">
      <c r="B2456" s="32"/>
      <c r="D2456" s="154" t="s">
        <v>403</v>
      </c>
      <c r="F2456" s="176" t="s">
        <v>1359</v>
      </c>
      <c r="H2456" s="177">
        <v>57.93</v>
      </c>
      <c r="L2456" s="32"/>
      <c r="M2456" s="175"/>
      <c r="T2456" s="56"/>
      <c r="AU2456" s="17" t="s">
        <v>90</v>
      </c>
    </row>
    <row r="2457" spans="2:65" s="1" customFormat="1" ht="11.25">
      <c r="B2457" s="32"/>
      <c r="D2457" s="154" t="s">
        <v>403</v>
      </c>
      <c r="F2457" s="176" t="s">
        <v>1360</v>
      </c>
      <c r="H2457" s="177">
        <v>22.03</v>
      </c>
      <c r="L2457" s="32"/>
      <c r="M2457" s="175"/>
      <c r="T2457" s="56"/>
      <c r="AU2457" s="17" t="s">
        <v>90</v>
      </c>
    </row>
    <row r="2458" spans="2:65" s="1" customFormat="1" ht="11.25">
      <c r="B2458" s="32"/>
      <c r="D2458" s="154" t="s">
        <v>403</v>
      </c>
      <c r="F2458" s="176" t="s">
        <v>1361</v>
      </c>
      <c r="H2458" s="177">
        <v>23.26</v>
      </c>
      <c r="L2458" s="32"/>
      <c r="M2458" s="175"/>
      <c r="T2458" s="56"/>
      <c r="AU2458" s="17" t="s">
        <v>90</v>
      </c>
    </row>
    <row r="2459" spans="2:65" s="1" customFormat="1" ht="11.25">
      <c r="B2459" s="32"/>
      <c r="D2459" s="154" t="s">
        <v>403</v>
      </c>
      <c r="F2459" s="176" t="s">
        <v>1362</v>
      </c>
      <c r="H2459" s="177">
        <v>23.56</v>
      </c>
      <c r="L2459" s="32"/>
      <c r="M2459" s="175"/>
      <c r="T2459" s="56"/>
      <c r="AU2459" s="17" t="s">
        <v>90</v>
      </c>
    </row>
    <row r="2460" spans="2:65" s="1" customFormat="1" ht="11.25">
      <c r="B2460" s="32"/>
      <c r="D2460" s="154" t="s">
        <v>403</v>
      </c>
      <c r="F2460" s="176" t="s">
        <v>1363</v>
      </c>
      <c r="H2460" s="177">
        <v>22.3</v>
      </c>
      <c r="L2460" s="32"/>
      <c r="M2460" s="175"/>
      <c r="T2460" s="56"/>
      <c r="AU2460" s="17" t="s">
        <v>90</v>
      </c>
    </row>
    <row r="2461" spans="2:65" s="1" customFormat="1" ht="11.25">
      <c r="B2461" s="32"/>
      <c r="D2461" s="154" t="s">
        <v>403</v>
      </c>
      <c r="F2461" s="176" t="s">
        <v>406</v>
      </c>
      <c r="H2461" s="177">
        <v>355.28</v>
      </c>
      <c r="L2461" s="32"/>
      <c r="M2461" s="175"/>
      <c r="T2461" s="56"/>
      <c r="AU2461" s="17" t="s">
        <v>90</v>
      </c>
    </row>
    <row r="2462" spans="2:65" s="1" customFormat="1" ht="24.2" customHeight="1">
      <c r="B2462" s="32"/>
      <c r="C2462" s="139" t="s">
        <v>1374</v>
      </c>
      <c r="D2462" s="139" t="s">
        <v>375</v>
      </c>
      <c r="E2462" s="140" t="s">
        <v>1375</v>
      </c>
      <c r="F2462" s="141" t="s">
        <v>1376</v>
      </c>
      <c r="G2462" s="142" t="s">
        <v>395</v>
      </c>
      <c r="H2462" s="143">
        <v>58.533999999999999</v>
      </c>
      <c r="I2462" s="144"/>
      <c r="J2462" s="145">
        <f>ROUND(I2462*H2462,2)</f>
        <v>0</v>
      </c>
      <c r="K2462" s="146"/>
      <c r="L2462" s="32"/>
      <c r="M2462" s="147" t="s">
        <v>1</v>
      </c>
      <c r="N2462" s="148" t="s">
        <v>45</v>
      </c>
      <c r="P2462" s="149">
        <f>O2462*H2462</f>
        <v>0</v>
      </c>
      <c r="Q2462" s="149">
        <v>0</v>
      </c>
      <c r="R2462" s="149">
        <f>Q2462*H2462</f>
        <v>0</v>
      </c>
      <c r="S2462" s="149">
        <v>0</v>
      </c>
      <c r="T2462" s="150">
        <f>S2462*H2462</f>
        <v>0</v>
      </c>
      <c r="AR2462" s="151" t="s">
        <v>379</v>
      </c>
      <c r="AT2462" s="151" t="s">
        <v>375</v>
      </c>
      <c r="AU2462" s="151" t="s">
        <v>90</v>
      </c>
      <c r="AY2462" s="17" t="s">
        <v>373</v>
      </c>
      <c r="BE2462" s="152">
        <f>IF(N2462="základní",J2462,0)</f>
        <v>0</v>
      </c>
      <c r="BF2462" s="152">
        <f>IF(N2462="snížená",J2462,0)</f>
        <v>0</v>
      </c>
      <c r="BG2462" s="152">
        <f>IF(N2462="zákl. přenesená",J2462,0)</f>
        <v>0</v>
      </c>
      <c r="BH2462" s="152">
        <f>IF(N2462="sníž. přenesená",J2462,0)</f>
        <v>0</v>
      </c>
      <c r="BI2462" s="152">
        <f>IF(N2462="nulová",J2462,0)</f>
        <v>0</v>
      </c>
      <c r="BJ2462" s="17" t="s">
        <v>87</v>
      </c>
      <c r="BK2462" s="152">
        <f>ROUND(I2462*H2462,2)</f>
        <v>0</v>
      </c>
      <c r="BL2462" s="17" t="s">
        <v>379</v>
      </c>
      <c r="BM2462" s="151" t="s">
        <v>1377</v>
      </c>
    </row>
    <row r="2463" spans="2:65" s="13" customFormat="1" ht="11.25">
      <c r="B2463" s="160"/>
      <c r="D2463" s="154" t="s">
        <v>381</v>
      </c>
      <c r="E2463" s="161" t="s">
        <v>1</v>
      </c>
      <c r="F2463" s="162" t="s">
        <v>141</v>
      </c>
      <c r="H2463" s="163">
        <v>58.533999999999999</v>
      </c>
      <c r="I2463" s="164"/>
      <c r="L2463" s="160"/>
      <c r="M2463" s="165"/>
      <c r="T2463" s="166"/>
      <c r="AT2463" s="161" t="s">
        <v>381</v>
      </c>
      <c r="AU2463" s="161" t="s">
        <v>90</v>
      </c>
      <c r="AV2463" s="13" t="s">
        <v>90</v>
      </c>
      <c r="AW2463" s="13" t="s">
        <v>36</v>
      </c>
      <c r="AX2463" s="13" t="s">
        <v>80</v>
      </c>
      <c r="AY2463" s="161" t="s">
        <v>373</v>
      </c>
    </row>
    <row r="2464" spans="2:65" s="14" customFormat="1" ht="11.25">
      <c r="B2464" s="167"/>
      <c r="D2464" s="154" t="s">
        <v>381</v>
      </c>
      <c r="E2464" s="168" t="s">
        <v>1</v>
      </c>
      <c r="F2464" s="169" t="s">
        <v>386</v>
      </c>
      <c r="H2464" s="170">
        <v>58.533999999999999</v>
      </c>
      <c r="I2464" s="171"/>
      <c r="L2464" s="167"/>
      <c r="M2464" s="172"/>
      <c r="T2464" s="173"/>
      <c r="AT2464" s="168" t="s">
        <v>381</v>
      </c>
      <c r="AU2464" s="168" t="s">
        <v>90</v>
      </c>
      <c r="AV2464" s="14" t="s">
        <v>379</v>
      </c>
      <c r="AW2464" s="14" t="s">
        <v>36</v>
      </c>
      <c r="AX2464" s="14" t="s">
        <v>87</v>
      </c>
      <c r="AY2464" s="168" t="s">
        <v>373</v>
      </c>
    </row>
    <row r="2465" spans="2:65" s="1" customFormat="1" ht="11.25">
      <c r="B2465" s="32"/>
      <c r="D2465" s="154" t="s">
        <v>403</v>
      </c>
      <c r="F2465" s="174" t="s">
        <v>1378</v>
      </c>
      <c r="L2465" s="32"/>
      <c r="M2465" s="175"/>
      <c r="T2465" s="56"/>
      <c r="AU2465" s="17" t="s">
        <v>90</v>
      </c>
    </row>
    <row r="2466" spans="2:65" s="1" customFormat="1" ht="11.25">
      <c r="B2466" s="32"/>
      <c r="D2466" s="154" t="s">
        <v>403</v>
      </c>
      <c r="F2466" s="176" t="s">
        <v>382</v>
      </c>
      <c r="H2466" s="177">
        <v>0</v>
      </c>
      <c r="L2466" s="32"/>
      <c r="M2466" s="175"/>
      <c r="T2466" s="56"/>
      <c r="AU2466" s="17" t="s">
        <v>90</v>
      </c>
    </row>
    <row r="2467" spans="2:65" s="1" customFormat="1" ht="11.25">
      <c r="B2467" s="32"/>
      <c r="D2467" s="154" t="s">
        <v>403</v>
      </c>
      <c r="F2467" s="176" t="s">
        <v>1335</v>
      </c>
      <c r="H2467" s="177">
        <v>0</v>
      </c>
      <c r="L2467" s="32"/>
      <c r="M2467" s="175"/>
      <c r="T2467" s="56"/>
      <c r="AU2467" s="17" t="s">
        <v>90</v>
      </c>
    </row>
    <row r="2468" spans="2:65" s="1" customFormat="1" ht="11.25">
      <c r="B2468" s="32"/>
      <c r="D2468" s="154" t="s">
        <v>403</v>
      </c>
      <c r="F2468" s="176" t="s">
        <v>1336</v>
      </c>
      <c r="H2468" s="177">
        <v>17.876999999999999</v>
      </c>
      <c r="L2468" s="32"/>
      <c r="M2468" s="175"/>
      <c r="T2468" s="56"/>
      <c r="AU2468" s="17" t="s">
        <v>90</v>
      </c>
    </row>
    <row r="2469" spans="2:65" s="1" customFormat="1" ht="11.25">
      <c r="B2469" s="32"/>
      <c r="D2469" s="154" t="s">
        <v>403</v>
      </c>
      <c r="F2469" s="176" t="s">
        <v>1337</v>
      </c>
      <c r="H2469" s="177">
        <v>0</v>
      </c>
      <c r="L2469" s="32"/>
      <c r="M2469" s="175"/>
      <c r="T2469" s="56"/>
      <c r="AU2469" s="17" t="s">
        <v>90</v>
      </c>
    </row>
    <row r="2470" spans="2:65" s="1" customFormat="1" ht="11.25">
      <c r="B2470" s="32"/>
      <c r="D2470" s="154" t="s">
        <v>403</v>
      </c>
      <c r="F2470" s="176" t="s">
        <v>1338</v>
      </c>
      <c r="H2470" s="177">
        <v>22.285</v>
      </c>
      <c r="L2470" s="32"/>
      <c r="M2470" s="175"/>
      <c r="T2470" s="56"/>
      <c r="AU2470" s="17" t="s">
        <v>90</v>
      </c>
    </row>
    <row r="2471" spans="2:65" s="1" customFormat="1" ht="11.25">
      <c r="B2471" s="32"/>
      <c r="D2471" s="154" t="s">
        <v>403</v>
      </c>
      <c r="F2471" s="176" t="s">
        <v>1339</v>
      </c>
      <c r="H2471" s="177">
        <v>0</v>
      </c>
      <c r="L2471" s="32"/>
      <c r="M2471" s="175"/>
      <c r="T2471" s="56"/>
      <c r="AU2471" s="17" t="s">
        <v>90</v>
      </c>
    </row>
    <row r="2472" spans="2:65" s="1" customFormat="1" ht="11.25">
      <c r="B2472" s="32"/>
      <c r="D2472" s="154" t="s">
        <v>403</v>
      </c>
      <c r="F2472" s="176" t="s">
        <v>1340</v>
      </c>
      <c r="H2472" s="177">
        <v>0.60799999999999998</v>
      </c>
      <c r="L2472" s="32"/>
      <c r="M2472" s="175"/>
      <c r="T2472" s="56"/>
      <c r="AU2472" s="17" t="s">
        <v>90</v>
      </c>
    </row>
    <row r="2473" spans="2:65" s="1" customFormat="1" ht="11.25">
      <c r="B2473" s="32"/>
      <c r="D2473" s="154" t="s">
        <v>403</v>
      </c>
      <c r="F2473" s="176" t="s">
        <v>1341</v>
      </c>
      <c r="H2473" s="177">
        <v>0</v>
      </c>
      <c r="L2473" s="32"/>
      <c r="M2473" s="175"/>
      <c r="T2473" s="56"/>
      <c r="AU2473" s="17" t="s">
        <v>90</v>
      </c>
    </row>
    <row r="2474" spans="2:65" s="1" customFormat="1" ht="11.25">
      <c r="B2474" s="32"/>
      <c r="D2474" s="154" t="s">
        <v>403</v>
      </c>
      <c r="F2474" s="176" t="s">
        <v>1342</v>
      </c>
      <c r="H2474" s="177">
        <v>17.763999999999999</v>
      </c>
      <c r="L2474" s="32"/>
      <c r="M2474" s="175"/>
      <c r="T2474" s="56"/>
      <c r="AU2474" s="17" t="s">
        <v>90</v>
      </c>
    </row>
    <row r="2475" spans="2:65" s="1" customFormat="1" ht="11.25">
      <c r="B2475" s="32"/>
      <c r="D2475" s="154" t="s">
        <v>403</v>
      </c>
      <c r="F2475" s="176" t="s">
        <v>406</v>
      </c>
      <c r="H2475" s="177">
        <v>58.533999999999999</v>
      </c>
      <c r="L2475" s="32"/>
      <c r="M2475" s="175"/>
      <c r="T2475" s="56"/>
      <c r="AU2475" s="17" t="s">
        <v>90</v>
      </c>
    </row>
    <row r="2476" spans="2:65" s="1" customFormat="1" ht="21.75" customHeight="1">
      <c r="B2476" s="32"/>
      <c r="C2476" s="139" t="s">
        <v>1379</v>
      </c>
      <c r="D2476" s="139" t="s">
        <v>375</v>
      </c>
      <c r="E2476" s="140" t="s">
        <v>1380</v>
      </c>
      <c r="F2476" s="141" t="s">
        <v>1381</v>
      </c>
      <c r="G2476" s="142" t="s">
        <v>395</v>
      </c>
      <c r="H2476" s="143">
        <v>22.79</v>
      </c>
      <c r="I2476" s="144"/>
      <c r="J2476" s="145">
        <f>ROUND(I2476*H2476,2)</f>
        <v>0</v>
      </c>
      <c r="K2476" s="146"/>
      <c r="L2476" s="32"/>
      <c r="M2476" s="147" t="s">
        <v>1</v>
      </c>
      <c r="N2476" s="148" t="s">
        <v>45</v>
      </c>
      <c r="P2476" s="149">
        <f>O2476*H2476</f>
        <v>0</v>
      </c>
      <c r="Q2476" s="149">
        <v>0</v>
      </c>
      <c r="R2476" s="149">
        <f>Q2476*H2476</f>
        <v>0</v>
      </c>
      <c r="S2476" s="149">
        <v>0</v>
      </c>
      <c r="T2476" s="150">
        <f>S2476*H2476</f>
        <v>0</v>
      </c>
      <c r="AR2476" s="151" t="s">
        <v>379</v>
      </c>
      <c r="AT2476" s="151" t="s">
        <v>375</v>
      </c>
      <c r="AU2476" s="151" t="s">
        <v>90</v>
      </c>
      <c r="AY2476" s="17" t="s">
        <v>373</v>
      </c>
      <c r="BE2476" s="152">
        <f>IF(N2476="základní",J2476,0)</f>
        <v>0</v>
      </c>
      <c r="BF2476" s="152">
        <f>IF(N2476="snížená",J2476,0)</f>
        <v>0</v>
      </c>
      <c r="BG2476" s="152">
        <f>IF(N2476="zákl. přenesená",J2476,0)</f>
        <v>0</v>
      </c>
      <c r="BH2476" s="152">
        <f>IF(N2476="sníž. přenesená",J2476,0)</f>
        <v>0</v>
      </c>
      <c r="BI2476" s="152">
        <f>IF(N2476="nulová",J2476,0)</f>
        <v>0</v>
      </c>
      <c r="BJ2476" s="17" t="s">
        <v>87</v>
      </c>
      <c r="BK2476" s="152">
        <f>ROUND(I2476*H2476,2)</f>
        <v>0</v>
      </c>
      <c r="BL2476" s="17" t="s">
        <v>379</v>
      </c>
      <c r="BM2476" s="151" t="s">
        <v>1382</v>
      </c>
    </row>
    <row r="2477" spans="2:65" s="12" customFormat="1" ht="11.25">
      <c r="B2477" s="153"/>
      <c r="D2477" s="154" t="s">
        <v>381</v>
      </c>
      <c r="E2477" s="155" t="s">
        <v>1</v>
      </c>
      <c r="F2477" s="156" t="s">
        <v>547</v>
      </c>
      <c r="H2477" s="155" t="s">
        <v>1</v>
      </c>
      <c r="I2477" s="157"/>
      <c r="L2477" s="153"/>
      <c r="M2477" s="158"/>
      <c r="T2477" s="159"/>
      <c r="AT2477" s="155" t="s">
        <v>381</v>
      </c>
      <c r="AU2477" s="155" t="s">
        <v>90</v>
      </c>
      <c r="AV2477" s="12" t="s">
        <v>87</v>
      </c>
      <c r="AW2477" s="12" t="s">
        <v>36</v>
      </c>
      <c r="AX2477" s="12" t="s">
        <v>80</v>
      </c>
      <c r="AY2477" s="155" t="s">
        <v>373</v>
      </c>
    </row>
    <row r="2478" spans="2:65" s="13" customFormat="1" ht="11.25">
      <c r="B2478" s="160"/>
      <c r="D2478" s="154" t="s">
        <v>381</v>
      </c>
      <c r="E2478" s="161" t="s">
        <v>1</v>
      </c>
      <c r="F2478" s="162" t="s">
        <v>1383</v>
      </c>
      <c r="H2478" s="163">
        <v>4.91</v>
      </c>
      <c r="I2478" s="164"/>
      <c r="L2478" s="160"/>
      <c r="M2478" s="165"/>
      <c r="T2478" s="166"/>
      <c r="AT2478" s="161" t="s">
        <v>381</v>
      </c>
      <c r="AU2478" s="161" t="s">
        <v>90</v>
      </c>
      <c r="AV2478" s="13" t="s">
        <v>90</v>
      </c>
      <c r="AW2478" s="13" t="s">
        <v>36</v>
      </c>
      <c r="AX2478" s="13" t="s">
        <v>80</v>
      </c>
      <c r="AY2478" s="161" t="s">
        <v>373</v>
      </c>
    </row>
    <row r="2479" spans="2:65" s="13" customFormat="1" ht="11.25">
      <c r="B2479" s="160"/>
      <c r="D2479" s="154" t="s">
        <v>381</v>
      </c>
      <c r="E2479" s="161" t="s">
        <v>1</v>
      </c>
      <c r="F2479" s="162" t="s">
        <v>558</v>
      </c>
      <c r="H2479" s="163">
        <v>1.74</v>
      </c>
      <c r="I2479" s="164"/>
      <c r="L2479" s="160"/>
      <c r="M2479" s="165"/>
      <c r="T2479" s="166"/>
      <c r="AT2479" s="161" t="s">
        <v>381</v>
      </c>
      <c r="AU2479" s="161" t="s">
        <v>90</v>
      </c>
      <c r="AV2479" s="13" t="s">
        <v>90</v>
      </c>
      <c r="AW2479" s="13" t="s">
        <v>36</v>
      </c>
      <c r="AX2479" s="13" t="s">
        <v>80</v>
      </c>
      <c r="AY2479" s="161" t="s">
        <v>373</v>
      </c>
    </row>
    <row r="2480" spans="2:65" s="12" customFormat="1" ht="11.25">
      <c r="B2480" s="153"/>
      <c r="D2480" s="154" t="s">
        <v>381</v>
      </c>
      <c r="E2480" s="155" t="s">
        <v>1</v>
      </c>
      <c r="F2480" s="156" t="s">
        <v>579</v>
      </c>
      <c r="H2480" s="155" t="s">
        <v>1</v>
      </c>
      <c r="I2480" s="157"/>
      <c r="L2480" s="153"/>
      <c r="M2480" s="158"/>
      <c r="T2480" s="159"/>
      <c r="AT2480" s="155" t="s">
        <v>381</v>
      </c>
      <c r="AU2480" s="155" t="s">
        <v>90</v>
      </c>
      <c r="AV2480" s="12" t="s">
        <v>87</v>
      </c>
      <c r="AW2480" s="12" t="s">
        <v>36</v>
      </c>
      <c r="AX2480" s="12" t="s">
        <v>80</v>
      </c>
      <c r="AY2480" s="155" t="s">
        <v>373</v>
      </c>
    </row>
    <row r="2481" spans="2:65" s="13" customFormat="1" ht="11.25">
      <c r="B2481" s="160"/>
      <c r="D2481" s="154" t="s">
        <v>381</v>
      </c>
      <c r="E2481" s="161" t="s">
        <v>1</v>
      </c>
      <c r="F2481" s="162" t="s">
        <v>584</v>
      </c>
      <c r="H2481" s="163">
        <v>4.26</v>
      </c>
      <c r="I2481" s="164"/>
      <c r="L2481" s="160"/>
      <c r="M2481" s="165"/>
      <c r="T2481" s="166"/>
      <c r="AT2481" s="161" t="s">
        <v>381</v>
      </c>
      <c r="AU2481" s="161" t="s">
        <v>90</v>
      </c>
      <c r="AV2481" s="13" t="s">
        <v>90</v>
      </c>
      <c r="AW2481" s="13" t="s">
        <v>36</v>
      </c>
      <c r="AX2481" s="13" t="s">
        <v>80</v>
      </c>
      <c r="AY2481" s="161" t="s">
        <v>373</v>
      </c>
    </row>
    <row r="2482" spans="2:65" s="13" customFormat="1" ht="11.25">
      <c r="B2482" s="160"/>
      <c r="D2482" s="154" t="s">
        <v>381</v>
      </c>
      <c r="E2482" s="161" t="s">
        <v>1</v>
      </c>
      <c r="F2482" s="162" t="s">
        <v>587</v>
      </c>
      <c r="H2482" s="163">
        <v>2.12</v>
      </c>
      <c r="I2482" s="164"/>
      <c r="L2482" s="160"/>
      <c r="M2482" s="165"/>
      <c r="T2482" s="166"/>
      <c r="AT2482" s="161" t="s">
        <v>381</v>
      </c>
      <c r="AU2482" s="161" t="s">
        <v>90</v>
      </c>
      <c r="AV2482" s="13" t="s">
        <v>90</v>
      </c>
      <c r="AW2482" s="13" t="s">
        <v>36</v>
      </c>
      <c r="AX2482" s="13" t="s">
        <v>80</v>
      </c>
      <c r="AY2482" s="161" t="s">
        <v>373</v>
      </c>
    </row>
    <row r="2483" spans="2:65" s="13" customFormat="1" ht="11.25">
      <c r="B2483" s="160"/>
      <c r="D2483" s="154" t="s">
        <v>381</v>
      </c>
      <c r="E2483" s="161" t="s">
        <v>1</v>
      </c>
      <c r="F2483" s="162" t="s">
        <v>588</v>
      </c>
      <c r="H2483" s="163">
        <v>2.42</v>
      </c>
      <c r="I2483" s="164"/>
      <c r="L2483" s="160"/>
      <c r="M2483" s="165"/>
      <c r="T2483" s="166"/>
      <c r="AT2483" s="161" t="s">
        <v>381</v>
      </c>
      <c r="AU2483" s="161" t="s">
        <v>90</v>
      </c>
      <c r="AV2483" s="13" t="s">
        <v>90</v>
      </c>
      <c r="AW2483" s="13" t="s">
        <v>36</v>
      </c>
      <c r="AX2483" s="13" t="s">
        <v>80</v>
      </c>
      <c r="AY2483" s="161" t="s">
        <v>373</v>
      </c>
    </row>
    <row r="2484" spans="2:65" s="12" customFormat="1" ht="11.25">
      <c r="B2484" s="153"/>
      <c r="D2484" s="154" t="s">
        <v>381</v>
      </c>
      <c r="E2484" s="155" t="s">
        <v>1</v>
      </c>
      <c r="F2484" s="156" t="s">
        <v>1347</v>
      </c>
      <c r="H2484" s="155" t="s">
        <v>1</v>
      </c>
      <c r="I2484" s="157"/>
      <c r="L2484" s="153"/>
      <c r="M2484" s="158"/>
      <c r="T2484" s="159"/>
      <c r="AT2484" s="155" t="s">
        <v>381</v>
      </c>
      <c r="AU2484" s="155" t="s">
        <v>90</v>
      </c>
      <c r="AV2484" s="12" t="s">
        <v>87</v>
      </c>
      <c r="AW2484" s="12" t="s">
        <v>36</v>
      </c>
      <c r="AX2484" s="12" t="s">
        <v>80</v>
      </c>
      <c r="AY2484" s="155" t="s">
        <v>373</v>
      </c>
    </row>
    <row r="2485" spans="2:65" s="13" customFormat="1" ht="11.25">
      <c r="B2485" s="160"/>
      <c r="D2485" s="154" t="s">
        <v>381</v>
      </c>
      <c r="E2485" s="161" t="s">
        <v>1</v>
      </c>
      <c r="F2485" s="162" t="s">
        <v>1354</v>
      </c>
      <c r="H2485" s="163">
        <v>2.42</v>
      </c>
      <c r="I2485" s="164"/>
      <c r="L2485" s="160"/>
      <c r="M2485" s="165"/>
      <c r="T2485" s="166"/>
      <c r="AT2485" s="161" t="s">
        <v>381</v>
      </c>
      <c r="AU2485" s="161" t="s">
        <v>90</v>
      </c>
      <c r="AV2485" s="13" t="s">
        <v>90</v>
      </c>
      <c r="AW2485" s="13" t="s">
        <v>36</v>
      </c>
      <c r="AX2485" s="13" t="s">
        <v>80</v>
      </c>
      <c r="AY2485" s="161" t="s">
        <v>373</v>
      </c>
    </row>
    <row r="2486" spans="2:65" s="13" customFormat="1" ht="11.25">
      <c r="B2486" s="160"/>
      <c r="D2486" s="154" t="s">
        <v>381</v>
      </c>
      <c r="E2486" s="161" t="s">
        <v>1</v>
      </c>
      <c r="F2486" s="162" t="s">
        <v>1355</v>
      </c>
      <c r="H2486" s="163">
        <v>2.8</v>
      </c>
      <c r="I2486" s="164"/>
      <c r="L2486" s="160"/>
      <c r="M2486" s="165"/>
      <c r="T2486" s="166"/>
      <c r="AT2486" s="161" t="s">
        <v>381</v>
      </c>
      <c r="AU2486" s="161" t="s">
        <v>90</v>
      </c>
      <c r="AV2486" s="13" t="s">
        <v>90</v>
      </c>
      <c r="AW2486" s="13" t="s">
        <v>36</v>
      </c>
      <c r="AX2486" s="13" t="s">
        <v>80</v>
      </c>
      <c r="AY2486" s="161" t="s">
        <v>373</v>
      </c>
    </row>
    <row r="2487" spans="2:65" s="13" customFormat="1" ht="11.25">
      <c r="B2487" s="160"/>
      <c r="D2487" s="154" t="s">
        <v>381</v>
      </c>
      <c r="E2487" s="161" t="s">
        <v>1</v>
      </c>
      <c r="F2487" s="162" t="s">
        <v>1356</v>
      </c>
      <c r="H2487" s="163">
        <v>2.12</v>
      </c>
      <c r="I2487" s="164"/>
      <c r="L2487" s="160"/>
      <c r="M2487" s="165"/>
      <c r="T2487" s="166"/>
      <c r="AT2487" s="161" t="s">
        <v>381</v>
      </c>
      <c r="AU2487" s="161" t="s">
        <v>90</v>
      </c>
      <c r="AV2487" s="13" t="s">
        <v>90</v>
      </c>
      <c r="AW2487" s="13" t="s">
        <v>36</v>
      </c>
      <c r="AX2487" s="13" t="s">
        <v>80</v>
      </c>
      <c r="AY2487" s="161" t="s">
        <v>373</v>
      </c>
    </row>
    <row r="2488" spans="2:65" s="14" customFormat="1" ht="11.25">
      <c r="B2488" s="167"/>
      <c r="D2488" s="154" t="s">
        <v>381</v>
      </c>
      <c r="E2488" s="168" t="s">
        <v>1</v>
      </c>
      <c r="F2488" s="169" t="s">
        <v>386</v>
      </c>
      <c r="H2488" s="170">
        <v>22.79</v>
      </c>
      <c r="I2488" s="171"/>
      <c r="L2488" s="167"/>
      <c r="M2488" s="172"/>
      <c r="T2488" s="173"/>
      <c r="AT2488" s="168" t="s">
        <v>381</v>
      </c>
      <c r="AU2488" s="168" t="s">
        <v>90</v>
      </c>
      <c r="AV2488" s="14" t="s">
        <v>379</v>
      </c>
      <c r="AW2488" s="14" t="s">
        <v>36</v>
      </c>
      <c r="AX2488" s="14" t="s">
        <v>87</v>
      </c>
      <c r="AY2488" s="168" t="s">
        <v>373</v>
      </c>
    </row>
    <row r="2489" spans="2:65" s="1" customFormat="1" ht="16.5" customHeight="1">
      <c r="B2489" s="32"/>
      <c r="C2489" s="139" t="s">
        <v>1384</v>
      </c>
      <c r="D2489" s="139" t="s">
        <v>375</v>
      </c>
      <c r="E2489" s="140" t="s">
        <v>1385</v>
      </c>
      <c r="F2489" s="141" t="s">
        <v>1386</v>
      </c>
      <c r="G2489" s="142" t="s">
        <v>647</v>
      </c>
      <c r="H2489" s="143">
        <v>6.4969999999999999</v>
      </c>
      <c r="I2489" s="144"/>
      <c r="J2489" s="145">
        <f>ROUND(I2489*H2489,2)</f>
        <v>0</v>
      </c>
      <c r="K2489" s="146"/>
      <c r="L2489" s="32"/>
      <c r="M2489" s="147" t="s">
        <v>1</v>
      </c>
      <c r="N2489" s="148" t="s">
        <v>45</v>
      </c>
      <c r="P2489" s="149">
        <f>O2489*H2489</f>
        <v>0</v>
      </c>
      <c r="Q2489" s="149">
        <v>1.06277</v>
      </c>
      <c r="R2489" s="149">
        <f>Q2489*H2489</f>
        <v>6.9048166899999996</v>
      </c>
      <c r="S2489" s="149">
        <v>0</v>
      </c>
      <c r="T2489" s="150">
        <f>S2489*H2489</f>
        <v>0</v>
      </c>
      <c r="AR2489" s="151" t="s">
        <v>379</v>
      </c>
      <c r="AT2489" s="151" t="s">
        <v>375</v>
      </c>
      <c r="AU2489" s="151" t="s">
        <v>90</v>
      </c>
      <c r="AY2489" s="17" t="s">
        <v>373</v>
      </c>
      <c r="BE2489" s="152">
        <f>IF(N2489="základní",J2489,0)</f>
        <v>0</v>
      </c>
      <c r="BF2489" s="152">
        <f>IF(N2489="snížená",J2489,0)</f>
        <v>0</v>
      </c>
      <c r="BG2489" s="152">
        <f>IF(N2489="zákl. přenesená",J2489,0)</f>
        <v>0</v>
      </c>
      <c r="BH2489" s="152">
        <f>IF(N2489="sníž. přenesená",J2489,0)</f>
        <v>0</v>
      </c>
      <c r="BI2489" s="152">
        <f>IF(N2489="nulová",J2489,0)</f>
        <v>0</v>
      </c>
      <c r="BJ2489" s="17" t="s">
        <v>87</v>
      </c>
      <c r="BK2489" s="152">
        <f>ROUND(I2489*H2489,2)</f>
        <v>0</v>
      </c>
      <c r="BL2489" s="17" t="s">
        <v>379</v>
      </c>
      <c r="BM2489" s="151" t="s">
        <v>1387</v>
      </c>
    </row>
    <row r="2490" spans="2:65" s="12" customFormat="1" ht="11.25">
      <c r="B2490" s="153"/>
      <c r="D2490" s="154" t="s">
        <v>381</v>
      </c>
      <c r="E2490" s="155" t="s">
        <v>1</v>
      </c>
      <c r="F2490" s="156" t="s">
        <v>1388</v>
      </c>
      <c r="H2490" s="155" t="s">
        <v>1</v>
      </c>
      <c r="I2490" s="157"/>
      <c r="L2490" s="153"/>
      <c r="M2490" s="158"/>
      <c r="T2490" s="159"/>
      <c r="AT2490" s="155" t="s">
        <v>381</v>
      </c>
      <c r="AU2490" s="155" t="s">
        <v>90</v>
      </c>
      <c r="AV2490" s="12" t="s">
        <v>87</v>
      </c>
      <c r="AW2490" s="12" t="s">
        <v>36</v>
      </c>
      <c r="AX2490" s="12" t="s">
        <v>80</v>
      </c>
      <c r="AY2490" s="155" t="s">
        <v>373</v>
      </c>
    </row>
    <row r="2491" spans="2:65" s="12" customFormat="1" ht="11.25">
      <c r="B2491" s="153"/>
      <c r="D2491" s="154" t="s">
        <v>381</v>
      </c>
      <c r="E2491" s="155" t="s">
        <v>1</v>
      </c>
      <c r="F2491" s="156" t="s">
        <v>1335</v>
      </c>
      <c r="H2491" s="155" t="s">
        <v>1</v>
      </c>
      <c r="I2491" s="157"/>
      <c r="L2491" s="153"/>
      <c r="M2491" s="158"/>
      <c r="T2491" s="159"/>
      <c r="AT2491" s="155" t="s">
        <v>381</v>
      </c>
      <c r="AU2491" s="155" t="s">
        <v>90</v>
      </c>
      <c r="AV2491" s="12" t="s">
        <v>87</v>
      </c>
      <c r="AW2491" s="12" t="s">
        <v>36</v>
      </c>
      <c r="AX2491" s="12" t="s">
        <v>80</v>
      </c>
      <c r="AY2491" s="155" t="s">
        <v>373</v>
      </c>
    </row>
    <row r="2492" spans="2:65" s="13" customFormat="1" ht="11.25">
      <c r="B2492" s="160"/>
      <c r="D2492" s="154" t="s">
        <v>381</v>
      </c>
      <c r="E2492" s="161" t="s">
        <v>1</v>
      </c>
      <c r="F2492" s="162" t="s">
        <v>1389</v>
      </c>
      <c r="H2492" s="163">
        <v>1.984</v>
      </c>
      <c r="I2492" s="164"/>
      <c r="L2492" s="160"/>
      <c r="M2492" s="165"/>
      <c r="T2492" s="166"/>
      <c r="AT2492" s="161" t="s">
        <v>381</v>
      </c>
      <c r="AU2492" s="161" t="s">
        <v>90</v>
      </c>
      <c r="AV2492" s="13" t="s">
        <v>90</v>
      </c>
      <c r="AW2492" s="13" t="s">
        <v>36</v>
      </c>
      <c r="AX2492" s="13" t="s">
        <v>80</v>
      </c>
      <c r="AY2492" s="161" t="s">
        <v>373</v>
      </c>
    </row>
    <row r="2493" spans="2:65" s="12" customFormat="1" ht="11.25">
      <c r="B2493" s="153"/>
      <c r="D2493" s="154" t="s">
        <v>381</v>
      </c>
      <c r="E2493" s="155" t="s">
        <v>1</v>
      </c>
      <c r="F2493" s="156" t="s">
        <v>1337</v>
      </c>
      <c r="H2493" s="155" t="s">
        <v>1</v>
      </c>
      <c r="I2493" s="157"/>
      <c r="L2493" s="153"/>
      <c r="M2493" s="158"/>
      <c r="T2493" s="159"/>
      <c r="AT2493" s="155" t="s">
        <v>381</v>
      </c>
      <c r="AU2493" s="155" t="s">
        <v>90</v>
      </c>
      <c r="AV2493" s="12" t="s">
        <v>87</v>
      </c>
      <c r="AW2493" s="12" t="s">
        <v>36</v>
      </c>
      <c r="AX2493" s="12" t="s">
        <v>80</v>
      </c>
      <c r="AY2493" s="155" t="s">
        <v>373</v>
      </c>
    </row>
    <row r="2494" spans="2:65" s="13" customFormat="1" ht="11.25">
      <c r="B2494" s="160"/>
      <c r="D2494" s="154" t="s">
        <v>381</v>
      </c>
      <c r="E2494" s="161" t="s">
        <v>1</v>
      </c>
      <c r="F2494" s="162" t="s">
        <v>1390</v>
      </c>
      <c r="H2494" s="163">
        <v>2.4740000000000002</v>
      </c>
      <c r="I2494" s="164"/>
      <c r="L2494" s="160"/>
      <c r="M2494" s="165"/>
      <c r="T2494" s="166"/>
      <c r="AT2494" s="161" t="s">
        <v>381</v>
      </c>
      <c r="AU2494" s="161" t="s">
        <v>90</v>
      </c>
      <c r="AV2494" s="13" t="s">
        <v>90</v>
      </c>
      <c r="AW2494" s="13" t="s">
        <v>36</v>
      </c>
      <c r="AX2494" s="13" t="s">
        <v>80</v>
      </c>
      <c r="AY2494" s="161" t="s">
        <v>373</v>
      </c>
    </row>
    <row r="2495" spans="2:65" s="12" customFormat="1" ht="11.25">
      <c r="B2495" s="153"/>
      <c r="D2495" s="154" t="s">
        <v>381</v>
      </c>
      <c r="E2495" s="155" t="s">
        <v>1</v>
      </c>
      <c r="F2495" s="156" t="s">
        <v>1339</v>
      </c>
      <c r="H2495" s="155" t="s">
        <v>1</v>
      </c>
      <c r="I2495" s="157"/>
      <c r="L2495" s="153"/>
      <c r="M2495" s="158"/>
      <c r="T2495" s="159"/>
      <c r="AT2495" s="155" t="s">
        <v>381</v>
      </c>
      <c r="AU2495" s="155" t="s">
        <v>90</v>
      </c>
      <c r="AV2495" s="12" t="s">
        <v>87</v>
      </c>
      <c r="AW2495" s="12" t="s">
        <v>36</v>
      </c>
      <c r="AX2495" s="12" t="s">
        <v>80</v>
      </c>
      <c r="AY2495" s="155" t="s">
        <v>373</v>
      </c>
    </row>
    <row r="2496" spans="2:65" s="13" customFormat="1" ht="11.25">
      <c r="B2496" s="160"/>
      <c r="D2496" s="154" t="s">
        <v>381</v>
      </c>
      <c r="E2496" s="161" t="s">
        <v>1</v>
      </c>
      <c r="F2496" s="162" t="s">
        <v>1391</v>
      </c>
      <c r="H2496" s="163">
        <v>6.7000000000000004E-2</v>
      </c>
      <c r="I2496" s="164"/>
      <c r="L2496" s="160"/>
      <c r="M2496" s="165"/>
      <c r="T2496" s="166"/>
      <c r="AT2496" s="161" t="s">
        <v>381</v>
      </c>
      <c r="AU2496" s="161" t="s">
        <v>90</v>
      </c>
      <c r="AV2496" s="13" t="s">
        <v>90</v>
      </c>
      <c r="AW2496" s="13" t="s">
        <v>36</v>
      </c>
      <c r="AX2496" s="13" t="s">
        <v>80</v>
      </c>
      <c r="AY2496" s="161" t="s">
        <v>373</v>
      </c>
    </row>
    <row r="2497" spans="2:51" s="12" customFormat="1" ht="11.25">
      <c r="B2497" s="153"/>
      <c r="D2497" s="154" t="s">
        <v>381</v>
      </c>
      <c r="E2497" s="155" t="s">
        <v>1</v>
      </c>
      <c r="F2497" s="156" t="s">
        <v>1341</v>
      </c>
      <c r="H2497" s="155" t="s">
        <v>1</v>
      </c>
      <c r="I2497" s="157"/>
      <c r="L2497" s="153"/>
      <c r="M2497" s="158"/>
      <c r="T2497" s="159"/>
      <c r="AT2497" s="155" t="s">
        <v>381</v>
      </c>
      <c r="AU2497" s="155" t="s">
        <v>90</v>
      </c>
      <c r="AV2497" s="12" t="s">
        <v>87</v>
      </c>
      <c r="AW2497" s="12" t="s">
        <v>36</v>
      </c>
      <c r="AX2497" s="12" t="s">
        <v>80</v>
      </c>
      <c r="AY2497" s="155" t="s">
        <v>373</v>
      </c>
    </row>
    <row r="2498" spans="2:51" s="13" customFormat="1" ht="11.25">
      <c r="B2498" s="160"/>
      <c r="D2498" s="154" t="s">
        <v>381</v>
      </c>
      <c r="E2498" s="161" t="s">
        <v>1</v>
      </c>
      <c r="F2498" s="162" t="s">
        <v>1392</v>
      </c>
      <c r="H2498" s="163">
        <v>1.972</v>
      </c>
      <c r="I2498" s="164"/>
      <c r="L2498" s="160"/>
      <c r="M2498" s="165"/>
      <c r="T2498" s="166"/>
      <c r="AT2498" s="161" t="s">
        <v>381</v>
      </c>
      <c r="AU2498" s="161" t="s">
        <v>90</v>
      </c>
      <c r="AV2498" s="13" t="s">
        <v>90</v>
      </c>
      <c r="AW2498" s="13" t="s">
        <v>36</v>
      </c>
      <c r="AX2498" s="13" t="s">
        <v>80</v>
      </c>
      <c r="AY2498" s="161" t="s">
        <v>373</v>
      </c>
    </row>
    <row r="2499" spans="2:51" s="14" customFormat="1" ht="11.25">
      <c r="B2499" s="167"/>
      <c r="D2499" s="154" t="s">
        <v>381</v>
      </c>
      <c r="E2499" s="168" t="s">
        <v>1</v>
      </c>
      <c r="F2499" s="169" t="s">
        <v>386</v>
      </c>
      <c r="H2499" s="170">
        <v>6.4969999999999999</v>
      </c>
      <c r="I2499" s="171"/>
      <c r="L2499" s="167"/>
      <c r="M2499" s="172"/>
      <c r="T2499" s="173"/>
      <c r="AT2499" s="168" t="s">
        <v>381</v>
      </c>
      <c r="AU2499" s="168" t="s">
        <v>90</v>
      </c>
      <c r="AV2499" s="14" t="s">
        <v>379</v>
      </c>
      <c r="AW2499" s="14" t="s">
        <v>36</v>
      </c>
      <c r="AX2499" s="14" t="s">
        <v>87</v>
      </c>
      <c r="AY2499" s="168" t="s">
        <v>373</v>
      </c>
    </row>
    <row r="2500" spans="2:51" s="1" customFormat="1" ht="11.25">
      <c r="B2500" s="32"/>
      <c r="D2500" s="154" t="s">
        <v>403</v>
      </c>
      <c r="F2500" s="174" t="s">
        <v>545</v>
      </c>
      <c r="L2500" s="32"/>
      <c r="M2500" s="175"/>
      <c r="T2500" s="56"/>
      <c r="AU2500" s="17" t="s">
        <v>90</v>
      </c>
    </row>
    <row r="2501" spans="2:51" s="1" customFormat="1" ht="11.25">
      <c r="B2501" s="32"/>
      <c r="D2501" s="154" t="s">
        <v>403</v>
      </c>
      <c r="F2501" s="176" t="s">
        <v>546</v>
      </c>
      <c r="H2501" s="177">
        <v>0</v>
      </c>
      <c r="L2501" s="32"/>
      <c r="M2501" s="175"/>
      <c r="T2501" s="56"/>
      <c r="AU2501" s="17" t="s">
        <v>90</v>
      </c>
    </row>
    <row r="2502" spans="2:51" s="1" customFormat="1" ht="11.25">
      <c r="B2502" s="32"/>
      <c r="D2502" s="154" t="s">
        <v>403</v>
      </c>
      <c r="F2502" s="176" t="s">
        <v>547</v>
      </c>
      <c r="H2502" s="177">
        <v>0</v>
      </c>
      <c r="L2502" s="32"/>
      <c r="M2502" s="175"/>
      <c r="T2502" s="56"/>
      <c r="AU2502" s="17" t="s">
        <v>90</v>
      </c>
    </row>
    <row r="2503" spans="2:51" s="1" customFormat="1" ht="11.25">
      <c r="B2503" s="32"/>
      <c r="D2503" s="154" t="s">
        <v>403</v>
      </c>
      <c r="F2503" s="176" t="s">
        <v>548</v>
      </c>
      <c r="H2503" s="177">
        <v>38.6</v>
      </c>
      <c r="L2503" s="32"/>
      <c r="M2503" s="175"/>
      <c r="T2503" s="56"/>
      <c r="AU2503" s="17" t="s">
        <v>90</v>
      </c>
    </row>
    <row r="2504" spans="2:51" s="1" customFormat="1" ht="11.25">
      <c r="B2504" s="32"/>
      <c r="D2504" s="154" t="s">
        <v>403</v>
      </c>
      <c r="F2504" s="176" t="s">
        <v>549</v>
      </c>
      <c r="H2504" s="177">
        <v>7.5</v>
      </c>
      <c r="L2504" s="32"/>
      <c r="M2504" s="175"/>
      <c r="T2504" s="56"/>
      <c r="AU2504" s="17" t="s">
        <v>90</v>
      </c>
    </row>
    <row r="2505" spans="2:51" s="1" customFormat="1" ht="11.25">
      <c r="B2505" s="32"/>
      <c r="D2505" s="154" t="s">
        <v>403</v>
      </c>
      <c r="F2505" s="176" t="s">
        <v>550</v>
      </c>
      <c r="H2505" s="177">
        <v>58.2</v>
      </c>
      <c r="L2505" s="32"/>
      <c r="M2505" s="175"/>
      <c r="T2505" s="56"/>
      <c r="AU2505" s="17" t="s">
        <v>90</v>
      </c>
    </row>
    <row r="2506" spans="2:51" s="1" customFormat="1" ht="11.25">
      <c r="B2506" s="32"/>
      <c r="D2506" s="154" t="s">
        <v>403</v>
      </c>
      <c r="F2506" s="176" t="s">
        <v>551</v>
      </c>
      <c r="H2506" s="177">
        <v>18.829999999999998</v>
      </c>
      <c r="L2506" s="32"/>
      <c r="M2506" s="175"/>
      <c r="T2506" s="56"/>
      <c r="AU2506" s="17" t="s">
        <v>90</v>
      </c>
    </row>
    <row r="2507" spans="2:51" s="1" customFormat="1" ht="11.25">
      <c r="B2507" s="32"/>
      <c r="D2507" s="154" t="s">
        <v>403</v>
      </c>
      <c r="F2507" s="176" t="s">
        <v>552</v>
      </c>
      <c r="H2507" s="177">
        <v>24.43</v>
      </c>
      <c r="L2507" s="32"/>
      <c r="M2507" s="175"/>
      <c r="T2507" s="56"/>
      <c r="AU2507" s="17" t="s">
        <v>90</v>
      </c>
    </row>
    <row r="2508" spans="2:51" s="1" customFormat="1" ht="11.25">
      <c r="B2508" s="32"/>
      <c r="D2508" s="154" t="s">
        <v>403</v>
      </c>
      <c r="F2508" s="176" t="s">
        <v>553</v>
      </c>
      <c r="H2508" s="177">
        <v>12.48</v>
      </c>
      <c r="L2508" s="32"/>
      <c r="M2508" s="175"/>
      <c r="T2508" s="56"/>
      <c r="AU2508" s="17" t="s">
        <v>90</v>
      </c>
    </row>
    <row r="2509" spans="2:51" s="1" customFormat="1" ht="11.25">
      <c r="B2509" s="32"/>
      <c r="D2509" s="154" t="s">
        <v>403</v>
      </c>
      <c r="F2509" s="176" t="s">
        <v>554</v>
      </c>
      <c r="H2509" s="177">
        <v>135.82</v>
      </c>
      <c r="L2509" s="32"/>
      <c r="M2509" s="175"/>
      <c r="T2509" s="56"/>
      <c r="AU2509" s="17" t="s">
        <v>90</v>
      </c>
    </row>
    <row r="2510" spans="2:51" s="1" customFormat="1" ht="11.25">
      <c r="B2510" s="32"/>
      <c r="D2510" s="154" t="s">
        <v>403</v>
      </c>
      <c r="F2510" s="176" t="s">
        <v>555</v>
      </c>
      <c r="H2510" s="177">
        <v>0</v>
      </c>
      <c r="L2510" s="32"/>
      <c r="M2510" s="175"/>
      <c r="T2510" s="56"/>
      <c r="AU2510" s="17" t="s">
        <v>90</v>
      </c>
    </row>
    <row r="2511" spans="2:51" s="1" customFormat="1" ht="11.25">
      <c r="B2511" s="32"/>
      <c r="D2511" s="154" t="s">
        <v>403</v>
      </c>
      <c r="F2511" s="176" t="s">
        <v>556</v>
      </c>
      <c r="H2511" s="177">
        <v>31.58</v>
      </c>
      <c r="L2511" s="32"/>
      <c r="M2511" s="175"/>
      <c r="T2511" s="56"/>
      <c r="AU2511" s="17" t="s">
        <v>90</v>
      </c>
    </row>
    <row r="2512" spans="2:51" s="1" customFormat="1" ht="11.25">
      <c r="B2512" s="32"/>
      <c r="D2512" s="154" t="s">
        <v>403</v>
      </c>
      <c r="F2512" s="176" t="s">
        <v>557</v>
      </c>
      <c r="H2512" s="177">
        <v>16.239999999999998</v>
      </c>
      <c r="L2512" s="32"/>
      <c r="M2512" s="175"/>
      <c r="T2512" s="56"/>
      <c r="AU2512" s="17" t="s">
        <v>90</v>
      </c>
    </row>
    <row r="2513" spans="2:47" s="1" customFormat="1" ht="11.25">
      <c r="B2513" s="32"/>
      <c r="D2513" s="154" t="s">
        <v>403</v>
      </c>
      <c r="F2513" s="176" t="s">
        <v>558</v>
      </c>
      <c r="H2513" s="177">
        <v>1.74</v>
      </c>
      <c r="L2513" s="32"/>
      <c r="M2513" s="175"/>
      <c r="T2513" s="56"/>
      <c r="AU2513" s="17" t="s">
        <v>90</v>
      </c>
    </row>
    <row r="2514" spans="2:47" s="1" customFormat="1" ht="11.25">
      <c r="B2514" s="32"/>
      <c r="D2514" s="154" t="s">
        <v>403</v>
      </c>
      <c r="F2514" s="176" t="s">
        <v>559</v>
      </c>
      <c r="H2514" s="177">
        <v>12.11</v>
      </c>
      <c r="L2514" s="32"/>
      <c r="M2514" s="175"/>
      <c r="T2514" s="56"/>
      <c r="AU2514" s="17" t="s">
        <v>90</v>
      </c>
    </row>
    <row r="2515" spans="2:47" s="1" customFormat="1" ht="11.25">
      <c r="B2515" s="32"/>
      <c r="D2515" s="154" t="s">
        <v>403</v>
      </c>
      <c r="F2515" s="176" t="s">
        <v>406</v>
      </c>
      <c r="H2515" s="177">
        <v>357.53</v>
      </c>
      <c r="L2515" s="32"/>
      <c r="M2515" s="175"/>
      <c r="T2515" s="56"/>
      <c r="AU2515" s="17" t="s">
        <v>90</v>
      </c>
    </row>
    <row r="2516" spans="2:47" s="1" customFormat="1" ht="11.25">
      <c r="B2516" s="32"/>
      <c r="D2516" s="154" t="s">
        <v>403</v>
      </c>
      <c r="F2516" s="174" t="s">
        <v>577</v>
      </c>
      <c r="L2516" s="32"/>
      <c r="M2516" s="175"/>
      <c r="T2516" s="56"/>
      <c r="AU2516" s="17" t="s">
        <v>90</v>
      </c>
    </row>
    <row r="2517" spans="2:47" s="1" customFormat="1" ht="11.25">
      <c r="B2517" s="32"/>
      <c r="D2517" s="154" t="s">
        <v>403</v>
      </c>
      <c r="F2517" s="176" t="s">
        <v>578</v>
      </c>
      <c r="H2517" s="177">
        <v>0</v>
      </c>
      <c r="L2517" s="32"/>
      <c r="M2517" s="175"/>
      <c r="T2517" s="56"/>
      <c r="AU2517" s="17" t="s">
        <v>90</v>
      </c>
    </row>
    <row r="2518" spans="2:47" s="1" customFormat="1" ht="11.25">
      <c r="B2518" s="32"/>
      <c r="D2518" s="154" t="s">
        <v>403</v>
      </c>
      <c r="F2518" s="176" t="s">
        <v>579</v>
      </c>
      <c r="H2518" s="177">
        <v>0</v>
      </c>
      <c r="L2518" s="32"/>
      <c r="M2518" s="175"/>
      <c r="T2518" s="56"/>
      <c r="AU2518" s="17" t="s">
        <v>90</v>
      </c>
    </row>
    <row r="2519" spans="2:47" s="1" customFormat="1" ht="11.25">
      <c r="B2519" s="32"/>
      <c r="D2519" s="154" t="s">
        <v>403</v>
      </c>
      <c r="F2519" s="176" t="s">
        <v>580</v>
      </c>
      <c r="H2519" s="177">
        <v>91.14</v>
      </c>
      <c r="L2519" s="32"/>
      <c r="M2519" s="175"/>
      <c r="T2519" s="56"/>
      <c r="AU2519" s="17" t="s">
        <v>90</v>
      </c>
    </row>
    <row r="2520" spans="2:47" s="1" customFormat="1" ht="11.25">
      <c r="B2520" s="32"/>
      <c r="D2520" s="154" t="s">
        <v>403</v>
      </c>
      <c r="F2520" s="176" t="s">
        <v>581</v>
      </c>
      <c r="H2520" s="177">
        <v>11.49</v>
      </c>
      <c r="L2520" s="32"/>
      <c r="M2520" s="175"/>
      <c r="T2520" s="56"/>
      <c r="AU2520" s="17" t="s">
        <v>90</v>
      </c>
    </row>
    <row r="2521" spans="2:47" s="1" customFormat="1" ht="11.25">
      <c r="B2521" s="32"/>
      <c r="D2521" s="154" t="s">
        <v>403</v>
      </c>
      <c r="F2521" s="176" t="s">
        <v>582</v>
      </c>
      <c r="H2521" s="177">
        <v>37.39</v>
      </c>
      <c r="L2521" s="32"/>
      <c r="M2521" s="175"/>
      <c r="T2521" s="56"/>
      <c r="AU2521" s="17" t="s">
        <v>90</v>
      </c>
    </row>
    <row r="2522" spans="2:47" s="1" customFormat="1" ht="11.25">
      <c r="B2522" s="32"/>
      <c r="D2522" s="154" t="s">
        <v>403</v>
      </c>
      <c r="F2522" s="176" t="s">
        <v>583</v>
      </c>
      <c r="H2522" s="177">
        <v>29.42</v>
      </c>
      <c r="L2522" s="32"/>
      <c r="M2522" s="175"/>
      <c r="T2522" s="56"/>
      <c r="AU2522" s="17" t="s">
        <v>90</v>
      </c>
    </row>
    <row r="2523" spans="2:47" s="1" customFormat="1" ht="11.25">
      <c r="B2523" s="32"/>
      <c r="D2523" s="154" t="s">
        <v>403</v>
      </c>
      <c r="F2523" s="176" t="s">
        <v>584</v>
      </c>
      <c r="H2523" s="177">
        <v>4.26</v>
      </c>
      <c r="L2523" s="32"/>
      <c r="M2523" s="175"/>
      <c r="T2523" s="56"/>
      <c r="AU2523" s="17" t="s">
        <v>90</v>
      </c>
    </row>
    <row r="2524" spans="2:47" s="1" customFormat="1" ht="11.25">
      <c r="B2524" s="32"/>
      <c r="D2524" s="154" t="s">
        <v>403</v>
      </c>
      <c r="F2524" s="176" t="s">
        <v>585</v>
      </c>
      <c r="H2524" s="177">
        <v>9.2899999999999991</v>
      </c>
      <c r="L2524" s="32"/>
      <c r="M2524" s="175"/>
      <c r="T2524" s="56"/>
      <c r="AU2524" s="17" t="s">
        <v>90</v>
      </c>
    </row>
    <row r="2525" spans="2:47" s="1" customFormat="1" ht="11.25">
      <c r="B2525" s="32"/>
      <c r="D2525" s="154" t="s">
        <v>403</v>
      </c>
      <c r="F2525" s="176" t="s">
        <v>586</v>
      </c>
      <c r="H2525" s="177">
        <v>13.55</v>
      </c>
      <c r="L2525" s="32"/>
      <c r="M2525" s="175"/>
      <c r="T2525" s="56"/>
      <c r="AU2525" s="17" t="s">
        <v>90</v>
      </c>
    </row>
    <row r="2526" spans="2:47" s="1" customFormat="1" ht="11.25">
      <c r="B2526" s="32"/>
      <c r="D2526" s="154" t="s">
        <v>403</v>
      </c>
      <c r="F2526" s="176" t="s">
        <v>587</v>
      </c>
      <c r="H2526" s="177">
        <v>2.12</v>
      </c>
      <c r="L2526" s="32"/>
      <c r="M2526" s="175"/>
      <c r="T2526" s="56"/>
      <c r="AU2526" s="17" t="s">
        <v>90</v>
      </c>
    </row>
    <row r="2527" spans="2:47" s="1" customFormat="1" ht="11.25">
      <c r="B2527" s="32"/>
      <c r="D2527" s="154" t="s">
        <v>403</v>
      </c>
      <c r="F2527" s="176" t="s">
        <v>588</v>
      </c>
      <c r="H2527" s="177">
        <v>2.42</v>
      </c>
      <c r="L2527" s="32"/>
      <c r="M2527" s="175"/>
      <c r="T2527" s="56"/>
      <c r="AU2527" s="17" t="s">
        <v>90</v>
      </c>
    </row>
    <row r="2528" spans="2:47" s="1" customFormat="1" ht="11.25">
      <c r="B2528" s="32"/>
      <c r="D2528" s="154" t="s">
        <v>403</v>
      </c>
      <c r="F2528" s="176" t="s">
        <v>589</v>
      </c>
      <c r="H2528" s="177">
        <v>24.5</v>
      </c>
      <c r="L2528" s="32"/>
      <c r="M2528" s="175"/>
      <c r="T2528" s="56"/>
      <c r="AU2528" s="17" t="s">
        <v>90</v>
      </c>
    </row>
    <row r="2529" spans="2:47" s="1" customFormat="1" ht="11.25">
      <c r="B2529" s="32"/>
      <c r="D2529" s="154" t="s">
        <v>403</v>
      </c>
      <c r="F2529" s="176" t="s">
        <v>590</v>
      </c>
      <c r="H2529" s="177">
        <v>9.89</v>
      </c>
      <c r="L2529" s="32"/>
      <c r="M2529" s="175"/>
      <c r="T2529" s="56"/>
      <c r="AU2529" s="17" t="s">
        <v>90</v>
      </c>
    </row>
    <row r="2530" spans="2:47" s="1" customFormat="1" ht="11.25">
      <c r="B2530" s="32"/>
      <c r="D2530" s="154" t="s">
        <v>403</v>
      </c>
      <c r="F2530" s="176" t="s">
        <v>591</v>
      </c>
      <c r="H2530" s="177">
        <v>47.99</v>
      </c>
      <c r="L2530" s="32"/>
      <c r="M2530" s="175"/>
      <c r="T2530" s="56"/>
      <c r="AU2530" s="17" t="s">
        <v>90</v>
      </c>
    </row>
    <row r="2531" spans="2:47" s="1" customFormat="1" ht="11.25">
      <c r="B2531" s="32"/>
      <c r="D2531" s="154" t="s">
        <v>403</v>
      </c>
      <c r="F2531" s="176" t="s">
        <v>592</v>
      </c>
      <c r="H2531" s="177">
        <v>39.96</v>
      </c>
      <c r="L2531" s="32"/>
      <c r="M2531" s="175"/>
      <c r="T2531" s="56"/>
      <c r="AU2531" s="17" t="s">
        <v>90</v>
      </c>
    </row>
    <row r="2532" spans="2:47" s="1" customFormat="1" ht="11.25">
      <c r="B2532" s="32"/>
      <c r="D2532" s="154" t="s">
        <v>403</v>
      </c>
      <c r="F2532" s="176" t="s">
        <v>593</v>
      </c>
      <c r="H2532" s="177">
        <v>40.11</v>
      </c>
      <c r="L2532" s="32"/>
      <c r="M2532" s="175"/>
      <c r="T2532" s="56"/>
      <c r="AU2532" s="17" t="s">
        <v>90</v>
      </c>
    </row>
    <row r="2533" spans="2:47" s="1" customFormat="1" ht="11.25">
      <c r="B2533" s="32"/>
      <c r="D2533" s="154" t="s">
        <v>403</v>
      </c>
      <c r="F2533" s="176" t="s">
        <v>594</v>
      </c>
      <c r="H2533" s="177">
        <v>22.03</v>
      </c>
      <c r="L2533" s="32"/>
      <c r="M2533" s="175"/>
      <c r="T2533" s="56"/>
      <c r="AU2533" s="17" t="s">
        <v>90</v>
      </c>
    </row>
    <row r="2534" spans="2:47" s="1" customFormat="1" ht="11.25">
      <c r="B2534" s="32"/>
      <c r="D2534" s="154" t="s">
        <v>403</v>
      </c>
      <c r="F2534" s="176" t="s">
        <v>595</v>
      </c>
      <c r="H2534" s="177">
        <v>23.37</v>
      </c>
      <c r="L2534" s="32"/>
      <c r="M2534" s="175"/>
      <c r="T2534" s="56"/>
      <c r="AU2534" s="17" t="s">
        <v>90</v>
      </c>
    </row>
    <row r="2535" spans="2:47" s="1" customFormat="1" ht="11.25">
      <c r="B2535" s="32"/>
      <c r="D2535" s="154" t="s">
        <v>403</v>
      </c>
      <c r="F2535" s="176" t="s">
        <v>596</v>
      </c>
      <c r="H2535" s="177">
        <v>15.48</v>
      </c>
      <c r="L2535" s="32"/>
      <c r="M2535" s="175"/>
      <c r="T2535" s="56"/>
      <c r="AU2535" s="17" t="s">
        <v>90</v>
      </c>
    </row>
    <row r="2536" spans="2:47" s="1" customFormat="1" ht="11.25">
      <c r="B2536" s="32"/>
      <c r="D2536" s="154" t="s">
        <v>403</v>
      </c>
      <c r="F2536" s="176" t="s">
        <v>597</v>
      </c>
      <c r="H2536" s="177">
        <v>21.29</v>
      </c>
      <c r="L2536" s="32"/>
      <c r="M2536" s="175"/>
      <c r="T2536" s="56"/>
      <c r="AU2536" s="17" t="s">
        <v>90</v>
      </c>
    </row>
    <row r="2537" spans="2:47" s="1" customFormat="1" ht="11.25">
      <c r="B2537" s="32"/>
      <c r="D2537" s="154" t="s">
        <v>403</v>
      </c>
      <c r="F2537" s="176" t="s">
        <v>406</v>
      </c>
      <c r="H2537" s="177">
        <v>445.7</v>
      </c>
      <c r="L2537" s="32"/>
      <c r="M2537" s="175"/>
      <c r="T2537" s="56"/>
      <c r="AU2537" s="17" t="s">
        <v>90</v>
      </c>
    </row>
    <row r="2538" spans="2:47" s="1" customFormat="1" ht="11.25">
      <c r="B2538" s="32"/>
      <c r="D2538" s="154" t="s">
        <v>403</v>
      </c>
      <c r="F2538" s="174" t="s">
        <v>1343</v>
      </c>
      <c r="L2538" s="32"/>
      <c r="M2538" s="175"/>
      <c r="T2538" s="56"/>
      <c r="AU2538" s="17" t="s">
        <v>90</v>
      </c>
    </row>
    <row r="2539" spans="2:47" s="1" customFormat="1" ht="11.25">
      <c r="B2539" s="32"/>
      <c r="D2539" s="154" t="s">
        <v>403</v>
      </c>
      <c r="F2539" s="176" t="s">
        <v>1344</v>
      </c>
      <c r="H2539" s="177">
        <v>0</v>
      </c>
      <c r="L2539" s="32"/>
      <c r="M2539" s="175"/>
      <c r="T2539" s="56"/>
      <c r="AU2539" s="17" t="s">
        <v>90</v>
      </c>
    </row>
    <row r="2540" spans="2:47" s="1" customFormat="1" ht="11.25">
      <c r="B2540" s="32"/>
      <c r="D2540" s="154" t="s">
        <v>403</v>
      </c>
      <c r="F2540" s="176" t="s">
        <v>1345</v>
      </c>
      <c r="H2540" s="177">
        <v>12.16</v>
      </c>
      <c r="L2540" s="32"/>
      <c r="M2540" s="175"/>
      <c r="T2540" s="56"/>
      <c r="AU2540" s="17" t="s">
        <v>90</v>
      </c>
    </row>
    <row r="2541" spans="2:47" s="1" customFormat="1" ht="11.25">
      <c r="B2541" s="32"/>
      <c r="D2541" s="154" t="s">
        <v>403</v>
      </c>
      <c r="F2541" s="176" t="s">
        <v>406</v>
      </c>
      <c r="H2541" s="177">
        <v>12.16</v>
      </c>
      <c r="L2541" s="32"/>
      <c r="M2541" s="175"/>
      <c r="T2541" s="56"/>
      <c r="AU2541" s="17" t="s">
        <v>90</v>
      </c>
    </row>
    <row r="2542" spans="2:47" s="1" customFormat="1" ht="11.25">
      <c r="B2542" s="32"/>
      <c r="D2542" s="154" t="s">
        <v>403</v>
      </c>
      <c r="F2542" s="174" t="s">
        <v>1346</v>
      </c>
      <c r="L2542" s="32"/>
      <c r="M2542" s="175"/>
      <c r="T2542" s="56"/>
      <c r="AU2542" s="17" t="s">
        <v>90</v>
      </c>
    </row>
    <row r="2543" spans="2:47" s="1" customFormat="1" ht="11.25">
      <c r="B2543" s="32"/>
      <c r="D2543" s="154" t="s">
        <v>403</v>
      </c>
      <c r="F2543" s="176" t="s">
        <v>728</v>
      </c>
      <c r="H2543" s="177">
        <v>0</v>
      </c>
      <c r="L2543" s="32"/>
      <c r="M2543" s="175"/>
      <c r="T2543" s="56"/>
      <c r="AU2543" s="17" t="s">
        <v>90</v>
      </c>
    </row>
    <row r="2544" spans="2:47" s="1" customFormat="1" ht="11.25">
      <c r="B2544" s="32"/>
      <c r="D2544" s="154" t="s">
        <v>403</v>
      </c>
      <c r="F2544" s="176" t="s">
        <v>1347</v>
      </c>
      <c r="H2544" s="177">
        <v>0</v>
      </c>
      <c r="L2544" s="32"/>
      <c r="M2544" s="175"/>
      <c r="T2544" s="56"/>
      <c r="AU2544" s="17" t="s">
        <v>90</v>
      </c>
    </row>
    <row r="2545" spans="2:47" s="1" customFormat="1" ht="11.25">
      <c r="B2545" s="32"/>
      <c r="D2545" s="154" t="s">
        <v>403</v>
      </c>
      <c r="F2545" s="176" t="s">
        <v>1348</v>
      </c>
      <c r="H2545" s="177">
        <v>53.28</v>
      </c>
      <c r="L2545" s="32"/>
      <c r="M2545" s="175"/>
      <c r="T2545" s="56"/>
      <c r="AU2545" s="17" t="s">
        <v>90</v>
      </c>
    </row>
    <row r="2546" spans="2:47" s="1" customFormat="1" ht="11.25">
      <c r="B2546" s="32"/>
      <c r="D2546" s="154" t="s">
        <v>403</v>
      </c>
      <c r="F2546" s="176" t="s">
        <v>1349</v>
      </c>
      <c r="H2546" s="177">
        <v>8.68</v>
      </c>
      <c r="L2546" s="32"/>
      <c r="M2546" s="175"/>
      <c r="T2546" s="56"/>
      <c r="AU2546" s="17" t="s">
        <v>90</v>
      </c>
    </row>
    <row r="2547" spans="2:47" s="1" customFormat="1" ht="11.25">
      <c r="B2547" s="32"/>
      <c r="D2547" s="154" t="s">
        <v>403</v>
      </c>
      <c r="F2547" s="176" t="s">
        <v>1350</v>
      </c>
      <c r="H2547" s="177">
        <v>17.47</v>
      </c>
      <c r="L2547" s="32"/>
      <c r="M2547" s="175"/>
      <c r="T2547" s="56"/>
      <c r="AU2547" s="17" t="s">
        <v>90</v>
      </c>
    </row>
    <row r="2548" spans="2:47" s="1" customFormat="1" ht="11.25">
      <c r="B2548" s="32"/>
      <c r="D2548" s="154" t="s">
        <v>403</v>
      </c>
      <c r="F2548" s="176" t="s">
        <v>1351</v>
      </c>
      <c r="H2548" s="177">
        <v>55.67</v>
      </c>
      <c r="L2548" s="32"/>
      <c r="M2548" s="175"/>
      <c r="T2548" s="56"/>
      <c r="AU2548" s="17" t="s">
        <v>90</v>
      </c>
    </row>
    <row r="2549" spans="2:47" s="1" customFormat="1" ht="11.25">
      <c r="B2549" s="32"/>
      <c r="D2549" s="154" t="s">
        <v>403</v>
      </c>
      <c r="F2549" s="176" t="s">
        <v>1352</v>
      </c>
      <c r="H2549" s="177">
        <v>28.85</v>
      </c>
      <c r="L2549" s="32"/>
      <c r="M2549" s="175"/>
      <c r="T2549" s="56"/>
      <c r="AU2549" s="17" t="s">
        <v>90</v>
      </c>
    </row>
    <row r="2550" spans="2:47" s="1" customFormat="1" ht="11.25">
      <c r="B2550" s="32"/>
      <c r="D2550" s="154" t="s">
        <v>403</v>
      </c>
      <c r="F2550" s="176" t="s">
        <v>1353</v>
      </c>
      <c r="H2550" s="177">
        <v>6.34</v>
      </c>
      <c r="L2550" s="32"/>
      <c r="M2550" s="175"/>
      <c r="T2550" s="56"/>
      <c r="AU2550" s="17" t="s">
        <v>90</v>
      </c>
    </row>
    <row r="2551" spans="2:47" s="1" customFormat="1" ht="11.25">
      <c r="B2551" s="32"/>
      <c r="D2551" s="154" t="s">
        <v>403</v>
      </c>
      <c r="F2551" s="176" t="s">
        <v>1354</v>
      </c>
      <c r="H2551" s="177">
        <v>2.42</v>
      </c>
      <c r="L2551" s="32"/>
      <c r="M2551" s="175"/>
      <c r="T2551" s="56"/>
      <c r="AU2551" s="17" t="s">
        <v>90</v>
      </c>
    </row>
    <row r="2552" spans="2:47" s="1" customFormat="1" ht="11.25">
      <c r="B2552" s="32"/>
      <c r="D2552" s="154" t="s">
        <v>403</v>
      </c>
      <c r="F2552" s="176" t="s">
        <v>1355</v>
      </c>
      <c r="H2552" s="177">
        <v>2.8</v>
      </c>
      <c r="L2552" s="32"/>
      <c r="M2552" s="175"/>
      <c r="T2552" s="56"/>
      <c r="AU2552" s="17" t="s">
        <v>90</v>
      </c>
    </row>
    <row r="2553" spans="2:47" s="1" customFormat="1" ht="11.25">
      <c r="B2553" s="32"/>
      <c r="D2553" s="154" t="s">
        <v>403</v>
      </c>
      <c r="F2553" s="176" t="s">
        <v>1356</v>
      </c>
      <c r="H2553" s="177">
        <v>2.12</v>
      </c>
      <c r="L2553" s="32"/>
      <c r="M2553" s="175"/>
      <c r="T2553" s="56"/>
      <c r="AU2553" s="17" t="s">
        <v>90</v>
      </c>
    </row>
    <row r="2554" spans="2:47" s="1" customFormat="1" ht="11.25">
      <c r="B2554" s="32"/>
      <c r="D2554" s="154" t="s">
        <v>403</v>
      </c>
      <c r="F2554" s="176" t="s">
        <v>1357</v>
      </c>
      <c r="H2554" s="177">
        <v>13.55</v>
      </c>
      <c r="L2554" s="32"/>
      <c r="M2554" s="175"/>
      <c r="T2554" s="56"/>
      <c r="AU2554" s="17" t="s">
        <v>90</v>
      </c>
    </row>
    <row r="2555" spans="2:47" s="1" customFormat="1" ht="11.25">
      <c r="B2555" s="32"/>
      <c r="D2555" s="154" t="s">
        <v>403</v>
      </c>
      <c r="F2555" s="176" t="s">
        <v>1358</v>
      </c>
      <c r="H2555" s="177">
        <v>15.02</v>
      </c>
      <c r="L2555" s="32"/>
      <c r="M2555" s="175"/>
      <c r="T2555" s="56"/>
      <c r="AU2555" s="17" t="s">
        <v>90</v>
      </c>
    </row>
    <row r="2556" spans="2:47" s="1" customFormat="1" ht="11.25">
      <c r="B2556" s="32"/>
      <c r="D2556" s="154" t="s">
        <v>403</v>
      </c>
      <c r="F2556" s="176" t="s">
        <v>1359</v>
      </c>
      <c r="H2556" s="177">
        <v>57.93</v>
      </c>
      <c r="L2556" s="32"/>
      <c r="M2556" s="175"/>
      <c r="T2556" s="56"/>
      <c r="AU2556" s="17" t="s">
        <v>90</v>
      </c>
    </row>
    <row r="2557" spans="2:47" s="1" customFormat="1" ht="11.25">
      <c r="B2557" s="32"/>
      <c r="D2557" s="154" t="s">
        <v>403</v>
      </c>
      <c r="F2557" s="176" t="s">
        <v>1360</v>
      </c>
      <c r="H2557" s="177">
        <v>22.03</v>
      </c>
      <c r="L2557" s="32"/>
      <c r="M2557" s="175"/>
      <c r="T2557" s="56"/>
      <c r="AU2557" s="17" t="s">
        <v>90</v>
      </c>
    </row>
    <row r="2558" spans="2:47" s="1" customFormat="1" ht="11.25">
      <c r="B2558" s="32"/>
      <c r="D2558" s="154" t="s">
        <v>403</v>
      </c>
      <c r="F2558" s="176" t="s">
        <v>1361</v>
      </c>
      <c r="H2558" s="177">
        <v>23.26</v>
      </c>
      <c r="L2558" s="32"/>
      <c r="M2558" s="175"/>
      <c r="T2558" s="56"/>
      <c r="AU2558" s="17" t="s">
        <v>90</v>
      </c>
    </row>
    <row r="2559" spans="2:47" s="1" customFormat="1" ht="11.25">
      <c r="B2559" s="32"/>
      <c r="D2559" s="154" t="s">
        <v>403</v>
      </c>
      <c r="F2559" s="176" t="s">
        <v>1362</v>
      </c>
      <c r="H2559" s="177">
        <v>23.56</v>
      </c>
      <c r="L2559" s="32"/>
      <c r="M2559" s="175"/>
      <c r="T2559" s="56"/>
      <c r="AU2559" s="17" t="s">
        <v>90</v>
      </c>
    </row>
    <row r="2560" spans="2:47" s="1" customFormat="1" ht="11.25">
      <c r="B2560" s="32"/>
      <c r="D2560" s="154" t="s">
        <v>403</v>
      </c>
      <c r="F2560" s="176" t="s">
        <v>1363</v>
      </c>
      <c r="H2560" s="177">
        <v>22.3</v>
      </c>
      <c r="L2560" s="32"/>
      <c r="M2560" s="175"/>
      <c r="T2560" s="56"/>
      <c r="AU2560" s="17" t="s">
        <v>90</v>
      </c>
    </row>
    <row r="2561" spans="2:65" s="1" customFormat="1" ht="11.25">
      <c r="B2561" s="32"/>
      <c r="D2561" s="154" t="s">
        <v>403</v>
      </c>
      <c r="F2561" s="176" t="s">
        <v>406</v>
      </c>
      <c r="H2561" s="177">
        <v>355.28</v>
      </c>
      <c r="L2561" s="32"/>
      <c r="M2561" s="175"/>
      <c r="T2561" s="56"/>
      <c r="AU2561" s="17" t="s">
        <v>90</v>
      </c>
    </row>
    <row r="2562" spans="2:65" s="1" customFormat="1" ht="24.2" customHeight="1">
      <c r="B2562" s="32"/>
      <c r="C2562" s="139" t="s">
        <v>1393</v>
      </c>
      <c r="D2562" s="139" t="s">
        <v>375</v>
      </c>
      <c r="E2562" s="140" t="s">
        <v>1394</v>
      </c>
      <c r="F2562" s="141" t="s">
        <v>1395</v>
      </c>
      <c r="G2562" s="142" t="s">
        <v>465</v>
      </c>
      <c r="H2562" s="143">
        <v>832.14400000000001</v>
      </c>
      <c r="I2562" s="144"/>
      <c r="J2562" s="145">
        <f>ROUND(I2562*H2562,2)</f>
        <v>0</v>
      </c>
      <c r="K2562" s="146"/>
      <c r="L2562" s="32"/>
      <c r="M2562" s="147" t="s">
        <v>1</v>
      </c>
      <c r="N2562" s="148" t="s">
        <v>45</v>
      </c>
      <c r="P2562" s="149">
        <f>O2562*H2562</f>
        <v>0</v>
      </c>
      <c r="Q2562" s="149">
        <v>2.0000000000000002E-5</v>
      </c>
      <c r="R2562" s="149">
        <f>Q2562*H2562</f>
        <v>1.6642880000000002E-2</v>
      </c>
      <c r="S2562" s="149">
        <v>0</v>
      </c>
      <c r="T2562" s="150">
        <f>S2562*H2562</f>
        <v>0</v>
      </c>
      <c r="AR2562" s="151" t="s">
        <v>379</v>
      </c>
      <c r="AT2562" s="151" t="s">
        <v>375</v>
      </c>
      <c r="AU2562" s="151" t="s">
        <v>90</v>
      </c>
      <c r="AY2562" s="17" t="s">
        <v>373</v>
      </c>
      <c r="BE2562" s="152">
        <f>IF(N2562="základní",J2562,0)</f>
        <v>0</v>
      </c>
      <c r="BF2562" s="152">
        <f>IF(N2562="snížená",J2562,0)</f>
        <v>0</v>
      </c>
      <c r="BG2562" s="152">
        <f>IF(N2562="zákl. přenesená",J2562,0)</f>
        <v>0</v>
      </c>
      <c r="BH2562" s="152">
        <f>IF(N2562="sníž. přenesená",J2562,0)</f>
        <v>0</v>
      </c>
      <c r="BI2562" s="152">
        <f>IF(N2562="nulová",J2562,0)</f>
        <v>0</v>
      </c>
      <c r="BJ2562" s="17" t="s">
        <v>87</v>
      </c>
      <c r="BK2562" s="152">
        <f>ROUND(I2562*H2562,2)</f>
        <v>0</v>
      </c>
      <c r="BL2562" s="17" t="s">
        <v>379</v>
      </c>
      <c r="BM2562" s="151" t="s">
        <v>1396</v>
      </c>
    </row>
    <row r="2563" spans="2:65" s="12" customFormat="1" ht="11.25">
      <c r="B2563" s="153"/>
      <c r="D2563" s="154" t="s">
        <v>381</v>
      </c>
      <c r="E2563" s="155" t="s">
        <v>1</v>
      </c>
      <c r="F2563" s="156" t="s">
        <v>1397</v>
      </c>
      <c r="H2563" s="155" t="s">
        <v>1</v>
      </c>
      <c r="I2563" s="157"/>
      <c r="L2563" s="153"/>
      <c r="M2563" s="158"/>
      <c r="T2563" s="159"/>
      <c r="AT2563" s="155" t="s">
        <v>381</v>
      </c>
      <c r="AU2563" s="155" t="s">
        <v>90</v>
      </c>
      <c r="AV2563" s="12" t="s">
        <v>87</v>
      </c>
      <c r="AW2563" s="12" t="s">
        <v>36</v>
      </c>
      <c r="AX2563" s="12" t="s">
        <v>80</v>
      </c>
      <c r="AY2563" s="155" t="s">
        <v>373</v>
      </c>
    </row>
    <row r="2564" spans="2:65" s="12" customFormat="1" ht="11.25">
      <c r="B2564" s="153"/>
      <c r="D2564" s="154" t="s">
        <v>381</v>
      </c>
      <c r="E2564" s="155" t="s">
        <v>1</v>
      </c>
      <c r="F2564" s="156" t="s">
        <v>1398</v>
      </c>
      <c r="H2564" s="155" t="s">
        <v>1</v>
      </c>
      <c r="I2564" s="157"/>
      <c r="L2564" s="153"/>
      <c r="M2564" s="158"/>
      <c r="T2564" s="159"/>
      <c r="AT2564" s="155" t="s">
        <v>381</v>
      </c>
      <c r="AU2564" s="155" t="s">
        <v>90</v>
      </c>
      <c r="AV2564" s="12" t="s">
        <v>87</v>
      </c>
      <c r="AW2564" s="12" t="s">
        <v>36</v>
      </c>
      <c r="AX2564" s="12" t="s">
        <v>80</v>
      </c>
      <c r="AY2564" s="155" t="s">
        <v>373</v>
      </c>
    </row>
    <row r="2565" spans="2:65" s="12" customFormat="1" ht="11.25">
      <c r="B2565" s="153"/>
      <c r="D2565" s="154" t="s">
        <v>381</v>
      </c>
      <c r="E2565" s="155" t="s">
        <v>1</v>
      </c>
      <c r="F2565" s="156" t="s">
        <v>1399</v>
      </c>
      <c r="H2565" s="155" t="s">
        <v>1</v>
      </c>
      <c r="I2565" s="157"/>
      <c r="L2565" s="153"/>
      <c r="M2565" s="158"/>
      <c r="T2565" s="159"/>
      <c r="AT2565" s="155" t="s">
        <v>381</v>
      </c>
      <c r="AU2565" s="155" t="s">
        <v>90</v>
      </c>
      <c r="AV2565" s="12" t="s">
        <v>87</v>
      </c>
      <c r="AW2565" s="12" t="s">
        <v>36</v>
      </c>
      <c r="AX2565" s="12" t="s">
        <v>80</v>
      </c>
      <c r="AY2565" s="155" t="s">
        <v>373</v>
      </c>
    </row>
    <row r="2566" spans="2:65" s="12" customFormat="1" ht="11.25">
      <c r="B2566" s="153"/>
      <c r="D2566" s="154" t="s">
        <v>381</v>
      </c>
      <c r="E2566" s="155" t="s">
        <v>1</v>
      </c>
      <c r="F2566" s="156" t="s">
        <v>1400</v>
      </c>
      <c r="H2566" s="155" t="s">
        <v>1</v>
      </c>
      <c r="I2566" s="157"/>
      <c r="L2566" s="153"/>
      <c r="M2566" s="158"/>
      <c r="T2566" s="159"/>
      <c r="AT2566" s="155" t="s">
        <v>381</v>
      </c>
      <c r="AU2566" s="155" t="s">
        <v>90</v>
      </c>
      <c r="AV2566" s="12" t="s">
        <v>87</v>
      </c>
      <c r="AW2566" s="12" t="s">
        <v>36</v>
      </c>
      <c r="AX2566" s="12" t="s">
        <v>80</v>
      </c>
      <c r="AY2566" s="155" t="s">
        <v>373</v>
      </c>
    </row>
    <row r="2567" spans="2:65" s="12" customFormat="1" ht="11.25">
      <c r="B2567" s="153"/>
      <c r="D2567" s="154" t="s">
        <v>381</v>
      </c>
      <c r="E2567" s="155" t="s">
        <v>1</v>
      </c>
      <c r="F2567" s="156" t="s">
        <v>1401</v>
      </c>
      <c r="H2567" s="155" t="s">
        <v>1</v>
      </c>
      <c r="I2567" s="157"/>
      <c r="L2567" s="153"/>
      <c r="M2567" s="158"/>
      <c r="T2567" s="159"/>
      <c r="AT2567" s="155" t="s">
        <v>381</v>
      </c>
      <c r="AU2567" s="155" t="s">
        <v>90</v>
      </c>
      <c r="AV2567" s="12" t="s">
        <v>87</v>
      </c>
      <c r="AW2567" s="12" t="s">
        <v>36</v>
      </c>
      <c r="AX2567" s="12" t="s">
        <v>80</v>
      </c>
      <c r="AY2567" s="155" t="s">
        <v>373</v>
      </c>
    </row>
    <row r="2568" spans="2:65" s="12" customFormat="1" ht="11.25">
      <c r="B2568" s="153"/>
      <c r="D2568" s="154" t="s">
        <v>381</v>
      </c>
      <c r="E2568" s="155" t="s">
        <v>1</v>
      </c>
      <c r="F2568" s="156" t="s">
        <v>1402</v>
      </c>
      <c r="H2568" s="155" t="s">
        <v>1</v>
      </c>
      <c r="I2568" s="157"/>
      <c r="L2568" s="153"/>
      <c r="M2568" s="158"/>
      <c r="T2568" s="159"/>
      <c r="AT2568" s="155" t="s">
        <v>381</v>
      </c>
      <c r="AU2568" s="155" t="s">
        <v>90</v>
      </c>
      <c r="AV2568" s="12" t="s">
        <v>87</v>
      </c>
      <c r="AW2568" s="12" t="s">
        <v>36</v>
      </c>
      <c r="AX2568" s="12" t="s">
        <v>80</v>
      </c>
      <c r="AY2568" s="155" t="s">
        <v>373</v>
      </c>
    </row>
    <row r="2569" spans="2:65" s="12" customFormat="1" ht="11.25">
      <c r="B2569" s="153"/>
      <c r="D2569" s="154" t="s">
        <v>381</v>
      </c>
      <c r="E2569" s="155" t="s">
        <v>1</v>
      </c>
      <c r="F2569" s="156" t="s">
        <v>1403</v>
      </c>
      <c r="H2569" s="155" t="s">
        <v>1</v>
      </c>
      <c r="I2569" s="157"/>
      <c r="L2569" s="153"/>
      <c r="M2569" s="158"/>
      <c r="T2569" s="159"/>
      <c r="AT2569" s="155" t="s">
        <v>381</v>
      </c>
      <c r="AU2569" s="155" t="s">
        <v>90</v>
      </c>
      <c r="AV2569" s="12" t="s">
        <v>87</v>
      </c>
      <c r="AW2569" s="12" t="s">
        <v>36</v>
      </c>
      <c r="AX2569" s="12" t="s">
        <v>80</v>
      </c>
      <c r="AY2569" s="155" t="s">
        <v>373</v>
      </c>
    </row>
    <row r="2570" spans="2:65" s="12" customFormat="1" ht="11.25">
      <c r="B2570" s="153"/>
      <c r="D2570" s="154" t="s">
        <v>381</v>
      </c>
      <c r="E2570" s="155" t="s">
        <v>1</v>
      </c>
      <c r="F2570" s="156" t="s">
        <v>1404</v>
      </c>
      <c r="H2570" s="155" t="s">
        <v>1</v>
      </c>
      <c r="I2570" s="157"/>
      <c r="L2570" s="153"/>
      <c r="M2570" s="158"/>
      <c r="T2570" s="159"/>
      <c r="AT2570" s="155" t="s">
        <v>381</v>
      </c>
      <c r="AU2570" s="155" t="s">
        <v>90</v>
      </c>
      <c r="AV2570" s="12" t="s">
        <v>87</v>
      </c>
      <c r="AW2570" s="12" t="s">
        <v>36</v>
      </c>
      <c r="AX2570" s="12" t="s">
        <v>80</v>
      </c>
      <c r="AY2570" s="155" t="s">
        <v>373</v>
      </c>
    </row>
    <row r="2571" spans="2:65" s="12" customFormat="1" ht="11.25">
      <c r="B2571" s="153"/>
      <c r="D2571" s="154" t="s">
        <v>381</v>
      </c>
      <c r="E2571" s="155" t="s">
        <v>1</v>
      </c>
      <c r="F2571" s="156" t="s">
        <v>1405</v>
      </c>
      <c r="H2571" s="155" t="s">
        <v>1</v>
      </c>
      <c r="I2571" s="157"/>
      <c r="L2571" s="153"/>
      <c r="M2571" s="158"/>
      <c r="T2571" s="159"/>
      <c r="AT2571" s="155" t="s">
        <v>381</v>
      </c>
      <c r="AU2571" s="155" t="s">
        <v>90</v>
      </c>
      <c r="AV2571" s="12" t="s">
        <v>87</v>
      </c>
      <c r="AW2571" s="12" t="s">
        <v>36</v>
      </c>
      <c r="AX2571" s="12" t="s">
        <v>80</v>
      </c>
      <c r="AY2571" s="155" t="s">
        <v>373</v>
      </c>
    </row>
    <row r="2572" spans="2:65" s="12" customFormat="1" ht="11.25">
      <c r="B2572" s="153"/>
      <c r="D2572" s="154" t="s">
        <v>381</v>
      </c>
      <c r="E2572" s="155" t="s">
        <v>1</v>
      </c>
      <c r="F2572" s="156" t="s">
        <v>1406</v>
      </c>
      <c r="H2572" s="155" t="s">
        <v>1</v>
      </c>
      <c r="I2572" s="157"/>
      <c r="L2572" s="153"/>
      <c r="M2572" s="158"/>
      <c r="T2572" s="159"/>
      <c r="AT2572" s="155" t="s">
        <v>381</v>
      </c>
      <c r="AU2572" s="155" t="s">
        <v>90</v>
      </c>
      <c r="AV2572" s="12" t="s">
        <v>87</v>
      </c>
      <c r="AW2572" s="12" t="s">
        <v>36</v>
      </c>
      <c r="AX2572" s="12" t="s">
        <v>80</v>
      </c>
      <c r="AY2572" s="155" t="s">
        <v>373</v>
      </c>
    </row>
    <row r="2573" spans="2:65" s="12" customFormat="1" ht="11.25">
      <c r="B2573" s="153"/>
      <c r="D2573" s="154" t="s">
        <v>381</v>
      </c>
      <c r="E2573" s="155" t="s">
        <v>1</v>
      </c>
      <c r="F2573" s="156" t="s">
        <v>1407</v>
      </c>
      <c r="H2573" s="155" t="s">
        <v>1</v>
      </c>
      <c r="I2573" s="157"/>
      <c r="L2573" s="153"/>
      <c r="M2573" s="158"/>
      <c r="T2573" s="159"/>
      <c r="AT2573" s="155" t="s">
        <v>381</v>
      </c>
      <c r="AU2573" s="155" t="s">
        <v>90</v>
      </c>
      <c r="AV2573" s="12" t="s">
        <v>87</v>
      </c>
      <c r="AW2573" s="12" t="s">
        <v>36</v>
      </c>
      <c r="AX2573" s="12" t="s">
        <v>80</v>
      </c>
      <c r="AY2573" s="155" t="s">
        <v>373</v>
      </c>
    </row>
    <row r="2574" spans="2:65" s="12" customFormat="1" ht="11.25">
      <c r="B2574" s="153"/>
      <c r="D2574" s="154" t="s">
        <v>381</v>
      </c>
      <c r="E2574" s="155" t="s">
        <v>1</v>
      </c>
      <c r="F2574" s="156" t="s">
        <v>546</v>
      </c>
      <c r="H2574" s="155" t="s">
        <v>1</v>
      </c>
      <c r="I2574" s="157"/>
      <c r="L2574" s="153"/>
      <c r="M2574" s="158"/>
      <c r="T2574" s="159"/>
      <c r="AT2574" s="155" t="s">
        <v>381</v>
      </c>
      <c r="AU2574" s="155" t="s">
        <v>90</v>
      </c>
      <c r="AV2574" s="12" t="s">
        <v>87</v>
      </c>
      <c r="AW2574" s="12" t="s">
        <v>36</v>
      </c>
      <c r="AX2574" s="12" t="s">
        <v>80</v>
      </c>
      <c r="AY2574" s="155" t="s">
        <v>373</v>
      </c>
    </row>
    <row r="2575" spans="2:65" s="12" customFormat="1" ht="11.25">
      <c r="B2575" s="153"/>
      <c r="D2575" s="154" t="s">
        <v>381</v>
      </c>
      <c r="E2575" s="155" t="s">
        <v>1</v>
      </c>
      <c r="F2575" s="156" t="s">
        <v>547</v>
      </c>
      <c r="H2575" s="155" t="s">
        <v>1</v>
      </c>
      <c r="I2575" s="157"/>
      <c r="L2575" s="153"/>
      <c r="M2575" s="158"/>
      <c r="T2575" s="159"/>
      <c r="AT2575" s="155" t="s">
        <v>381</v>
      </c>
      <c r="AU2575" s="155" t="s">
        <v>90</v>
      </c>
      <c r="AV2575" s="12" t="s">
        <v>87</v>
      </c>
      <c r="AW2575" s="12" t="s">
        <v>36</v>
      </c>
      <c r="AX2575" s="12" t="s">
        <v>80</v>
      </c>
      <c r="AY2575" s="155" t="s">
        <v>373</v>
      </c>
    </row>
    <row r="2576" spans="2:65" s="13" customFormat="1" ht="11.25">
      <c r="B2576" s="160"/>
      <c r="D2576" s="154" t="s">
        <v>381</v>
      </c>
      <c r="E2576" s="161" t="s">
        <v>1</v>
      </c>
      <c r="F2576" s="162" t="s">
        <v>1408</v>
      </c>
      <c r="H2576" s="163">
        <v>25.09</v>
      </c>
      <c r="I2576" s="164"/>
      <c r="L2576" s="160"/>
      <c r="M2576" s="165"/>
      <c r="T2576" s="166"/>
      <c r="AT2576" s="161" t="s">
        <v>381</v>
      </c>
      <c r="AU2576" s="161" t="s">
        <v>90</v>
      </c>
      <c r="AV2576" s="13" t="s">
        <v>90</v>
      </c>
      <c r="AW2576" s="13" t="s">
        <v>36</v>
      </c>
      <c r="AX2576" s="13" t="s">
        <v>80</v>
      </c>
      <c r="AY2576" s="161" t="s">
        <v>373</v>
      </c>
    </row>
    <row r="2577" spans="2:51" s="13" customFormat="1" ht="11.25">
      <c r="B2577" s="160"/>
      <c r="D2577" s="154" t="s">
        <v>381</v>
      </c>
      <c r="E2577" s="161" t="s">
        <v>1</v>
      </c>
      <c r="F2577" s="162" t="s">
        <v>1409</v>
      </c>
      <c r="H2577" s="163">
        <v>11.25</v>
      </c>
      <c r="I2577" s="164"/>
      <c r="L2577" s="160"/>
      <c r="M2577" s="165"/>
      <c r="T2577" s="166"/>
      <c r="AT2577" s="161" t="s">
        <v>381</v>
      </c>
      <c r="AU2577" s="161" t="s">
        <v>90</v>
      </c>
      <c r="AV2577" s="13" t="s">
        <v>90</v>
      </c>
      <c r="AW2577" s="13" t="s">
        <v>36</v>
      </c>
      <c r="AX2577" s="13" t="s">
        <v>80</v>
      </c>
      <c r="AY2577" s="161" t="s">
        <v>373</v>
      </c>
    </row>
    <row r="2578" spans="2:51" s="13" customFormat="1" ht="11.25">
      <c r="B2578" s="160"/>
      <c r="D2578" s="154" t="s">
        <v>381</v>
      </c>
      <c r="E2578" s="161" t="s">
        <v>1</v>
      </c>
      <c r="F2578" s="162" t="s">
        <v>1410</v>
      </c>
      <c r="H2578" s="163">
        <v>32.01</v>
      </c>
      <c r="I2578" s="164"/>
      <c r="L2578" s="160"/>
      <c r="M2578" s="165"/>
      <c r="T2578" s="166"/>
      <c r="AT2578" s="161" t="s">
        <v>381</v>
      </c>
      <c r="AU2578" s="161" t="s">
        <v>90</v>
      </c>
      <c r="AV2578" s="13" t="s">
        <v>90</v>
      </c>
      <c r="AW2578" s="13" t="s">
        <v>36</v>
      </c>
      <c r="AX2578" s="13" t="s">
        <v>80</v>
      </c>
      <c r="AY2578" s="161" t="s">
        <v>373</v>
      </c>
    </row>
    <row r="2579" spans="2:51" s="13" customFormat="1" ht="11.25">
      <c r="B2579" s="160"/>
      <c r="D2579" s="154" t="s">
        <v>381</v>
      </c>
      <c r="E2579" s="161" t="s">
        <v>1</v>
      </c>
      <c r="F2579" s="162" t="s">
        <v>1411</v>
      </c>
      <c r="H2579" s="163">
        <v>16.946999999999999</v>
      </c>
      <c r="I2579" s="164"/>
      <c r="L2579" s="160"/>
      <c r="M2579" s="165"/>
      <c r="T2579" s="166"/>
      <c r="AT2579" s="161" t="s">
        <v>381</v>
      </c>
      <c r="AU2579" s="161" t="s">
        <v>90</v>
      </c>
      <c r="AV2579" s="13" t="s">
        <v>90</v>
      </c>
      <c r="AW2579" s="13" t="s">
        <v>36</v>
      </c>
      <c r="AX2579" s="13" t="s">
        <v>80</v>
      </c>
      <c r="AY2579" s="161" t="s">
        <v>373</v>
      </c>
    </row>
    <row r="2580" spans="2:51" s="13" customFormat="1" ht="11.25">
      <c r="B2580" s="160"/>
      <c r="D2580" s="154" t="s">
        <v>381</v>
      </c>
      <c r="E2580" s="161" t="s">
        <v>1</v>
      </c>
      <c r="F2580" s="162" t="s">
        <v>1412</v>
      </c>
      <c r="H2580" s="163">
        <v>19.544</v>
      </c>
      <c r="I2580" s="164"/>
      <c r="L2580" s="160"/>
      <c r="M2580" s="165"/>
      <c r="T2580" s="166"/>
      <c r="AT2580" s="161" t="s">
        <v>381</v>
      </c>
      <c r="AU2580" s="161" t="s">
        <v>90</v>
      </c>
      <c r="AV2580" s="13" t="s">
        <v>90</v>
      </c>
      <c r="AW2580" s="13" t="s">
        <v>36</v>
      </c>
      <c r="AX2580" s="13" t="s">
        <v>80</v>
      </c>
      <c r="AY2580" s="161" t="s">
        <v>373</v>
      </c>
    </row>
    <row r="2581" spans="2:51" s="13" customFormat="1" ht="11.25">
      <c r="B2581" s="160"/>
      <c r="D2581" s="154" t="s">
        <v>381</v>
      </c>
      <c r="E2581" s="161" t="s">
        <v>1</v>
      </c>
      <c r="F2581" s="162" t="s">
        <v>1413</v>
      </c>
      <c r="H2581" s="163">
        <v>12.48</v>
      </c>
      <c r="I2581" s="164"/>
      <c r="L2581" s="160"/>
      <c r="M2581" s="165"/>
      <c r="T2581" s="166"/>
      <c r="AT2581" s="161" t="s">
        <v>381</v>
      </c>
      <c r="AU2581" s="161" t="s">
        <v>90</v>
      </c>
      <c r="AV2581" s="13" t="s">
        <v>90</v>
      </c>
      <c r="AW2581" s="13" t="s">
        <v>36</v>
      </c>
      <c r="AX2581" s="13" t="s">
        <v>80</v>
      </c>
      <c r="AY2581" s="161" t="s">
        <v>373</v>
      </c>
    </row>
    <row r="2582" spans="2:51" s="13" customFormat="1" ht="11.25">
      <c r="B2582" s="160"/>
      <c r="D2582" s="154" t="s">
        <v>381</v>
      </c>
      <c r="E2582" s="161" t="s">
        <v>1</v>
      </c>
      <c r="F2582" s="162" t="s">
        <v>1414</v>
      </c>
      <c r="H2582" s="163">
        <v>54.328000000000003</v>
      </c>
      <c r="I2582" s="164"/>
      <c r="L2582" s="160"/>
      <c r="M2582" s="165"/>
      <c r="T2582" s="166"/>
      <c r="AT2582" s="161" t="s">
        <v>381</v>
      </c>
      <c r="AU2582" s="161" t="s">
        <v>90</v>
      </c>
      <c r="AV2582" s="13" t="s">
        <v>90</v>
      </c>
      <c r="AW2582" s="13" t="s">
        <v>36</v>
      </c>
      <c r="AX2582" s="13" t="s">
        <v>80</v>
      </c>
      <c r="AY2582" s="161" t="s">
        <v>373</v>
      </c>
    </row>
    <row r="2583" spans="2:51" s="13" customFormat="1" ht="11.25">
      <c r="B2583" s="160"/>
      <c r="D2583" s="154" t="s">
        <v>381</v>
      </c>
      <c r="E2583" s="161" t="s">
        <v>1</v>
      </c>
      <c r="F2583" s="162" t="s">
        <v>1415</v>
      </c>
      <c r="H2583" s="163">
        <v>8.8379999999999992</v>
      </c>
      <c r="I2583" s="164"/>
      <c r="L2583" s="160"/>
      <c r="M2583" s="165"/>
      <c r="T2583" s="166"/>
      <c r="AT2583" s="161" t="s">
        <v>381</v>
      </c>
      <c r="AU2583" s="161" t="s">
        <v>90</v>
      </c>
      <c r="AV2583" s="13" t="s">
        <v>90</v>
      </c>
      <c r="AW2583" s="13" t="s">
        <v>36</v>
      </c>
      <c r="AX2583" s="13" t="s">
        <v>80</v>
      </c>
      <c r="AY2583" s="161" t="s">
        <v>373</v>
      </c>
    </row>
    <row r="2584" spans="2:51" s="13" customFormat="1" ht="11.25">
      <c r="B2584" s="160"/>
      <c r="D2584" s="154" t="s">
        <v>381</v>
      </c>
      <c r="E2584" s="161" t="s">
        <v>1</v>
      </c>
      <c r="F2584" s="162" t="s">
        <v>1416</v>
      </c>
      <c r="H2584" s="163">
        <v>22.106000000000002</v>
      </c>
      <c r="I2584" s="164"/>
      <c r="L2584" s="160"/>
      <c r="M2584" s="165"/>
      <c r="T2584" s="166"/>
      <c r="AT2584" s="161" t="s">
        <v>381</v>
      </c>
      <c r="AU2584" s="161" t="s">
        <v>90</v>
      </c>
      <c r="AV2584" s="13" t="s">
        <v>90</v>
      </c>
      <c r="AW2584" s="13" t="s">
        <v>36</v>
      </c>
      <c r="AX2584" s="13" t="s">
        <v>80</v>
      </c>
      <c r="AY2584" s="161" t="s">
        <v>373</v>
      </c>
    </row>
    <row r="2585" spans="2:51" s="13" customFormat="1" ht="11.25">
      <c r="B2585" s="160"/>
      <c r="D2585" s="154" t="s">
        <v>381</v>
      </c>
      <c r="E2585" s="161" t="s">
        <v>1</v>
      </c>
      <c r="F2585" s="162" t="s">
        <v>1417</v>
      </c>
      <c r="H2585" s="163">
        <v>14.616</v>
      </c>
      <c r="I2585" s="164"/>
      <c r="L2585" s="160"/>
      <c r="M2585" s="165"/>
      <c r="T2585" s="166"/>
      <c r="AT2585" s="161" t="s">
        <v>381</v>
      </c>
      <c r="AU2585" s="161" t="s">
        <v>90</v>
      </c>
      <c r="AV2585" s="13" t="s">
        <v>90</v>
      </c>
      <c r="AW2585" s="13" t="s">
        <v>36</v>
      </c>
      <c r="AX2585" s="13" t="s">
        <v>80</v>
      </c>
      <c r="AY2585" s="161" t="s">
        <v>373</v>
      </c>
    </row>
    <row r="2586" spans="2:51" s="13" customFormat="1" ht="11.25">
      <c r="B2586" s="160"/>
      <c r="D2586" s="154" t="s">
        <v>381</v>
      </c>
      <c r="E2586" s="161" t="s">
        <v>1</v>
      </c>
      <c r="F2586" s="162" t="s">
        <v>1418</v>
      </c>
      <c r="H2586" s="163">
        <v>4.0019999999999998</v>
      </c>
      <c r="I2586" s="164"/>
      <c r="L2586" s="160"/>
      <c r="M2586" s="165"/>
      <c r="T2586" s="166"/>
      <c r="AT2586" s="161" t="s">
        <v>381</v>
      </c>
      <c r="AU2586" s="161" t="s">
        <v>90</v>
      </c>
      <c r="AV2586" s="13" t="s">
        <v>90</v>
      </c>
      <c r="AW2586" s="13" t="s">
        <v>36</v>
      </c>
      <c r="AX2586" s="13" t="s">
        <v>80</v>
      </c>
      <c r="AY2586" s="161" t="s">
        <v>373</v>
      </c>
    </row>
    <row r="2587" spans="2:51" s="13" customFormat="1" ht="11.25">
      <c r="B2587" s="160"/>
      <c r="D2587" s="154" t="s">
        <v>381</v>
      </c>
      <c r="E2587" s="161" t="s">
        <v>1</v>
      </c>
      <c r="F2587" s="162" t="s">
        <v>1419</v>
      </c>
      <c r="H2587" s="163">
        <v>12.11</v>
      </c>
      <c r="I2587" s="164"/>
      <c r="L2587" s="160"/>
      <c r="M2587" s="165"/>
      <c r="T2587" s="166"/>
      <c r="AT2587" s="161" t="s">
        <v>381</v>
      </c>
      <c r="AU2587" s="161" t="s">
        <v>90</v>
      </c>
      <c r="AV2587" s="13" t="s">
        <v>90</v>
      </c>
      <c r="AW2587" s="13" t="s">
        <v>36</v>
      </c>
      <c r="AX2587" s="13" t="s">
        <v>80</v>
      </c>
      <c r="AY2587" s="161" t="s">
        <v>373</v>
      </c>
    </row>
    <row r="2588" spans="2:51" s="12" customFormat="1" ht="11.25">
      <c r="B2588" s="153"/>
      <c r="D2588" s="154" t="s">
        <v>381</v>
      </c>
      <c r="E2588" s="155" t="s">
        <v>1</v>
      </c>
      <c r="F2588" s="156" t="s">
        <v>578</v>
      </c>
      <c r="H2588" s="155" t="s">
        <v>1</v>
      </c>
      <c r="I2588" s="157"/>
      <c r="L2588" s="153"/>
      <c r="M2588" s="158"/>
      <c r="T2588" s="159"/>
      <c r="AT2588" s="155" t="s">
        <v>381</v>
      </c>
      <c r="AU2588" s="155" t="s">
        <v>90</v>
      </c>
      <c r="AV2588" s="12" t="s">
        <v>87</v>
      </c>
      <c r="AW2588" s="12" t="s">
        <v>36</v>
      </c>
      <c r="AX2588" s="12" t="s">
        <v>80</v>
      </c>
      <c r="AY2588" s="155" t="s">
        <v>373</v>
      </c>
    </row>
    <row r="2589" spans="2:51" s="12" customFormat="1" ht="11.25">
      <c r="B2589" s="153"/>
      <c r="D2589" s="154" t="s">
        <v>381</v>
      </c>
      <c r="E2589" s="155" t="s">
        <v>1</v>
      </c>
      <c r="F2589" s="156" t="s">
        <v>579</v>
      </c>
      <c r="H2589" s="155" t="s">
        <v>1</v>
      </c>
      <c r="I2589" s="157"/>
      <c r="L2589" s="153"/>
      <c r="M2589" s="158"/>
      <c r="T2589" s="159"/>
      <c r="AT2589" s="155" t="s">
        <v>381</v>
      </c>
      <c r="AU2589" s="155" t="s">
        <v>90</v>
      </c>
      <c r="AV2589" s="12" t="s">
        <v>87</v>
      </c>
      <c r="AW2589" s="12" t="s">
        <v>36</v>
      </c>
      <c r="AX2589" s="12" t="s">
        <v>80</v>
      </c>
      <c r="AY2589" s="155" t="s">
        <v>373</v>
      </c>
    </row>
    <row r="2590" spans="2:51" s="13" customFormat="1" ht="11.25">
      <c r="B2590" s="160"/>
      <c r="D2590" s="154" t="s">
        <v>381</v>
      </c>
      <c r="E2590" s="161" t="s">
        <v>1</v>
      </c>
      <c r="F2590" s="162" t="s">
        <v>1420</v>
      </c>
      <c r="H2590" s="163">
        <v>36.456000000000003</v>
      </c>
      <c r="I2590" s="164"/>
      <c r="L2590" s="160"/>
      <c r="M2590" s="165"/>
      <c r="T2590" s="166"/>
      <c r="AT2590" s="161" t="s">
        <v>381</v>
      </c>
      <c r="AU2590" s="161" t="s">
        <v>90</v>
      </c>
      <c r="AV2590" s="13" t="s">
        <v>90</v>
      </c>
      <c r="AW2590" s="13" t="s">
        <v>36</v>
      </c>
      <c r="AX2590" s="13" t="s">
        <v>80</v>
      </c>
      <c r="AY2590" s="161" t="s">
        <v>373</v>
      </c>
    </row>
    <row r="2591" spans="2:51" s="13" customFormat="1" ht="11.25">
      <c r="B2591" s="160"/>
      <c r="D2591" s="154" t="s">
        <v>381</v>
      </c>
      <c r="E2591" s="161" t="s">
        <v>1</v>
      </c>
      <c r="F2591" s="162" t="s">
        <v>1421</v>
      </c>
      <c r="H2591" s="163">
        <v>11.49</v>
      </c>
      <c r="I2591" s="164"/>
      <c r="L2591" s="160"/>
      <c r="M2591" s="165"/>
      <c r="T2591" s="166"/>
      <c r="AT2591" s="161" t="s">
        <v>381</v>
      </c>
      <c r="AU2591" s="161" t="s">
        <v>90</v>
      </c>
      <c r="AV2591" s="13" t="s">
        <v>90</v>
      </c>
      <c r="AW2591" s="13" t="s">
        <v>36</v>
      </c>
      <c r="AX2591" s="13" t="s">
        <v>80</v>
      </c>
      <c r="AY2591" s="161" t="s">
        <v>373</v>
      </c>
    </row>
    <row r="2592" spans="2:51" s="13" customFormat="1" ht="11.25">
      <c r="B2592" s="160"/>
      <c r="D2592" s="154" t="s">
        <v>381</v>
      </c>
      <c r="E2592" s="161" t="s">
        <v>1</v>
      </c>
      <c r="F2592" s="162" t="s">
        <v>1422</v>
      </c>
      <c r="H2592" s="163">
        <v>24.303999999999998</v>
      </c>
      <c r="I2592" s="164"/>
      <c r="L2592" s="160"/>
      <c r="M2592" s="165"/>
      <c r="T2592" s="166"/>
      <c r="AT2592" s="161" t="s">
        <v>381</v>
      </c>
      <c r="AU2592" s="161" t="s">
        <v>90</v>
      </c>
      <c r="AV2592" s="13" t="s">
        <v>90</v>
      </c>
      <c r="AW2592" s="13" t="s">
        <v>36</v>
      </c>
      <c r="AX2592" s="13" t="s">
        <v>80</v>
      </c>
      <c r="AY2592" s="161" t="s">
        <v>373</v>
      </c>
    </row>
    <row r="2593" spans="2:51" s="13" customFormat="1" ht="11.25">
      <c r="B2593" s="160"/>
      <c r="D2593" s="154" t="s">
        <v>381</v>
      </c>
      <c r="E2593" s="161" t="s">
        <v>1</v>
      </c>
      <c r="F2593" s="162" t="s">
        <v>1423</v>
      </c>
      <c r="H2593" s="163">
        <v>20.594000000000001</v>
      </c>
      <c r="I2593" s="164"/>
      <c r="L2593" s="160"/>
      <c r="M2593" s="165"/>
      <c r="T2593" s="166"/>
      <c r="AT2593" s="161" t="s">
        <v>381</v>
      </c>
      <c r="AU2593" s="161" t="s">
        <v>90</v>
      </c>
      <c r="AV2593" s="13" t="s">
        <v>90</v>
      </c>
      <c r="AW2593" s="13" t="s">
        <v>36</v>
      </c>
      <c r="AX2593" s="13" t="s">
        <v>80</v>
      </c>
      <c r="AY2593" s="161" t="s">
        <v>373</v>
      </c>
    </row>
    <row r="2594" spans="2:51" s="13" customFormat="1" ht="11.25">
      <c r="B2594" s="160"/>
      <c r="D2594" s="154" t="s">
        <v>381</v>
      </c>
      <c r="E2594" s="161" t="s">
        <v>1</v>
      </c>
      <c r="F2594" s="162" t="s">
        <v>1424</v>
      </c>
      <c r="H2594" s="163">
        <v>7.6680000000000001</v>
      </c>
      <c r="I2594" s="164"/>
      <c r="L2594" s="160"/>
      <c r="M2594" s="165"/>
      <c r="T2594" s="166"/>
      <c r="AT2594" s="161" t="s">
        <v>381</v>
      </c>
      <c r="AU2594" s="161" t="s">
        <v>90</v>
      </c>
      <c r="AV2594" s="13" t="s">
        <v>90</v>
      </c>
      <c r="AW2594" s="13" t="s">
        <v>36</v>
      </c>
      <c r="AX2594" s="13" t="s">
        <v>80</v>
      </c>
      <c r="AY2594" s="161" t="s">
        <v>373</v>
      </c>
    </row>
    <row r="2595" spans="2:51" s="13" customFormat="1" ht="11.25">
      <c r="B2595" s="160"/>
      <c r="D2595" s="154" t="s">
        <v>381</v>
      </c>
      <c r="E2595" s="161" t="s">
        <v>1</v>
      </c>
      <c r="F2595" s="162" t="s">
        <v>1425</v>
      </c>
      <c r="H2595" s="163">
        <v>12.077</v>
      </c>
      <c r="I2595" s="164"/>
      <c r="L2595" s="160"/>
      <c r="M2595" s="165"/>
      <c r="T2595" s="166"/>
      <c r="AT2595" s="161" t="s">
        <v>381</v>
      </c>
      <c r="AU2595" s="161" t="s">
        <v>90</v>
      </c>
      <c r="AV2595" s="13" t="s">
        <v>90</v>
      </c>
      <c r="AW2595" s="13" t="s">
        <v>36</v>
      </c>
      <c r="AX2595" s="13" t="s">
        <v>80</v>
      </c>
      <c r="AY2595" s="161" t="s">
        <v>373</v>
      </c>
    </row>
    <row r="2596" spans="2:51" s="13" customFormat="1" ht="11.25">
      <c r="B2596" s="160"/>
      <c r="D2596" s="154" t="s">
        <v>381</v>
      </c>
      <c r="E2596" s="161" t="s">
        <v>1</v>
      </c>
      <c r="F2596" s="162" t="s">
        <v>1426</v>
      </c>
      <c r="H2596" s="163">
        <v>13.55</v>
      </c>
      <c r="I2596" s="164"/>
      <c r="L2596" s="160"/>
      <c r="M2596" s="165"/>
      <c r="T2596" s="166"/>
      <c r="AT2596" s="161" t="s">
        <v>381</v>
      </c>
      <c r="AU2596" s="161" t="s">
        <v>90</v>
      </c>
      <c r="AV2596" s="13" t="s">
        <v>90</v>
      </c>
      <c r="AW2596" s="13" t="s">
        <v>36</v>
      </c>
      <c r="AX2596" s="13" t="s">
        <v>80</v>
      </c>
      <c r="AY2596" s="161" t="s">
        <v>373</v>
      </c>
    </row>
    <row r="2597" spans="2:51" s="13" customFormat="1" ht="11.25">
      <c r="B2597" s="160"/>
      <c r="D2597" s="154" t="s">
        <v>381</v>
      </c>
      <c r="E2597" s="161" t="s">
        <v>1</v>
      </c>
      <c r="F2597" s="162" t="s">
        <v>1427</v>
      </c>
      <c r="H2597" s="163">
        <v>4.8760000000000003</v>
      </c>
      <c r="I2597" s="164"/>
      <c r="L2597" s="160"/>
      <c r="M2597" s="165"/>
      <c r="T2597" s="166"/>
      <c r="AT2597" s="161" t="s">
        <v>381</v>
      </c>
      <c r="AU2597" s="161" t="s">
        <v>90</v>
      </c>
      <c r="AV2597" s="13" t="s">
        <v>90</v>
      </c>
      <c r="AW2597" s="13" t="s">
        <v>36</v>
      </c>
      <c r="AX2597" s="13" t="s">
        <v>80</v>
      </c>
      <c r="AY2597" s="161" t="s">
        <v>373</v>
      </c>
    </row>
    <row r="2598" spans="2:51" s="13" customFormat="1" ht="11.25">
      <c r="B2598" s="160"/>
      <c r="D2598" s="154" t="s">
        <v>381</v>
      </c>
      <c r="E2598" s="161" t="s">
        <v>1</v>
      </c>
      <c r="F2598" s="162" t="s">
        <v>1428</v>
      </c>
      <c r="H2598" s="163">
        <v>5.5659999999999998</v>
      </c>
      <c r="I2598" s="164"/>
      <c r="L2598" s="160"/>
      <c r="M2598" s="165"/>
      <c r="T2598" s="166"/>
      <c r="AT2598" s="161" t="s">
        <v>381</v>
      </c>
      <c r="AU2598" s="161" t="s">
        <v>90</v>
      </c>
      <c r="AV2598" s="13" t="s">
        <v>90</v>
      </c>
      <c r="AW2598" s="13" t="s">
        <v>36</v>
      </c>
      <c r="AX2598" s="13" t="s">
        <v>80</v>
      </c>
      <c r="AY2598" s="161" t="s">
        <v>373</v>
      </c>
    </row>
    <row r="2599" spans="2:51" s="13" customFormat="1" ht="11.25">
      <c r="B2599" s="160"/>
      <c r="D2599" s="154" t="s">
        <v>381</v>
      </c>
      <c r="E2599" s="161" t="s">
        <v>1</v>
      </c>
      <c r="F2599" s="162" t="s">
        <v>1429</v>
      </c>
      <c r="H2599" s="163">
        <v>19.600000000000001</v>
      </c>
      <c r="I2599" s="164"/>
      <c r="L2599" s="160"/>
      <c r="M2599" s="165"/>
      <c r="T2599" s="166"/>
      <c r="AT2599" s="161" t="s">
        <v>381</v>
      </c>
      <c r="AU2599" s="161" t="s">
        <v>90</v>
      </c>
      <c r="AV2599" s="13" t="s">
        <v>90</v>
      </c>
      <c r="AW2599" s="13" t="s">
        <v>36</v>
      </c>
      <c r="AX2599" s="13" t="s">
        <v>80</v>
      </c>
      <c r="AY2599" s="161" t="s">
        <v>373</v>
      </c>
    </row>
    <row r="2600" spans="2:51" s="13" customFormat="1" ht="11.25">
      <c r="B2600" s="160"/>
      <c r="D2600" s="154" t="s">
        <v>381</v>
      </c>
      <c r="E2600" s="161" t="s">
        <v>1</v>
      </c>
      <c r="F2600" s="162" t="s">
        <v>1430</v>
      </c>
      <c r="H2600" s="163">
        <v>12.856999999999999</v>
      </c>
      <c r="I2600" s="164"/>
      <c r="L2600" s="160"/>
      <c r="M2600" s="165"/>
      <c r="T2600" s="166"/>
      <c r="AT2600" s="161" t="s">
        <v>381</v>
      </c>
      <c r="AU2600" s="161" t="s">
        <v>90</v>
      </c>
      <c r="AV2600" s="13" t="s">
        <v>90</v>
      </c>
      <c r="AW2600" s="13" t="s">
        <v>36</v>
      </c>
      <c r="AX2600" s="13" t="s">
        <v>80</v>
      </c>
      <c r="AY2600" s="161" t="s">
        <v>373</v>
      </c>
    </row>
    <row r="2601" spans="2:51" s="13" customFormat="1" ht="11.25">
      <c r="B2601" s="160"/>
      <c r="D2601" s="154" t="s">
        <v>381</v>
      </c>
      <c r="E2601" s="161" t="s">
        <v>1</v>
      </c>
      <c r="F2601" s="162" t="s">
        <v>1431</v>
      </c>
      <c r="H2601" s="163">
        <v>26.395</v>
      </c>
      <c r="I2601" s="164"/>
      <c r="L2601" s="160"/>
      <c r="M2601" s="165"/>
      <c r="T2601" s="166"/>
      <c r="AT2601" s="161" t="s">
        <v>381</v>
      </c>
      <c r="AU2601" s="161" t="s">
        <v>90</v>
      </c>
      <c r="AV2601" s="13" t="s">
        <v>90</v>
      </c>
      <c r="AW2601" s="13" t="s">
        <v>36</v>
      </c>
      <c r="AX2601" s="13" t="s">
        <v>80</v>
      </c>
      <c r="AY2601" s="161" t="s">
        <v>373</v>
      </c>
    </row>
    <row r="2602" spans="2:51" s="13" customFormat="1" ht="11.25">
      <c r="B2602" s="160"/>
      <c r="D2602" s="154" t="s">
        <v>381</v>
      </c>
      <c r="E2602" s="161" t="s">
        <v>1</v>
      </c>
      <c r="F2602" s="162" t="s">
        <v>1432</v>
      </c>
      <c r="H2602" s="163">
        <v>25.974</v>
      </c>
      <c r="I2602" s="164"/>
      <c r="L2602" s="160"/>
      <c r="M2602" s="165"/>
      <c r="T2602" s="166"/>
      <c r="AT2602" s="161" t="s">
        <v>381</v>
      </c>
      <c r="AU2602" s="161" t="s">
        <v>90</v>
      </c>
      <c r="AV2602" s="13" t="s">
        <v>90</v>
      </c>
      <c r="AW2602" s="13" t="s">
        <v>36</v>
      </c>
      <c r="AX2602" s="13" t="s">
        <v>80</v>
      </c>
      <c r="AY2602" s="161" t="s">
        <v>373</v>
      </c>
    </row>
    <row r="2603" spans="2:51" s="13" customFormat="1" ht="11.25">
      <c r="B2603" s="160"/>
      <c r="D2603" s="154" t="s">
        <v>381</v>
      </c>
      <c r="E2603" s="161" t="s">
        <v>1</v>
      </c>
      <c r="F2603" s="162" t="s">
        <v>1433</v>
      </c>
      <c r="H2603" s="163">
        <v>26.071999999999999</v>
      </c>
      <c r="I2603" s="164"/>
      <c r="L2603" s="160"/>
      <c r="M2603" s="165"/>
      <c r="T2603" s="166"/>
      <c r="AT2603" s="161" t="s">
        <v>381</v>
      </c>
      <c r="AU2603" s="161" t="s">
        <v>90</v>
      </c>
      <c r="AV2603" s="13" t="s">
        <v>90</v>
      </c>
      <c r="AW2603" s="13" t="s">
        <v>36</v>
      </c>
      <c r="AX2603" s="13" t="s">
        <v>80</v>
      </c>
      <c r="AY2603" s="161" t="s">
        <v>373</v>
      </c>
    </row>
    <row r="2604" spans="2:51" s="13" customFormat="1" ht="11.25">
      <c r="B2604" s="160"/>
      <c r="D2604" s="154" t="s">
        <v>381</v>
      </c>
      <c r="E2604" s="161" t="s">
        <v>1</v>
      </c>
      <c r="F2604" s="162" t="s">
        <v>1434</v>
      </c>
      <c r="H2604" s="163">
        <v>17.623999999999999</v>
      </c>
      <c r="I2604" s="164"/>
      <c r="L2604" s="160"/>
      <c r="M2604" s="165"/>
      <c r="T2604" s="166"/>
      <c r="AT2604" s="161" t="s">
        <v>381</v>
      </c>
      <c r="AU2604" s="161" t="s">
        <v>90</v>
      </c>
      <c r="AV2604" s="13" t="s">
        <v>90</v>
      </c>
      <c r="AW2604" s="13" t="s">
        <v>36</v>
      </c>
      <c r="AX2604" s="13" t="s">
        <v>80</v>
      </c>
      <c r="AY2604" s="161" t="s">
        <v>373</v>
      </c>
    </row>
    <row r="2605" spans="2:51" s="13" customFormat="1" ht="11.25">
      <c r="B2605" s="160"/>
      <c r="D2605" s="154" t="s">
        <v>381</v>
      </c>
      <c r="E2605" s="161" t="s">
        <v>1</v>
      </c>
      <c r="F2605" s="162" t="s">
        <v>1435</v>
      </c>
      <c r="H2605" s="163">
        <v>18.696000000000002</v>
      </c>
      <c r="I2605" s="164"/>
      <c r="L2605" s="160"/>
      <c r="M2605" s="165"/>
      <c r="T2605" s="166"/>
      <c r="AT2605" s="161" t="s">
        <v>381</v>
      </c>
      <c r="AU2605" s="161" t="s">
        <v>90</v>
      </c>
      <c r="AV2605" s="13" t="s">
        <v>90</v>
      </c>
      <c r="AW2605" s="13" t="s">
        <v>36</v>
      </c>
      <c r="AX2605" s="13" t="s">
        <v>80</v>
      </c>
      <c r="AY2605" s="161" t="s">
        <v>373</v>
      </c>
    </row>
    <row r="2606" spans="2:51" s="13" customFormat="1" ht="11.25">
      <c r="B2606" s="160"/>
      <c r="D2606" s="154" t="s">
        <v>381</v>
      </c>
      <c r="E2606" s="161" t="s">
        <v>1</v>
      </c>
      <c r="F2606" s="162" t="s">
        <v>1436</v>
      </c>
      <c r="H2606" s="163">
        <v>15.48</v>
      </c>
      <c r="I2606" s="164"/>
      <c r="L2606" s="160"/>
      <c r="M2606" s="165"/>
      <c r="T2606" s="166"/>
      <c r="AT2606" s="161" t="s">
        <v>381</v>
      </c>
      <c r="AU2606" s="161" t="s">
        <v>90</v>
      </c>
      <c r="AV2606" s="13" t="s">
        <v>90</v>
      </c>
      <c r="AW2606" s="13" t="s">
        <v>36</v>
      </c>
      <c r="AX2606" s="13" t="s">
        <v>80</v>
      </c>
      <c r="AY2606" s="161" t="s">
        <v>373</v>
      </c>
    </row>
    <row r="2607" spans="2:51" s="13" customFormat="1" ht="11.25">
      <c r="B2607" s="160"/>
      <c r="D2607" s="154" t="s">
        <v>381</v>
      </c>
      <c r="E2607" s="161" t="s">
        <v>1</v>
      </c>
      <c r="F2607" s="162" t="s">
        <v>1437</v>
      </c>
      <c r="H2607" s="163">
        <v>17.032</v>
      </c>
      <c r="I2607" s="164"/>
      <c r="L2607" s="160"/>
      <c r="M2607" s="165"/>
      <c r="T2607" s="166"/>
      <c r="AT2607" s="161" t="s">
        <v>381</v>
      </c>
      <c r="AU2607" s="161" t="s">
        <v>90</v>
      </c>
      <c r="AV2607" s="13" t="s">
        <v>90</v>
      </c>
      <c r="AW2607" s="13" t="s">
        <v>36</v>
      </c>
      <c r="AX2607" s="13" t="s">
        <v>80</v>
      </c>
      <c r="AY2607" s="161" t="s">
        <v>373</v>
      </c>
    </row>
    <row r="2608" spans="2:51" s="12" customFormat="1" ht="11.25">
      <c r="B2608" s="153"/>
      <c r="D2608" s="154" t="s">
        <v>381</v>
      </c>
      <c r="E2608" s="155" t="s">
        <v>1</v>
      </c>
      <c r="F2608" s="156" t="s">
        <v>1344</v>
      </c>
      <c r="H2608" s="155" t="s">
        <v>1</v>
      </c>
      <c r="I2608" s="157"/>
      <c r="L2608" s="153"/>
      <c r="M2608" s="158"/>
      <c r="T2608" s="159"/>
      <c r="AT2608" s="155" t="s">
        <v>381</v>
      </c>
      <c r="AU2608" s="155" t="s">
        <v>90</v>
      </c>
      <c r="AV2608" s="12" t="s">
        <v>87</v>
      </c>
      <c r="AW2608" s="12" t="s">
        <v>36</v>
      </c>
      <c r="AX2608" s="12" t="s">
        <v>80</v>
      </c>
      <c r="AY2608" s="155" t="s">
        <v>373</v>
      </c>
    </row>
    <row r="2609" spans="2:51" s="13" customFormat="1" ht="11.25">
      <c r="B2609" s="160"/>
      <c r="D2609" s="154" t="s">
        <v>381</v>
      </c>
      <c r="E2609" s="161" t="s">
        <v>1</v>
      </c>
      <c r="F2609" s="162" t="s">
        <v>1438</v>
      </c>
      <c r="H2609" s="163">
        <v>12.16</v>
      </c>
      <c r="I2609" s="164"/>
      <c r="L2609" s="160"/>
      <c r="M2609" s="165"/>
      <c r="T2609" s="166"/>
      <c r="AT2609" s="161" t="s">
        <v>381</v>
      </c>
      <c r="AU2609" s="161" t="s">
        <v>90</v>
      </c>
      <c r="AV2609" s="13" t="s">
        <v>90</v>
      </c>
      <c r="AW2609" s="13" t="s">
        <v>36</v>
      </c>
      <c r="AX2609" s="13" t="s">
        <v>80</v>
      </c>
      <c r="AY2609" s="161" t="s">
        <v>373</v>
      </c>
    </row>
    <row r="2610" spans="2:51" s="12" customFormat="1" ht="11.25">
      <c r="B2610" s="153"/>
      <c r="D2610" s="154" t="s">
        <v>381</v>
      </c>
      <c r="E2610" s="155" t="s">
        <v>1</v>
      </c>
      <c r="F2610" s="156" t="s">
        <v>728</v>
      </c>
      <c r="H2610" s="155" t="s">
        <v>1</v>
      </c>
      <c r="I2610" s="157"/>
      <c r="L2610" s="153"/>
      <c r="M2610" s="158"/>
      <c r="T2610" s="159"/>
      <c r="AT2610" s="155" t="s">
        <v>381</v>
      </c>
      <c r="AU2610" s="155" t="s">
        <v>90</v>
      </c>
      <c r="AV2610" s="12" t="s">
        <v>87</v>
      </c>
      <c r="AW2610" s="12" t="s">
        <v>36</v>
      </c>
      <c r="AX2610" s="12" t="s">
        <v>80</v>
      </c>
      <c r="AY2610" s="155" t="s">
        <v>373</v>
      </c>
    </row>
    <row r="2611" spans="2:51" s="12" customFormat="1" ht="11.25">
      <c r="B2611" s="153"/>
      <c r="D2611" s="154" t="s">
        <v>381</v>
      </c>
      <c r="E2611" s="155" t="s">
        <v>1</v>
      </c>
      <c r="F2611" s="156" t="s">
        <v>1347</v>
      </c>
      <c r="H2611" s="155" t="s">
        <v>1</v>
      </c>
      <c r="I2611" s="157"/>
      <c r="L2611" s="153"/>
      <c r="M2611" s="158"/>
      <c r="T2611" s="159"/>
      <c r="AT2611" s="155" t="s">
        <v>381</v>
      </c>
      <c r="AU2611" s="155" t="s">
        <v>90</v>
      </c>
      <c r="AV2611" s="12" t="s">
        <v>87</v>
      </c>
      <c r="AW2611" s="12" t="s">
        <v>36</v>
      </c>
      <c r="AX2611" s="12" t="s">
        <v>80</v>
      </c>
      <c r="AY2611" s="155" t="s">
        <v>373</v>
      </c>
    </row>
    <row r="2612" spans="2:51" s="13" customFormat="1" ht="11.25">
      <c r="B2612" s="160"/>
      <c r="D2612" s="154" t="s">
        <v>381</v>
      </c>
      <c r="E2612" s="161" t="s">
        <v>1</v>
      </c>
      <c r="F2612" s="162" t="s">
        <v>1439</v>
      </c>
      <c r="H2612" s="163">
        <v>29.303999999999998</v>
      </c>
      <c r="I2612" s="164"/>
      <c r="L2612" s="160"/>
      <c r="M2612" s="165"/>
      <c r="T2612" s="166"/>
      <c r="AT2612" s="161" t="s">
        <v>381</v>
      </c>
      <c r="AU2612" s="161" t="s">
        <v>90</v>
      </c>
      <c r="AV2612" s="13" t="s">
        <v>90</v>
      </c>
      <c r="AW2612" s="13" t="s">
        <v>36</v>
      </c>
      <c r="AX2612" s="13" t="s">
        <v>80</v>
      </c>
      <c r="AY2612" s="161" t="s">
        <v>373</v>
      </c>
    </row>
    <row r="2613" spans="2:51" s="13" customFormat="1" ht="11.25">
      <c r="B2613" s="160"/>
      <c r="D2613" s="154" t="s">
        <v>381</v>
      </c>
      <c r="E2613" s="161" t="s">
        <v>1</v>
      </c>
      <c r="F2613" s="162" t="s">
        <v>1440</v>
      </c>
      <c r="H2613" s="163">
        <v>13.02</v>
      </c>
      <c r="I2613" s="164"/>
      <c r="L2613" s="160"/>
      <c r="M2613" s="165"/>
      <c r="T2613" s="166"/>
      <c r="AT2613" s="161" t="s">
        <v>381</v>
      </c>
      <c r="AU2613" s="161" t="s">
        <v>90</v>
      </c>
      <c r="AV2613" s="13" t="s">
        <v>90</v>
      </c>
      <c r="AW2613" s="13" t="s">
        <v>36</v>
      </c>
      <c r="AX2613" s="13" t="s">
        <v>80</v>
      </c>
      <c r="AY2613" s="161" t="s">
        <v>373</v>
      </c>
    </row>
    <row r="2614" spans="2:51" s="13" customFormat="1" ht="11.25">
      <c r="B2614" s="160"/>
      <c r="D2614" s="154" t="s">
        <v>381</v>
      </c>
      <c r="E2614" s="161" t="s">
        <v>1</v>
      </c>
      <c r="F2614" s="162" t="s">
        <v>1441</v>
      </c>
      <c r="H2614" s="163">
        <v>17.47</v>
      </c>
      <c r="I2614" s="164"/>
      <c r="L2614" s="160"/>
      <c r="M2614" s="165"/>
      <c r="T2614" s="166"/>
      <c r="AT2614" s="161" t="s">
        <v>381</v>
      </c>
      <c r="AU2614" s="161" t="s">
        <v>90</v>
      </c>
      <c r="AV2614" s="13" t="s">
        <v>90</v>
      </c>
      <c r="AW2614" s="13" t="s">
        <v>36</v>
      </c>
      <c r="AX2614" s="13" t="s">
        <v>80</v>
      </c>
      <c r="AY2614" s="161" t="s">
        <v>373</v>
      </c>
    </row>
    <row r="2615" spans="2:51" s="13" customFormat="1" ht="11.25">
      <c r="B2615" s="160"/>
      <c r="D2615" s="154" t="s">
        <v>381</v>
      </c>
      <c r="E2615" s="161" t="s">
        <v>1</v>
      </c>
      <c r="F2615" s="162" t="s">
        <v>1442</v>
      </c>
      <c r="H2615" s="163">
        <v>30.619</v>
      </c>
      <c r="I2615" s="164"/>
      <c r="L2615" s="160"/>
      <c r="M2615" s="165"/>
      <c r="T2615" s="166"/>
      <c r="AT2615" s="161" t="s">
        <v>381</v>
      </c>
      <c r="AU2615" s="161" t="s">
        <v>90</v>
      </c>
      <c r="AV2615" s="13" t="s">
        <v>90</v>
      </c>
      <c r="AW2615" s="13" t="s">
        <v>36</v>
      </c>
      <c r="AX2615" s="13" t="s">
        <v>80</v>
      </c>
      <c r="AY2615" s="161" t="s">
        <v>373</v>
      </c>
    </row>
    <row r="2616" spans="2:51" s="13" customFormat="1" ht="11.25">
      <c r="B2616" s="160"/>
      <c r="D2616" s="154" t="s">
        <v>381</v>
      </c>
      <c r="E2616" s="161" t="s">
        <v>1</v>
      </c>
      <c r="F2616" s="162" t="s">
        <v>1443</v>
      </c>
      <c r="H2616" s="163">
        <v>20.195</v>
      </c>
      <c r="I2616" s="164"/>
      <c r="L2616" s="160"/>
      <c r="M2616" s="165"/>
      <c r="T2616" s="166"/>
      <c r="AT2616" s="161" t="s">
        <v>381</v>
      </c>
      <c r="AU2616" s="161" t="s">
        <v>90</v>
      </c>
      <c r="AV2616" s="13" t="s">
        <v>90</v>
      </c>
      <c r="AW2616" s="13" t="s">
        <v>36</v>
      </c>
      <c r="AX2616" s="13" t="s">
        <v>80</v>
      </c>
      <c r="AY2616" s="161" t="s">
        <v>373</v>
      </c>
    </row>
    <row r="2617" spans="2:51" s="13" customFormat="1" ht="11.25">
      <c r="B2617" s="160"/>
      <c r="D2617" s="154" t="s">
        <v>381</v>
      </c>
      <c r="E2617" s="161" t="s">
        <v>1</v>
      </c>
      <c r="F2617" s="162" t="s">
        <v>1444</v>
      </c>
      <c r="H2617" s="163">
        <v>9.51</v>
      </c>
      <c r="I2617" s="164"/>
      <c r="L2617" s="160"/>
      <c r="M2617" s="165"/>
      <c r="T2617" s="166"/>
      <c r="AT2617" s="161" t="s">
        <v>381</v>
      </c>
      <c r="AU2617" s="161" t="s">
        <v>90</v>
      </c>
      <c r="AV2617" s="13" t="s">
        <v>90</v>
      </c>
      <c r="AW2617" s="13" t="s">
        <v>36</v>
      </c>
      <c r="AX2617" s="13" t="s">
        <v>80</v>
      </c>
      <c r="AY2617" s="161" t="s">
        <v>373</v>
      </c>
    </row>
    <row r="2618" spans="2:51" s="13" customFormat="1" ht="11.25">
      <c r="B2618" s="160"/>
      <c r="D2618" s="154" t="s">
        <v>381</v>
      </c>
      <c r="E2618" s="161" t="s">
        <v>1</v>
      </c>
      <c r="F2618" s="162" t="s">
        <v>1445</v>
      </c>
      <c r="H2618" s="163">
        <v>5.5659999999999998</v>
      </c>
      <c r="I2618" s="164"/>
      <c r="L2618" s="160"/>
      <c r="M2618" s="165"/>
      <c r="T2618" s="166"/>
      <c r="AT2618" s="161" t="s">
        <v>381</v>
      </c>
      <c r="AU2618" s="161" t="s">
        <v>90</v>
      </c>
      <c r="AV2618" s="13" t="s">
        <v>90</v>
      </c>
      <c r="AW2618" s="13" t="s">
        <v>36</v>
      </c>
      <c r="AX2618" s="13" t="s">
        <v>80</v>
      </c>
      <c r="AY2618" s="161" t="s">
        <v>373</v>
      </c>
    </row>
    <row r="2619" spans="2:51" s="13" customFormat="1" ht="11.25">
      <c r="B2619" s="160"/>
      <c r="D2619" s="154" t="s">
        <v>381</v>
      </c>
      <c r="E2619" s="161" t="s">
        <v>1</v>
      </c>
      <c r="F2619" s="162" t="s">
        <v>1446</v>
      </c>
      <c r="H2619" s="163">
        <v>6.44</v>
      </c>
      <c r="I2619" s="164"/>
      <c r="L2619" s="160"/>
      <c r="M2619" s="165"/>
      <c r="T2619" s="166"/>
      <c r="AT2619" s="161" t="s">
        <v>381</v>
      </c>
      <c r="AU2619" s="161" t="s">
        <v>90</v>
      </c>
      <c r="AV2619" s="13" t="s">
        <v>90</v>
      </c>
      <c r="AW2619" s="13" t="s">
        <v>36</v>
      </c>
      <c r="AX2619" s="13" t="s">
        <v>80</v>
      </c>
      <c r="AY2619" s="161" t="s">
        <v>373</v>
      </c>
    </row>
    <row r="2620" spans="2:51" s="13" customFormat="1" ht="11.25">
      <c r="B2620" s="160"/>
      <c r="D2620" s="154" t="s">
        <v>381</v>
      </c>
      <c r="E2620" s="161" t="s">
        <v>1</v>
      </c>
      <c r="F2620" s="162" t="s">
        <v>1447</v>
      </c>
      <c r="H2620" s="163">
        <v>4.8760000000000003</v>
      </c>
      <c r="I2620" s="164"/>
      <c r="L2620" s="160"/>
      <c r="M2620" s="165"/>
      <c r="T2620" s="166"/>
      <c r="AT2620" s="161" t="s">
        <v>381</v>
      </c>
      <c r="AU2620" s="161" t="s">
        <v>90</v>
      </c>
      <c r="AV2620" s="13" t="s">
        <v>90</v>
      </c>
      <c r="AW2620" s="13" t="s">
        <v>36</v>
      </c>
      <c r="AX2620" s="13" t="s">
        <v>80</v>
      </c>
      <c r="AY2620" s="161" t="s">
        <v>373</v>
      </c>
    </row>
    <row r="2621" spans="2:51" s="13" customFormat="1" ht="11.25">
      <c r="B2621" s="160"/>
      <c r="D2621" s="154" t="s">
        <v>381</v>
      </c>
      <c r="E2621" s="161" t="s">
        <v>1</v>
      </c>
      <c r="F2621" s="162" t="s">
        <v>1448</v>
      </c>
      <c r="H2621" s="163">
        <v>13.55</v>
      </c>
      <c r="I2621" s="164"/>
      <c r="L2621" s="160"/>
      <c r="M2621" s="165"/>
      <c r="T2621" s="166"/>
      <c r="AT2621" s="161" t="s">
        <v>381</v>
      </c>
      <c r="AU2621" s="161" t="s">
        <v>90</v>
      </c>
      <c r="AV2621" s="13" t="s">
        <v>90</v>
      </c>
      <c r="AW2621" s="13" t="s">
        <v>36</v>
      </c>
      <c r="AX2621" s="13" t="s">
        <v>80</v>
      </c>
      <c r="AY2621" s="161" t="s">
        <v>373</v>
      </c>
    </row>
    <row r="2622" spans="2:51" s="13" customFormat="1" ht="11.25">
      <c r="B2622" s="160"/>
      <c r="D2622" s="154" t="s">
        <v>381</v>
      </c>
      <c r="E2622" s="161" t="s">
        <v>1</v>
      </c>
      <c r="F2622" s="162" t="s">
        <v>1449</v>
      </c>
      <c r="H2622" s="163">
        <v>15.02</v>
      </c>
      <c r="I2622" s="164"/>
      <c r="L2622" s="160"/>
      <c r="M2622" s="165"/>
      <c r="T2622" s="166"/>
      <c r="AT2622" s="161" t="s">
        <v>381</v>
      </c>
      <c r="AU2622" s="161" t="s">
        <v>90</v>
      </c>
      <c r="AV2622" s="13" t="s">
        <v>90</v>
      </c>
      <c r="AW2622" s="13" t="s">
        <v>36</v>
      </c>
      <c r="AX2622" s="13" t="s">
        <v>80</v>
      </c>
      <c r="AY2622" s="161" t="s">
        <v>373</v>
      </c>
    </row>
    <row r="2623" spans="2:51" s="13" customFormat="1" ht="11.25">
      <c r="B2623" s="160"/>
      <c r="D2623" s="154" t="s">
        <v>381</v>
      </c>
      <c r="E2623" s="161" t="s">
        <v>1</v>
      </c>
      <c r="F2623" s="162" t="s">
        <v>1450</v>
      </c>
      <c r="H2623" s="163">
        <v>31.861999999999998</v>
      </c>
      <c r="I2623" s="164"/>
      <c r="L2623" s="160"/>
      <c r="M2623" s="165"/>
      <c r="T2623" s="166"/>
      <c r="AT2623" s="161" t="s">
        <v>381</v>
      </c>
      <c r="AU2623" s="161" t="s">
        <v>90</v>
      </c>
      <c r="AV2623" s="13" t="s">
        <v>90</v>
      </c>
      <c r="AW2623" s="13" t="s">
        <v>36</v>
      </c>
      <c r="AX2623" s="13" t="s">
        <v>80</v>
      </c>
      <c r="AY2623" s="161" t="s">
        <v>373</v>
      </c>
    </row>
    <row r="2624" spans="2:51" s="13" customFormat="1" ht="11.25">
      <c r="B2624" s="160"/>
      <c r="D2624" s="154" t="s">
        <v>381</v>
      </c>
      <c r="E2624" s="161" t="s">
        <v>1</v>
      </c>
      <c r="F2624" s="162" t="s">
        <v>1451</v>
      </c>
      <c r="H2624" s="163">
        <v>17.623999999999999</v>
      </c>
      <c r="I2624" s="164"/>
      <c r="L2624" s="160"/>
      <c r="M2624" s="165"/>
      <c r="T2624" s="166"/>
      <c r="AT2624" s="161" t="s">
        <v>381</v>
      </c>
      <c r="AU2624" s="161" t="s">
        <v>90</v>
      </c>
      <c r="AV2624" s="13" t="s">
        <v>90</v>
      </c>
      <c r="AW2624" s="13" t="s">
        <v>36</v>
      </c>
      <c r="AX2624" s="13" t="s">
        <v>80</v>
      </c>
      <c r="AY2624" s="161" t="s">
        <v>373</v>
      </c>
    </row>
    <row r="2625" spans="2:65" s="13" customFormat="1" ht="11.25">
      <c r="B2625" s="160"/>
      <c r="D2625" s="154" t="s">
        <v>381</v>
      </c>
      <c r="E2625" s="161" t="s">
        <v>1</v>
      </c>
      <c r="F2625" s="162" t="s">
        <v>1452</v>
      </c>
      <c r="H2625" s="163">
        <v>18.608000000000001</v>
      </c>
      <c r="I2625" s="164"/>
      <c r="L2625" s="160"/>
      <c r="M2625" s="165"/>
      <c r="T2625" s="166"/>
      <c r="AT2625" s="161" t="s">
        <v>381</v>
      </c>
      <c r="AU2625" s="161" t="s">
        <v>90</v>
      </c>
      <c r="AV2625" s="13" t="s">
        <v>90</v>
      </c>
      <c r="AW2625" s="13" t="s">
        <v>36</v>
      </c>
      <c r="AX2625" s="13" t="s">
        <v>80</v>
      </c>
      <c r="AY2625" s="161" t="s">
        <v>373</v>
      </c>
    </row>
    <row r="2626" spans="2:65" s="13" customFormat="1" ht="11.25">
      <c r="B2626" s="160"/>
      <c r="D2626" s="154" t="s">
        <v>381</v>
      </c>
      <c r="E2626" s="161" t="s">
        <v>1</v>
      </c>
      <c r="F2626" s="162" t="s">
        <v>1453</v>
      </c>
      <c r="H2626" s="163">
        <v>18.847999999999999</v>
      </c>
      <c r="I2626" s="164"/>
      <c r="L2626" s="160"/>
      <c r="M2626" s="165"/>
      <c r="T2626" s="166"/>
      <c r="AT2626" s="161" t="s">
        <v>381</v>
      </c>
      <c r="AU2626" s="161" t="s">
        <v>90</v>
      </c>
      <c r="AV2626" s="13" t="s">
        <v>90</v>
      </c>
      <c r="AW2626" s="13" t="s">
        <v>36</v>
      </c>
      <c r="AX2626" s="13" t="s">
        <v>80</v>
      </c>
      <c r="AY2626" s="161" t="s">
        <v>373</v>
      </c>
    </row>
    <row r="2627" spans="2:65" s="13" customFormat="1" ht="11.25">
      <c r="B2627" s="160"/>
      <c r="D2627" s="154" t="s">
        <v>381</v>
      </c>
      <c r="E2627" s="161" t="s">
        <v>1</v>
      </c>
      <c r="F2627" s="162" t="s">
        <v>1454</v>
      </c>
      <c r="H2627" s="163">
        <v>17.84</v>
      </c>
      <c r="I2627" s="164"/>
      <c r="L2627" s="160"/>
      <c r="M2627" s="165"/>
      <c r="T2627" s="166"/>
      <c r="AT2627" s="161" t="s">
        <v>381</v>
      </c>
      <c r="AU2627" s="161" t="s">
        <v>90</v>
      </c>
      <c r="AV2627" s="13" t="s">
        <v>90</v>
      </c>
      <c r="AW2627" s="13" t="s">
        <v>36</v>
      </c>
      <c r="AX2627" s="13" t="s">
        <v>80</v>
      </c>
      <c r="AY2627" s="161" t="s">
        <v>373</v>
      </c>
    </row>
    <row r="2628" spans="2:65" s="14" customFormat="1" ht="11.25">
      <c r="B2628" s="167"/>
      <c r="D2628" s="154" t="s">
        <v>381</v>
      </c>
      <c r="E2628" s="168" t="s">
        <v>1</v>
      </c>
      <c r="F2628" s="169" t="s">
        <v>386</v>
      </c>
      <c r="H2628" s="170">
        <v>832.14400000000001</v>
      </c>
      <c r="I2628" s="171"/>
      <c r="L2628" s="167"/>
      <c r="M2628" s="172"/>
      <c r="T2628" s="173"/>
      <c r="AT2628" s="168" t="s">
        <v>381</v>
      </c>
      <c r="AU2628" s="168" t="s">
        <v>90</v>
      </c>
      <c r="AV2628" s="14" t="s">
        <v>379</v>
      </c>
      <c r="AW2628" s="14" t="s">
        <v>36</v>
      </c>
      <c r="AX2628" s="14" t="s">
        <v>87</v>
      </c>
      <c r="AY2628" s="168" t="s">
        <v>373</v>
      </c>
    </row>
    <row r="2629" spans="2:65" s="1" customFormat="1" ht="16.5" customHeight="1">
      <c r="B2629" s="32"/>
      <c r="C2629" s="139" t="s">
        <v>1455</v>
      </c>
      <c r="D2629" s="139" t="s">
        <v>375</v>
      </c>
      <c r="E2629" s="140" t="s">
        <v>1456</v>
      </c>
      <c r="F2629" s="141" t="s">
        <v>1457</v>
      </c>
      <c r="G2629" s="142" t="s">
        <v>465</v>
      </c>
      <c r="H2629" s="143">
        <v>585.33500000000004</v>
      </c>
      <c r="I2629" s="144"/>
      <c r="J2629" s="145">
        <f>ROUND(I2629*H2629,2)</f>
        <v>0</v>
      </c>
      <c r="K2629" s="146"/>
      <c r="L2629" s="32"/>
      <c r="M2629" s="147" t="s">
        <v>1</v>
      </c>
      <c r="N2629" s="148" t="s">
        <v>45</v>
      </c>
      <c r="P2629" s="149">
        <f>O2629*H2629</f>
        <v>0</v>
      </c>
      <c r="Q2629" s="149">
        <v>2.3000000000000001E-4</v>
      </c>
      <c r="R2629" s="149">
        <f>Q2629*H2629</f>
        <v>0.13462705000000003</v>
      </c>
      <c r="S2629" s="149">
        <v>0</v>
      </c>
      <c r="T2629" s="150">
        <f>S2629*H2629</f>
        <v>0</v>
      </c>
      <c r="AR2629" s="151" t="s">
        <v>379</v>
      </c>
      <c r="AT2629" s="151" t="s">
        <v>375</v>
      </c>
      <c r="AU2629" s="151" t="s">
        <v>90</v>
      </c>
      <c r="AY2629" s="17" t="s">
        <v>373</v>
      </c>
      <c r="BE2629" s="152">
        <f>IF(N2629="základní",J2629,0)</f>
        <v>0</v>
      </c>
      <c r="BF2629" s="152">
        <f>IF(N2629="snížená",J2629,0)</f>
        <v>0</v>
      </c>
      <c r="BG2629" s="152">
        <f>IF(N2629="zákl. přenesená",J2629,0)</f>
        <v>0</v>
      </c>
      <c r="BH2629" s="152">
        <f>IF(N2629="sníž. přenesená",J2629,0)</f>
        <v>0</v>
      </c>
      <c r="BI2629" s="152">
        <f>IF(N2629="nulová",J2629,0)</f>
        <v>0</v>
      </c>
      <c r="BJ2629" s="17" t="s">
        <v>87</v>
      </c>
      <c r="BK2629" s="152">
        <f>ROUND(I2629*H2629,2)</f>
        <v>0</v>
      </c>
      <c r="BL2629" s="17" t="s">
        <v>379</v>
      </c>
      <c r="BM2629" s="151" t="s">
        <v>1458</v>
      </c>
    </row>
    <row r="2630" spans="2:65" s="13" customFormat="1" ht="11.25">
      <c r="B2630" s="160"/>
      <c r="D2630" s="154" t="s">
        <v>381</v>
      </c>
      <c r="E2630" s="161" t="s">
        <v>1</v>
      </c>
      <c r="F2630" s="162" t="s">
        <v>144</v>
      </c>
      <c r="H2630" s="163">
        <v>585.33500000000004</v>
      </c>
      <c r="I2630" s="164"/>
      <c r="L2630" s="160"/>
      <c r="M2630" s="165"/>
      <c r="T2630" s="166"/>
      <c r="AT2630" s="161" t="s">
        <v>381</v>
      </c>
      <c r="AU2630" s="161" t="s">
        <v>90</v>
      </c>
      <c r="AV2630" s="13" t="s">
        <v>90</v>
      </c>
      <c r="AW2630" s="13" t="s">
        <v>36</v>
      </c>
      <c r="AX2630" s="13" t="s">
        <v>80</v>
      </c>
      <c r="AY2630" s="161" t="s">
        <v>373</v>
      </c>
    </row>
    <row r="2631" spans="2:65" s="14" customFormat="1" ht="11.25">
      <c r="B2631" s="167"/>
      <c r="D2631" s="154" t="s">
        <v>381</v>
      </c>
      <c r="E2631" s="168" t="s">
        <v>1</v>
      </c>
      <c r="F2631" s="169" t="s">
        <v>386</v>
      </c>
      <c r="H2631" s="170">
        <v>585.33500000000004</v>
      </c>
      <c r="I2631" s="171"/>
      <c r="L2631" s="167"/>
      <c r="M2631" s="172"/>
      <c r="T2631" s="173"/>
      <c r="AT2631" s="168" t="s">
        <v>381</v>
      </c>
      <c r="AU2631" s="168" t="s">
        <v>90</v>
      </c>
      <c r="AV2631" s="14" t="s">
        <v>379</v>
      </c>
      <c r="AW2631" s="14" t="s">
        <v>36</v>
      </c>
      <c r="AX2631" s="14" t="s">
        <v>87</v>
      </c>
      <c r="AY2631" s="168" t="s">
        <v>373</v>
      </c>
    </row>
    <row r="2632" spans="2:65" s="1" customFormat="1" ht="11.25">
      <c r="B2632" s="32"/>
      <c r="D2632" s="154" t="s">
        <v>403</v>
      </c>
      <c r="F2632" s="174" t="s">
        <v>1459</v>
      </c>
      <c r="L2632" s="32"/>
      <c r="M2632" s="175"/>
      <c r="T2632" s="56"/>
      <c r="AU2632" s="17" t="s">
        <v>90</v>
      </c>
    </row>
    <row r="2633" spans="2:65" s="1" customFormat="1" ht="11.25">
      <c r="B2633" s="32"/>
      <c r="D2633" s="154" t="s">
        <v>403</v>
      </c>
      <c r="F2633" s="176" t="s">
        <v>1460</v>
      </c>
      <c r="H2633" s="177">
        <v>0</v>
      </c>
      <c r="L2633" s="32"/>
      <c r="M2633" s="175"/>
      <c r="T2633" s="56"/>
      <c r="AU2633" s="17" t="s">
        <v>90</v>
      </c>
    </row>
    <row r="2634" spans="2:65" s="1" customFormat="1" ht="11.25">
      <c r="B2634" s="32"/>
      <c r="D2634" s="154" t="s">
        <v>403</v>
      </c>
      <c r="F2634" s="176" t="s">
        <v>382</v>
      </c>
      <c r="H2634" s="177">
        <v>0</v>
      </c>
      <c r="L2634" s="32"/>
      <c r="M2634" s="175"/>
      <c r="T2634" s="56"/>
      <c r="AU2634" s="17" t="s">
        <v>90</v>
      </c>
    </row>
    <row r="2635" spans="2:65" s="1" customFormat="1" ht="11.25">
      <c r="B2635" s="32"/>
      <c r="D2635" s="154" t="s">
        <v>403</v>
      </c>
      <c r="F2635" s="176" t="s">
        <v>1335</v>
      </c>
      <c r="H2635" s="177">
        <v>0</v>
      </c>
      <c r="L2635" s="32"/>
      <c r="M2635" s="175"/>
      <c r="T2635" s="56"/>
      <c r="AU2635" s="17" t="s">
        <v>90</v>
      </c>
    </row>
    <row r="2636" spans="2:65" s="1" customFormat="1" ht="11.25">
      <c r="B2636" s="32"/>
      <c r="D2636" s="154" t="s">
        <v>403</v>
      </c>
      <c r="F2636" s="176" t="s">
        <v>1461</v>
      </c>
      <c r="H2636" s="177">
        <v>178.76499999999999</v>
      </c>
      <c r="L2636" s="32"/>
      <c r="M2636" s="175"/>
      <c r="T2636" s="56"/>
      <c r="AU2636" s="17" t="s">
        <v>90</v>
      </c>
    </row>
    <row r="2637" spans="2:65" s="1" customFormat="1" ht="11.25">
      <c r="B2637" s="32"/>
      <c r="D2637" s="154" t="s">
        <v>403</v>
      </c>
      <c r="F2637" s="176" t="s">
        <v>1337</v>
      </c>
      <c r="H2637" s="177">
        <v>0</v>
      </c>
      <c r="L2637" s="32"/>
      <c r="M2637" s="175"/>
      <c r="T2637" s="56"/>
      <c r="AU2637" s="17" t="s">
        <v>90</v>
      </c>
    </row>
    <row r="2638" spans="2:65" s="1" customFormat="1" ht="11.25">
      <c r="B2638" s="32"/>
      <c r="D2638" s="154" t="s">
        <v>403</v>
      </c>
      <c r="F2638" s="176" t="s">
        <v>1462</v>
      </c>
      <c r="H2638" s="177">
        <v>222.85</v>
      </c>
      <c r="L2638" s="32"/>
      <c r="M2638" s="175"/>
      <c r="T2638" s="56"/>
      <c r="AU2638" s="17" t="s">
        <v>90</v>
      </c>
    </row>
    <row r="2639" spans="2:65" s="1" customFormat="1" ht="11.25">
      <c r="B2639" s="32"/>
      <c r="D2639" s="154" t="s">
        <v>403</v>
      </c>
      <c r="F2639" s="176" t="s">
        <v>1339</v>
      </c>
      <c r="H2639" s="177">
        <v>0</v>
      </c>
      <c r="L2639" s="32"/>
      <c r="M2639" s="175"/>
      <c r="T2639" s="56"/>
      <c r="AU2639" s="17" t="s">
        <v>90</v>
      </c>
    </row>
    <row r="2640" spans="2:65" s="1" customFormat="1" ht="11.25">
      <c r="B2640" s="32"/>
      <c r="D2640" s="154" t="s">
        <v>403</v>
      </c>
      <c r="F2640" s="176" t="s">
        <v>1463</v>
      </c>
      <c r="H2640" s="177">
        <v>6.08</v>
      </c>
      <c r="L2640" s="32"/>
      <c r="M2640" s="175"/>
      <c r="T2640" s="56"/>
      <c r="AU2640" s="17" t="s">
        <v>90</v>
      </c>
    </row>
    <row r="2641" spans="2:65" s="1" customFormat="1" ht="11.25">
      <c r="B2641" s="32"/>
      <c r="D2641" s="154" t="s">
        <v>403</v>
      </c>
      <c r="F2641" s="176" t="s">
        <v>1341</v>
      </c>
      <c r="H2641" s="177">
        <v>0</v>
      </c>
      <c r="L2641" s="32"/>
      <c r="M2641" s="175"/>
      <c r="T2641" s="56"/>
      <c r="AU2641" s="17" t="s">
        <v>90</v>
      </c>
    </row>
    <row r="2642" spans="2:65" s="1" customFormat="1" ht="11.25">
      <c r="B2642" s="32"/>
      <c r="D2642" s="154" t="s">
        <v>403</v>
      </c>
      <c r="F2642" s="176" t="s">
        <v>1464</v>
      </c>
      <c r="H2642" s="177">
        <v>177.64</v>
      </c>
      <c r="L2642" s="32"/>
      <c r="M2642" s="175"/>
      <c r="T2642" s="56"/>
      <c r="AU2642" s="17" t="s">
        <v>90</v>
      </c>
    </row>
    <row r="2643" spans="2:65" s="1" customFormat="1" ht="11.25">
      <c r="B2643" s="32"/>
      <c r="D2643" s="154" t="s">
        <v>403</v>
      </c>
      <c r="F2643" s="176" t="s">
        <v>406</v>
      </c>
      <c r="H2643" s="177">
        <v>585.33500000000004</v>
      </c>
      <c r="L2643" s="32"/>
      <c r="M2643" s="175"/>
      <c r="T2643" s="56"/>
      <c r="AU2643" s="17" t="s">
        <v>90</v>
      </c>
    </row>
    <row r="2644" spans="2:65" s="1" customFormat="1" ht="24.2" customHeight="1">
      <c r="B2644" s="32"/>
      <c r="C2644" s="139" t="s">
        <v>1465</v>
      </c>
      <c r="D2644" s="139" t="s">
        <v>375</v>
      </c>
      <c r="E2644" s="140" t="s">
        <v>1466</v>
      </c>
      <c r="F2644" s="141" t="s">
        <v>1467</v>
      </c>
      <c r="G2644" s="142" t="s">
        <v>465</v>
      </c>
      <c r="H2644" s="143">
        <v>585.33500000000004</v>
      </c>
      <c r="I2644" s="144"/>
      <c r="J2644" s="145">
        <f>ROUND(I2644*H2644,2)</f>
        <v>0</v>
      </c>
      <c r="K2644" s="146"/>
      <c r="L2644" s="32"/>
      <c r="M2644" s="147" t="s">
        <v>1</v>
      </c>
      <c r="N2644" s="148" t="s">
        <v>45</v>
      </c>
      <c r="P2644" s="149">
        <f>O2644*H2644</f>
        <v>0</v>
      </c>
      <c r="Q2644" s="149">
        <v>1.0000000000000001E-5</v>
      </c>
      <c r="R2644" s="149">
        <f>Q2644*H2644</f>
        <v>5.8533500000000011E-3</v>
      </c>
      <c r="S2644" s="149">
        <v>0</v>
      </c>
      <c r="T2644" s="150">
        <f>S2644*H2644</f>
        <v>0</v>
      </c>
      <c r="AR2644" s="151" t="s">
        <v>379</v>
      </c>
      <c r="AT2644" s="151" t="s">
        <v>375</v>
      </c>
      <c r="AU2644" s="151" t="s">
        <v>90</v>
      </c>
      <c r="AY2644" s="17" t="s">
        <v>373</v>
      </c>
      <c r="BE2644" s="152">
        <f>IF(N2644="základní",J2644,0)</f>
        <v>0</v>
      </c>
      <c r="BF2644" s="152">
        <f>IF(N2644="snížená",J2644,0)</f>
        <v>0</v>
      </c>
      <c r="BG2644" s="152">
        <f>IF(N2644="zákl. přenesená",J2644,0)</f>
        <v>0</v>
      </c>
      <c r="BH2644" s="152">
        <f>IF(N2644="sníž. přenesená",J2644,0)</f>
        <v>0</v>
      </c>
      <c r="BI2644" s="152">
        <f>IF(N2644="nulová",J2644,0)</f>
        <v>0</v>
      </c>
      <c r="BJ2644" s="17" t="s">
        <v>87</v>
      </c>
      <c r="BK2644" s="152">
        <f>ROUND(I2644*H2644,2)</f>
        <v>0</v>
      </c>
      <c r="BL2644" s="17" t="s">
        <v>379</v>
      </c>
      <c r="BM2644" s="151" t="s">
        <v>1468</v>
      </c>
    </row>
    <row r="2645" spans="2:65" s="12" customFormat="1" ht="11.25">
      <c r="B2645" s="153"/>
      <c r="D2645" s="154" t="s">
        <v>381</v>
      </c>
      <c r="E2645" s="155" t="s">
        <v>1</v>
      </c>
      <c r="F2645" s="156" t="s">
        <v>1460</v>
      </c>
      <c r="H2645" s="155" t="s">
        <v>1</v>
      </c>
      <c r="I2645" s="157"/>
      <c r="L2645" s="153"/>
      <c r="M2645" s="158"/>
      <c r="T2645" s="159"/>
      <c r="AT2645" s="155" t="s">
        <v>381</v>
      </c>
      <c r="AU2645" s="155" t="s">
        <v>90</v>
      </c>
      <c r="AV2645" s="12" t="s">
        <v>87</v>
      </c>
      <c r="AW2645" s="12" t="s">
        <v>36</v>
      </c>
      <c r="AX2645" s="12" t="s">
        <v>80</v>
      </c>
      <c r="AY2645" s="155" t="s">
        <v>373</v>
      </c>
    </row>
    <row r="2646" spans="2:65" s="12" customFormat="1" ht="11.25">
      <c r="B2646" s="153"/>
      <c r="D2646" s="154" t="s">
        <v>381</v>
      </c>
      <c r="E2646" s="155" t="s">
        <v>1</v>
      </c>
      <c r="F2646" s="156" t="s">
        <v>382</v>
      </c>
      <c r="H2646" s="155" t="s">
        <v>1</v>
      </c>
      <c r="I2646" s="157"/>
      <c r="L2646" s="153"/>
      <c r="M2646" s="158"/>
      <c r="T2646" s="159"/>
      <c r="AT2646" s="155" t="s">
        <v>381</v>
      </c>
      <c r="AU2646" s="155" t="s">
        <v>90</v>
      </c>
      <c r="AV2646" s="12" t="s">
        <v>87</v>
      </c>
      <c r="AW2646" s="12" t="s">
        <v>36</v>
      </c>
      <c r="AX2646" s="12" t="s">
        <v>80</v>
      </c>
      <c r="AY2646" s="155" t="s">
        <v>373</v>
      </c>
    </row>
    <row r="2647" spans="2:65" s="12" customFormat="1" ht="11.25">
      <c r="B2647" s="153"/>
      <c r="D2647" s="154" t="s">
        <v>381</v>
      </c>
      <c r="E2647" s="155" t="s">
        <v>1</v>
      </c>
      <c r="F2647" s="156" t="s">
        <v>1335</v>
      </c>
      <c r="H2647" s="155" t="s">
        <v>1</v>
      </c>
      <c r="I2647" s="157"/>
      <c r="L2647" s="153"/>
      <c r="M2647" s="158"/>
      <c r="T2647" s="159"/>
      <c r="AT2647" s="155" t="s">
        <v>381</v>
      </c>
      <c r="AU2647" s="155" t="s">
        <v>90</v>
      </c>
      <c r="AV2647" s="12" t="s">
        <v>87</v>
      </c>
      <c r="AW2647" s="12" t="s">
        <v>36</v>
      </c>
      <c r="AX2647" s="12" t="s">
        <v>80</v>
      </c>
      <c r="AY2647" s="155" t="s">
        <v>373</v>
      </c>
    </row>
    <row r="2648" spans="2:65" s="13" customFormat="1" ht="11.25">
      <c r="B2648" s="160"/>
      <c r="D2648" s="154" t="s">
        <v>381</v>
      </c>
      <c r="E2648" s="161" t="s">
        <v>1</v>
      </c>
      <c r="F2648" s="162" t="s">
        <v>1461</v>
      </c>
      <c r="H2648" s="163">
        <v>178.76499999999999</v>
      </c>
      <c r="I2648" s="164"/>
      <c r="L2648" s="160"/>
      <c r="M2648" s="165"/>
      <c r="T2648" s="166"/>
      <c r="AT2648" s="161" t="s">
        <v>381</v>
      </c>
      <c r="AU2648" s="161" t="s">
        <v>90</v>
      </c>
      <c r="AV2648" s="13" t="s">
        <v>90</v>
      </c>
      <c r="AW2648" s="13" t="s">
        <v>36</v>
      </c>
      <c r="AX2648" s="13" t="s">
        <v>80</v>
      </c>
      <c r="AY2648" s="161" t="s">
        <v>373</v>
      </c>
    </row>
    <row r="2649" spans="2:65" s="12" customFormat="1" ht="11.25">
      <c r="B2649" s="153"/>
      <c r="D2649" s="154" t="s">
        <v>381</v>
      </c>
      <c r="E2649" s="155" t="s">
        <v>1</v>
      </c>
      <c r="F2649" s="156" t="s">
        <v>1337</v>
      </c>
      <c r="H2649" s="155" t="s">
        <v>1</v>
      </c>
      <c r="I2649" s="157"/>
      <c r="L2649" s="153"/>
      <c r="M2649" s="158"/>
      <c r="T2649" s="159"/>
      <c r="AT2649" s="155" t="s">
        <v>381</v>
      </c>
      <c r="AU2649" s="155" t="s">
        <v>90</v>
      </c>
      <c r="AV2649" s="12" t="s">
        <v>87</v>
      </c>
      <c r="AW2649" s="12" t="s">
        <v>36</v>
      </c>
      <c r="AX2649" s="12" t="s">
        <v>80</v>
      </c>
      <c r="AY2649" s="155" t="s">
        <v>373</v>
      </c>
    </row>
    <row r="2650" spans="2:65" s="13" customFormat="1" ht="11.25">
      <c r="B2650" s="160"/>
      <c r="D2650" s="154" t="s">
        <v>381</v>
      </c>
      <c r="E2650" s="161" t="s">
        <v>1</v>
      </c>
      <c r="F2650" s="162" t="s">
        <v>1462</v>
      </c>
      <c r="H2650" s="163">
        <v>222.85</v>
      </c>
      <c r="I2650" s="164"/>
      <c r="L2650" s="160"/>
      <c r="M2650" s="165"/>
      <c r="T2650" s="166"/>
      <c r="AT2650" s="161" t="s">
        <v>381</v>
      </c>
      <c r="AU2650" s="161" t="s">
        <v>90</v>
      </c>
      <c r="AV2650" s="13" t="s">
        <v>90</v>
      </c>
      <c r="AW2650" s="13" t="s">
        <v>36</v>
      </c>
      <c r="AX2650" s="13" t="s">
        <v>80</v>
      </c>
      <c r="AY2650" s="161" t="s">
        <v>373</v>
      </c>
    </row>
    <row r="2651" spans="2:65" s="12" customFormat="1" ht="11.25">
      <c r="B2651" s="153"/>
      <c r="D2651" s="154" t="s">
        <v>381</v>
      </c>
      <c r="E2651" s="155" t="s">
        <v>1</v>
      </c>
      <c r="F2651" s="156" t="s">
        <v>1339</v>
      </c>
      <c r="H2651" s="155" t="s">
        <v>1</v>
      </c>
      <c r="I2651" s="157"/>
      <c r="L2651" s="153"/>
      <c r="M2651" s="158"/>
      <c r="T2651" s="159"/>
      <c r="AT2651" s="155" t="s">
        <v>381</v>
      </c>
      <c r="AU2651" s="155" t="s">
        <v>90</v>
      </c>
      <c r="AV2651" s="12" t="s">
        <v>87</v>
      </c>
      <c r="AW2651" s="12" t="s">
        <v>36</v>
      </c>
      <c r="AX2651" s="12" t="s">
        <v>80</v>
      </c>
      <c r="AY2651" s="155" t="s">
        <v>373</v>
      </c>
    </row>
    <row r="2652" spans="2:65" s="13" customFormat="1" ht="11.25">
      <c r="B2652" s="160"/>
      <c r="D2652" s="154" t="s">
        <v>381</v>
      </c>
      <c r="E2652" s="161" t="s">
        <v>1</v>
      </c>
      <c r="F2652" s="162" t="s">
        <v>1463</v>
      </c>
      <c r="H2652" s="163">
        <v>6.08</v>
      </c>
      <c r="I2652" s="164"/>
      <c r="L2652" s="160"/>
      <c r="M2652" s="165"/>
      <c r="T2652" s="166"/>
      <c r="AT2652" s="161" t="s">
        <v>381</v>
      </c>
      <c r="AU2652" s="161" t="s">
        <v>90</v>
      </c>
      <c r="AV2652" s="13" t="s">
        <v>90</v>
      </c>
      <c r="AW2652" s="13" t="s">
        <v>36</v>
      </c>
      <c r="AX2652" s="13" t="s">
        <v>80</v>
      </c>
      <c r="AY2652" s="161" t="s">
        <v>373</v>
      </c>
    </row>
    <row r="2653" spans="2:65" s="12" customFormat="1" ht="11.25">
      <c r="B2653" s="153"/>
      <c r="D2653" s="154" t="s">
        <v>381</v>
      </c>
      <c r="E2653" s="155" t="s">
        <v>1</v>
      </c>
      <c r="F2653" s="156" t="s">
        <v>1341</v>
      </c>
      <c r="H2653" s="155" t="s">
        <v>1</v>
      </c>
      <c r="I2653" s="157"/>
      <c r="L2653" s="153"/>
      <c r="M2653" s="158"/>
      <c r="T2653" s="159"/>
      <c r="AT2653" s="155" t="s">
        <v>381</v>
      </c>
      <c r="AU2653" s="155" t="s">
        <v>90</v>
      </c>
      <c r="AV2653" s="12" t="s">
        <v>87</v>
      </c>
      <c r="AW2653" s="12" t="s">
        <v>36</v>
      </c>
      <c r="AX2653" s="12" t="s">
        <v>80</v>
      </c>
      <c r="AY2653" s="155" t="s">
        <v>373</v>
      </c>
    </row>
    <row r="2654" spans="2:65" s="13" customFormat="1" ht="11.25">
      <c r="B2654" s="160"/>
      <c r="D2654" s="154" t="s">
        <v>381</v>
      </c>
      <c r="E2654" s="161" t="s">
        <v>1</v>
      </c>
      <c r="F2654" s="162" t="s">
        <v>1464</v>
      </c>
      <c r="H2654" s="163">
        <v>177.64</v>
      </c>
      <c r="I2654" s="164"/>
      <c r="L2654" s="160"/>
      <c r="M2654" s="165"/>
      <c r="T2654" s="166"/>
      <c r="AT2654" s="161" t="s">
        <v>381</v>
      </c>
      <c r="AU2654" s="161" t="s">
        <v>90</v>
      </c>
      <c r="AV2654" s="13" t="s">
        <v>90</v>
      </c>
      <c r="AW2654" s="13" t="s">
        <v>36</v>
      </c>
      <c r="AX2654" s="13" t="s">
        <v>80</v>
      </c>
      <c r="AY2654" s="161" t="s">
        <v>373</v>
      </c>
    </row>
    <row r="2655" spans="2:65" s="15" customFormat="1" ht="11.25">
      <c r="B2655" s="178"/>
      <c r="D2655" s="154" t="s">
        <v>381</v>
      </c>
      <c r="E2655" s="179" t="s">
        <v>144</v>
      </c>
      <c r="F2655" s="180" t="s">
        <v>406</v>
      </c>
      <c r="H2655" s="181">
        <v>585.33500000000004</v>
      </c>
      <c r="I2655" s="182"/>
      <c r="L2655" s="178"/>
      <c r="M2655" s="183"/>
      <c r="T2655" s="184"/>
      <c r="AT2655" s="179" t="s">
        <v>381</v>
      </c>
      <c r="AU2655" s="179" t="s">
        <v>90</v>
      </c>
      <c r="AV2655" s="15" t="s">
        <v>392</v>
      </c>
      <c r="AW2655" s="15" t="s">
        <v>36</v>
      </c>
      <c r="AX2655" s="15" t="s">
        <v>80</v>
      </c>
      <c r="AY2655" s="179" t="s">
        <v>373</v>
      </c>
    </row>
    <row r="2656" spans="2:65" s="14" customFormat="1" ht="11.25">
      <c r="B2656" s="167"/>
      <c r="D2656" s="154" t="s">
        <v>381</v>
      </c>
      <c r="E2656" s="168" t="s">
        <v>1</v>
      </c>
      <c r="F2656" s="169" t="s">
        <v>386</v>
      </c>
      <c r="H2656" s="170">
        <v>585.33500000000004</v>
      </c>
      <c r="I2656" s="171"/>
      <c r="L2656" s="167"/>
      <c r="M2656" s="172"/>
      <c r="T2656" s="173"/>
      <c r="AT2656" s="168" t="s">
        <v>381</v>
      </c>
      <c r="AU2656" s="168" t="s">
        <v>90</v>
      </c>
      <c r="AV2656" s="14" t="s">
        <v>379</v>
      </c>
      <c r="AW2656" s="14" t="s">
        <v>36</v>
      </c>
      <c r="AX2656" s="14" t="s">
        <v>87</v>
      </c>
      <c r="AY2656" s="168" t="s">
        <v>373</v>
      </c>
    </row>
    <row r="2657" spans="2:47" s="1" customFormat="1" ht="11.25">
      <c r="B2657" s="32"/>
      <c r="D2657" s="154" t="s">
        <v>403</v>
      </c>
      <c r="F2657" s="174" t="s">
        <v>545</v>
      </c>
      <c r="L2657" s="32"/>
      <c r="M2657" s="175"/>
      <c r="T2657" s="56"/>
      <c r="AU2657" s="17" t="s">
        <v>90</v>
      </c>
    </row>
    <row r="2658" spans="2:47" s="1" customFormat="1" ht="11.25">
      <c r="B2658" s="32"/>
      <c r="D2658" s="154" t="s">
        <v>403</v>
      </c>
      <c r="F2658" s="176" t="s">
        <v>546</v>
      </c>
      <c r="H2658" s="177">
        <v>0</v>
      </c>
      <c r="L2658" s="32"/>
      <c r="M2658" s="175"/>
      <c r="T2658" s="56"/>
      <c r="AU2658" s="17" t="s">
        <v>90</v>
      </c>
    </row>
    <row r="2659" spans="2:47" s="1" customFormat="1" ht="11.25">
      <c r="B2659" s="32"/>
      <c r="D2659" s="154" t="s">
        <v>403</v>
      </c>
      <c r="F2659" s="176" t="s">
        <v>547</v>
      </c>
      <c r="H2659" s="177">
        <v>0</v>
      </c>
      <c r="L2659" s="32"/>
      <c r="M2659" s="175"/>
      <c r="T2659" s="56"/>
      <c r="AU2659" s="17" t="s">
        <v>90</v>
      </c>
    </row>
    <row r="2660" spans="2:47" s="1" customFormat="1" ht="11.25">
      <c r="B2660" s="32"/>
      <c r="D2660" s="154" t="s">
        <v>403</v>
      </c>
      <c r="F2660" s="176" t="s">
        <v>548</v>
      </c>
      <c r="H2660" s="177">
        <v>38.6</v>
      </c>
      <c r="L2660" s="32"/>
      <c r="M2660" s="175"/>
      <c r="T2660" s="56"/>
      <c r="AU2660" s="17" t="s">
        <v>90</v>
      </c>
    </row>
    <row r="2661" spans="2:47" s="1" customFormat="1" ht="11.25">
      <c r="B2661" s="32"/>
      <c r="D2661" s="154" t="s">
        <v>403</v>
      </c>
      <c r="F2661" s="176" t="s">
        <v>549</v>
      </c>
      <c r="H2661" s="177">
        <v>7.5</v>
      </c>
      <c r="L2661" s="32"/>
      <c r="M2661" s="175"/>
      <c r="T2661" s="56"/>
      <c r="AU2661" s="17" t="s">
        <v>90</v>
      </c>
    </row>
    <row r="2662" spans="2:47" s="1" customFormat="1" ht="11.25">
      <c r="B2662" s="32"/>
      <c r="D2662" s="154" t="s">
        <v>403</v>
      </c>
      <c r="F2662" s="176" t="s">
        <v>550</v>
      </c>
      <c r="H2662" s="177">
        <v>58.2</v>
      </c>
      <c r="L2662" s="32"/>
      <c r="M2662" s="175"/>
      <c r="T2662" s="56"/>
      <c r="AU2662" s="17" t="s">
        <v>90</v>
      </c>
    </row>
    <row r="2663" spans="2:47" s="1" customFormat="1" ht="11.25">
      <c r="B2663" s="32"/>
      <c r="D2663" s="154" t="s">
        <v>403</v>
      </c>
      <c r="F2663" s="176" t="s">
        <v>551</v>
      </c>
      <c r="H2663" s="177">
        <v>18.829999999999998</v>
      </c>
      <c r="L2663" s="32"/>
      <c r="M2663" s="175"/>
      <c r="T2663" s="56"/>
      <c r="AU2663" s="17" t="s">
        <v>90</v>
      </c>
    </row>
    <row r="2664" spans="2:47" s="1" customFormat="1" ht="11.25">
      <c r="B2664" s="32"/>
      <c r="D2664" s="154" t="s">
        <v>403</v>
      </c>
      <c r="F2664" s="176" t="s">
        <v>552</v>
      </c>
      <c r="H2664" s="177">
        <v>24.43</v>
      </c>
      <c r="L2664" s="32"/>
      <c r="M2664" s="175"/>
      <c r="T2664" s="56"/>
      <c r="AU2664" s="17" t="s">
        <v>90</v>
      </c>
    </row>
    <row r="2665" spans="2:47" s="1" customFormat="1" ht="11.25">
      <c r="B2665" s="32"/>
      <c r="D2665" s="154" t="s">
        <v>403</v>
      </c>
      <c r="F2665" s="176" t="s">
        <v>553</v>
      </c>
      <c r="H2665" s="177">
        <v>12.48</v>
      </c>
      <c r="L2665" s="32"/>
      <c r="M2665" s="175"/>
      <c r="T2665" s="56"/>
      <c r="AU2665" s="17" t="s">
        <v>90</v>
      </c>
    </row>
    <row r="2666" spans="2:47" s="1" customFormat="1" ht="11.25">
      <c r="B2666" s="32"/>
      <c r="D2666" s="154" t="s">
        <v>403</v>
      </c>
      <c r="F2666" s="176" t="s">
        <v>554</v>
      </c>
      <c r="H2666" s="177">
        <v>135.82</v>
      </c>
      <c r="L2666" s="32"/>
      <c r="M2666" s="175"/>
      <c r="T2666" s="56"/>
      <c r="AU2666" s="17" t="s">
        <v>90</v>
      </c>
    </row>
    <row r="2667" spans="2:47" s="1" customFormat="1" ht="11.25">
      <c r="B2667" s="32"/>
      <c r="D2667" s="154" t="s">
        <v>403</v>
      </c>
      <c r="F2667" s="176" t="s">
        <v>555</v>
      </c>
      <c r="H2667" s="177">
        <v>0</v>
      </c>
      <c r="L2667" s="32"/>
      <c r="M2667" s="175"/>
      <c r="T2667" s="56"/>
      <c r="AU2667" s="17" t="s">
        <v>90</v>
      </c>
    </row>
    <row r="2668" spans="2:47" s="1" customFormat="1" ht="11.25">
      <c r="B2668" s="32"/>
      <c r="D2668" s="154" t="s">
        <v>403</v>
      </c>
      <c r="F2668" s="176" t="s">
        <v>556</v>
      </c>
      <c r="H2668" s="177">
        <v>31.58</v>
      </c>
      <c r="L2668" s="32"/>
      <c r="M2668" s="175"/>
      <c r="T2668" s="56"/>
      <c r="AU2668" s="17" t="s">
        <v>90</v>
      </c>
    </row>
    <row r="2669" spans="2:47" s="1" customFormat="1" ht="11.25">
      <c r="B2669" s="32"/>
      <c r="D2669" s="154" t="s">
        <v>403</v>
      </c>
      <c r="F2669" s="176" t="s">
        <v>557</v>
      </c>
      <c r="H2669" s="177">
        <v>16.239999999999998</v>
      </c>
      <c r="L2669" s="32"/>
      <c r="M2669" s="175"/>
      <c r="T2669" s="56"/>
      <c r="AU2669" s="17" t="s">
        <v>90</v>
      </c>
    </row>
    <row r="2670" spans="2:47" s="1" customFormat="1" ht="11.25">
      <c r="B2670" s="32"/>
      <c r="D2670" s="154" t="s">
        <v>403</v>
      </c>
      <c r="F2670" s="176" t="s">
        <v>558</v>
      </c>
      <c r="H2670" s="177">
        <v>1.74</v>
      </c>
      <c r="L2670" s="32"/>
      <c r="M2670" s="175"/>
      <c r="T2670" s="56"/>
      <c r="AU2670" s="17" t="s">
        <v>90</v>
      </c>
    </row>
    <row r="2671" spans="2:47" s="1" customFormat="1" ht="11.25">
      <c r="B2671" s="32"/>
      <c r="D2671" s="154" t="s">
        <v>403</v>
      </c>
      <c r="F2671" s="176" t="s">
        <v>559</v>
      </c>
      <c r="H2671" s="177">
        <v>12.11</v>
      </c>
      <c r="L2671" s="32"/>
      <c r="M2671" s="175"/>
      <c r="T2671" s="56"/>
      <c r="AU2671" s="17" t="s">
        <v>90</v>
      </c>
    </row>
    <row r="2672" spans="2:47" s="1" customFormat="1" ht="11.25">
      <c r="B2672" s="32"/>
      <c r="D2672" s="154" t="s">
        <v>403</v>
      </c>
      <c r="F2672" s="176" t="s">
        <v>406</v>
      </c>
      <c r="H2672" s="177">
        <v>357.53</v>
      </c>
      <c r="L2672" s="32"/>
      <c r="M2672" s="175"/>
      <c r="T2672" s="56"/>
      <c r="AU2672" s="17" t="s">
        <v>90</v>
      </c>
    </row>
    <row r="2673" spans="2:47" s="1" customFormat="1" ht="11.25">
      <c r="B2673" s="32"/>
      <c r="D2673" s="154" t="s">
        <v>403</v>
      </c>
      <c r="F2673" s="174" t="s">
        <v>577</v>
      </c>
      <c r="L2673" s="32"/>
      <c r="M2673" s="175"/>
      <c r="T2673" s="56"/>
      <c r="AU2673" s="17" t="s">
        <v>90</v>
      </c>
    </row>
    <row r="2674" spans="2:47" s="1" customFormat="1" ht="11.25">
      <c r="B2674" s="32"/>
      <c r="D2674" s="154" t="s">
        <v>403</v>
      </c>
      <c r="F2674" s="176" t="s">
        <v>578</v>
      </c>
      <c r="H2674" s="177">
        <v>0</v>
      </c>
      <c r="L2674" s="32"/>
      <c r="M2674" s="175"/>
      <c r="T2674" s="56"/>
      <c r="AU2674" s="17" t="s">
        <v>90</v>
      </c>
    </row>
    <row r="2675" spans="2:47" s="1" customFormat="1" ht="11.25">
      <c r="B2675" s="32"/>
      <c r="D2675" s="154" t="s">
        <v>403</v>
      </c>
      <c r="F2675" s="176" t="s">
        <v>579</v>
      </c>
      <c r="H2675" s="177">
        <v>0</v>
      </c>
      <c r="L2675" s="32"/>
      <c r="M2675" s="175"/>
      <c r="T2675" s="56"/>
      <c r="AU2675" s="17" t="s">
        <v>90</v>
      </c>
    </row>
    <row r="2676" spans="2:47" s="1" customFormat="1" ht="11.25">
      <c r="B2676" s="32"/>
      <c r="D2676" s="154" t="s">
        <v>403</v>
      </c>
      <c r="F2676" s="176" t="s">
        <v>580</v>
      </c>
      <c r="H2676" s="177">
        <v>91.14</v>
      </c>
      <c r="L2676" s="32"/>
      <c r="M2676" s="175"/>
      <c r="T2676" s="56"/>
      <c r="AU2676" s="17" t="s">
        <v>90</v>
      </c>
    </row>
    <row r="2677" spans="2:47" s="1" customFormat="1" ht="11.25">
      <c r="B2677" s="32"/>
      <c r="D2677" s="154" t="s">
        <v>403</v>
      </c>
      <c r="F2677" s="176" t="s">
        <v>581</v>
      </c>
      <c r="H2677" s="177">
        <v>11.49</v>
      </c>
      <c r="L2677" s="32"/>
      <c r="M2677" s="175"/>
      <c r="T2677" s="56"/>
      <c r="AU2677" s="17" t="s">
        <v>90</v>
      </c>
    </row>
    <row r="2678" spans="2:47" s="1" customFormat="1" ht="11.25">
      <c r="B2678" s="32"/>
      <c r="D2678" s="154" t="s">
        <v>403</v>
      </c>
      <c r="F2678" s="176" t="s">
        <v>582</v>
      </c>
      <c r="H2678" s="177">
        <v>37.39</v>
      </c>
      <c r="L2678" s="32"/>
      <c r="M2678" s="175"/>
      <c r="T2678" s="56"/>
      <c r="AU2678" s="17" t="s">
        <v>90</v>
      </c>
    </row>
    <row r="2679" spans="2:47" s="1" customFormat="1" ht="11.25">
      <c r="B2679" s="32"/>
      <c r="D2679" s="154" t="s">
        <v>403</v>
      </c>
      <c r="F2679" s="176" t="s">
        <v>583</v>
      </c>
      <c r="H2679" s="177">
        <v>29.42</v>
      </c>
      <c r="L2679" s="32"/>
      <c r="M2679" s="175"/>
      <c r="T2679" s="56"/>
      <c r="AU2679" s="17" t="s">
        <v>90</v>
      </c>
    </row>
    <row r="2680" spans="2:47" s="1" customFormat="1" ht="11.25">
      <c r="B2680" s="32"/>
      <c r="D2680" s="154" t="s">
        <v>403</v>
      </c>
      <c r="F2680" s="176" t="s">
        <v>584</v>
      </c>
      <c r="H2680" s="177">
        <v>4.26</v>
      </c>
      <c r="L2680" s="32"/>
      <c r="M2680" s="175"/>
      <c r="T2680" s="56"/>
      <c r="AU2680" s="17" t="s">
        <v>90</v>
      </c>
    </row>
    <row r="2681" spans="2:47" s="1" customFormat="1" ht="11.25">
      <c r="B2681" s="32"/>
      <c r="D2681" s="154" t="s">
        <v>403</v>
      </c>
      <c r="F2681" s="176" t="s">
        <v>585</v>
      </c>
      <c r="H2681" s="177">
        <v>9.2899999999999991</v>
      </c>
      <c r="L2681" s="32"/>
      <c r="M2681" s="175"/>
      <c r="T2681" s="56"/>
      <c r="AU2681" s="17" t="s">
        <v>90</v>
      </c>
    </row>
    <row r="2682" spans="2:47" s="1" customFormat="1" ht="11.25">
      <c r="B2682" s="32"/>
      <c r="D2682" s="154" t="s">
        <v>403</v>
      </c>
      <c r="F2682" s="176" t="s">
        <v>586</v>
      </c>
      <c r="H2682" s="177">
        <v>13.55</v>
      </c>
      <c r="L2682" s="32"/>
      <c r="M2682" s="175"/>
      <c r="T2682" s="56"/>
      <c r="AU2682" s="17" t="s">
        <v>90</v>
      </c>
    </row>
    <row r="2683" spans="2:47" s="1" customFormat="1" ht="11.25">
      <c r="B2683" s="32"/>
      <c r="D2683" s="154" t="s">
        <v>403</v>
      </c>
      <c r="F2683" s="176" t="s">
        <v>587</v>
      </c>
      <c r="H2683" s="177">
        <v>2.12</v>
      </c>
      <c r="L2683" s="32"/>
      <c r="M2683" s="175"/>
      <c r="T2683" s="56"/>
      <c r="AU2683" s="17" t="s">
        <v>90</v>
      </c>
    </row>
    <row r="2684" spans="2:47" s="1" customFormat="1" ht="11.25">
      <c r="B2684" s="32"/>
      <c r="D2684" s="154" t="s">
        <v>403</v>
      </c>
      <c r="F2684" s="176" t="s">
        <v>588</v>
      </c>
      <c r="H2684" s="177">
        <v>2.42</v>
      </c>
      <c r="L2684" s="32"/>
      <c r="M2684" s="175"/>
      <c r="T2684" s="56"/>
      <c r="AU2684" s="17" t="s">
        <v>90</v>
      </c>
    </row>
    <row r="2685" spans="2:47" s="1" customFormat="1" ht="11.25">
      <c r="B2685" s="32"/>
      <c r="D2685" s="154" t="s">
        <v>403</v>
      </c>
      <c r="F2685" s="176" t="s">
        <v>589</v>
      </c>
      <c r="H2685" s="177">
        <v>24.5</v>
      </c>
      <c r="L2685" s="32"/>
      <c r="M2685" s="175"/>
      <c r="T2685" s="56"/>
      <c r="AU2685" s="17" t="s">
        <v>90</v>
      </c>
    </row>
    <row r="2686" spans="2:47" s="1" customFormat="1" ht="11.25">
      <c r="B2686" s="32"/>
      <c r="D2686" s="154" t="s">
        <v>403</v>
      </c>
      <c r="F2686" s="176" t="s">
        <v>590</v>
      </c>
      <c r="H2686" s="177">
        <v>9.89</v>
      </c>
      <c r="L2686" s="32"/>
      <c r="M2686" s="175"/>
      <c r="T2686" s="56"/>
      <c r="AU2686" s="17" t="s">
        <v>90</v>
      </c>
    </row>
    <row r="2687" spans="2:47" s="1" customFormat="1" ht="11.25">
      <c r="B2687" s="32"/>
      <c r="D2687" s="154" t="s">
        <v>403</v>
      </c>
      <c r="F2687" s="176" t="s">
        <v>591</v>
      </c>
      <c r="H2687" s="177">
        <v>47.99</v>
      </c>
      <c r="L2687" s="32"/>
      <c r="M2687" s="175"/>
      <c r="T2687" s="56"/>
      <c r="AU2687" s="17" t="s">
        <v>90</v>
      </c>
    </row>
    <row r="2688" spans="2:47" s="1" customFormat="1" ht="11.25">
      <c r="B2688" s="32"/>
      <c r="D2688" s="154" t="s">
        <v>403</v>
      </c>
      <c r="F2688" s="176" t="s">
        <v>592</v>
      </c>
      <c r="H2688" s="177">
        <v>39.96</v>
      </c>
      <c r="L2688" s="32"/>
      <c r="M2688" s="175"/>
      <c r="T2688" s="56"/>
      <c r="AU2688" s="17" t="s">
        <v>90</v>
      </c>
    </row>
    <row r="2689" spans="2:47" s="1" customFormat="1" ht="11.25">
      <c r="B2689" s="32"/>
      <c r="D2689" s="154" t="s">
        <v>403</v>
      </c>
      <c r="F2689" s="176" t="s">
        <v>593</v>
      </c>
      <c r="H2689" s="177">
        <v>40.11</v>
      </c>
      <c r="L2689" s="32"/>
      <c r="M2689" s="175"/>
      <c r="T2689" s="56"/>
      <c r="AU2689" s="17" t="s">
        <v>90</v>
      </c>
    </row>
    <row r="2690" spans="2:47" s="1" customFormat="1" ht="11.25">
      <c r="B2690" s="32"/>
      <c r="D2690" s="154" t="s">
        <v>403</v>
      </c>
      <c r="F2690" s="176" t="s">
        <v>594</v>
      </c>
      <c r="H2690" s="177">
        <v>22.03</v>
      </c>
      <c r="L2690" s="32"/>
      <c r="M2690" s="175"/>
      <c r="T2690" s="56"/>
      <c r="AU2690" s="17" t="s">
        <v>90</v>
      </c>
    </row>
    <row r="2691" spans="2:47" s="1" customFormat="1" ht="11.25">
      <c r="B2691" s="32"/>
      <c r="D2691" s="154" t="s">
        <v>403</v>
      </c>
      <c r="F2691" s="176" t="s">
        <v>595</v>
      </c>
      <c r="H2691" s="177">
        <v>23.37</v>
      </c>
      <c r="L2691" s="32"/>
      <c r="M2691" s="175"/>
      <c r="T2691" s="56"/>
      <c r="AU2691" s="17" t="s">
        <v>90</v>
      </c>
    </row>
    <row r="2692" spans="2:47" s="1" customFormat="1" ht="11.25">
      <c r="B2692" s="32"/>
      <c r="D2692" s="154" t="s">
        <v>403</v>
      </c>
      <c r="F2692" s="176" t="s">
        <v>596</v>
      </c>
      <c r="H2692" s="177">
        <v>15.48</v>
      </c>
      <c r="L2692" s="32"/>
      <c r="M2692" s="175"/>
      <c r="T2692" s="56"/>
      <c r="AU2692" s="17" t="s">
        <v>90</v>
      </c>
    </row>
    <row r="2693" spans="2:47" s="1" customFormat="1" ht="11.25">
      <c r="B2693" s="32"/>
      <c r="D2693" s="154" t="s">
        <v>403</v>
      </c>
      <c r="F2693" s="176" t="s">
        <v>597</v>
      </c>
      <c r="H2693" s="177">
        <v>21.29</v>
      </c>
      <c r="L2693" s="32"/>
      <c r="M2693" s="175"/>
      <c r="T2693" s="56"/>
      <c r="AU2693" s="17" t="s">
        <v>90</v>
      </c>
    </row>
    <row r="2694" spans="2:47" s="1" customFormat="1" ht="11.25">
      <c r="B2694" s="32"/>
      <c r="D2694" s="154" t="s">
        <v>403</v>
      </c>
      <c r="F2694" s="176" t="s">
        <v>406</v>
      </c>
      <c r="H2694" s="177">
        <v>445.7</v>
      </c>
      <c r="L2694" s="32"/>
      <c r="M2694" s="175"/>
      <c r="T2694" s="56"/>
      <c r="AU2694" s="17" t="s">
        <v>90</v>
      </c>
    </row>
    <row r="2695" spans="2:47" s="1" customFormat="1" ht="11.25">
      <c r="B2695" s="32"/>
      <c r="D2695" s="154" t="s">
        <v>403</v>
      </c>
      <c r="F2695" s="174" t="s">
        <v>1343</v>
      </c>
      <c r="L2695" s="32"/>
      <c r="M2695" s="175"/>
      <c r="T2695" s="56"/>
      <c r="AU2695" s="17" t="s">
        <v>90</v>
      </c>
    </row>
    <row r="2696" spans="2:47" s="1" customFormat="1" ht="11.25">
      <c r="B2696" s="32"/>
      <c r="D2696" s="154" t="s">
        <v>403</v>
      </c>
      <c r="F2696" s="176" t="s">
        <v>1344</v>
      </c>
      <c r="H2696" s="177">
        <v>0</v>
      </c>
      <c r="L2696" s="32"/>
      <c r="M2696" s="175"/>
      <c r="T2696" s="56"/>
      <c r="AU2696" s="17" t="s">
        <v>90</v>
      </c>
    </row>
    <row r="2697" spans="2:47" s="1" customFormat="1" ht="11.25">
      <c r="B2697" s="32"/>
      <c r="D2697" s="154" t="s">
        <v>403</v>
      </c>
      <c r="F2697" s="176" t="s">
        <v>1345</v>
      </c>
      <c r="H2697" s="177">
        <v>12.16</v>
      </c>
      <c r="L2697" s="32"/>
      <c r="M2697" s="175"/>
      <c r="T2697" s="56"/>
      <c r="AU2697" s="17" t="s">
        <v>90</v>
      </c>
    </row>
    <row r="2698" spans="2:47" s="1" customFormat="1" ht="11.25">
      <c r="B2698" s="32"/>
      <c r="D2698" s="154" t="s">
        <v>403</v>
      </c>
      <c r="F2698" s="176" t="s">
        <v>406</v>
      </c>
      <c r="H2698" s="177">
        <v>12.16</v>
      </c>
      <c r="L2698" s="32"/>
      <c r="M2698" s="175"/>
      <c r="T2698" s="56"/>
      <c r="AU2698" s="17" t="s">
        <v>90</v>
      </c>
    </row>
    <row r="2699" spans="2:47" s="1" customFormat="1" ht="11.25">
      <c r="B2699" s="32"/>
      <c r="D2699" s="154" t="s">
        <v>403</v>
      </c>
      <c r="F2699" s="174" t="s">
        <v>1346</v>
      </c>
      <c r="L2699" s="32"/>
      <c r="M2699" s="175"/>
      <c r="T2699" s="56"/>
      <c r="AU2699" s="17" t="s">
        <v>90</v>
      </c>
    </row>
    <row r="2700" spans="2:47" s="1" customFormat="1" ht="11.25">
      <c r="B2700" s="32"/>
      <c r="D2700" s="154" t="s">
        <v>403</v>
      </c>
      <c r="F2700" s="176" t="s">
        <v>728</v>
      </c>
      <c r="H2700" s="177">
        <v>0</v>
      </c>
      <c r="L2700" s="32"/>
      <c r="M2700" s="175"/>
      <c r="T2700" s="56"/>
      <c r="AU2700" s="17" t="s">
        <v>90</v>
      </c>
    </row>
    <row r="2701" spans="2:47" s="1" customFormat="1" ht="11.25">
      <c r="B2701" s="32"/>
      <c r="D2701" s="154" t="s">
        <v>403</v>
      </c>
      <c r="F2701" s="176" t="s">
        <v>1347</v>
      </c>
      <c r="H2701" s="177">
        <v>0</v>
      </c>
      <c r="L2701" s="32"/>
      <c r="M2701" s="175"/>
      <c r="T2701" s="56"/>
      <c r="AU2701" s="17" t="s">
        <v>90</v>
      </c>
    </row>
    <row r="2702" spans="2:47" s="1" customFormat="1" ht="11.25">
      <c r="B2702" s="32"/>
      <c r="D2702" s="154" t="s">
        <v>403</v>
      </c>
      <c r="F2702" s="176" t="s">
        <v>1348</v>
      </c>
      <c r="H2702" s="177">
        <v>53.28</v>
      </c>
      <c r="L2702" s="32"/>
      <c r="M2702" s="175"/>
      <c r="T2702" s="56"/>
      <c r="AU2702" s="17" t="s">
        <v>90</v>
      </c>
    </row>
    <row r="2703" spans="2:47" s="1" customFormat="1" ht="11.25">
      <c r="B2703" s="32"/>
      <c r="D2703" s="154" t="s">
        <v>403</v>
      </c>
      <c r="F2703" s="176" t="s">
        <v>1349</v>
      </c>
      <c r="H2703" s="177">
        <v>8.68</v>
      </c>
      <c r="L2703" s="32"/>
      <c r="M2703" s="175"/>
      <c r="T2703" s="56"/>
      <c r="AU2703" s="17" t="s">
        <v>90</v>
      </c>
    </row>
    <row r="2704" spans="2:47" s="1" customFormat="1" ht="11.25">
      <c r="B2704" s="32"/>
      <c r="D2704" s="154" t="s">
        <v>403</v>
      </c>
      <c r="F2704" s="176" t="s">
        <v>1350</v>
      </c>
      <c r="H2704" s="177">
        <v>17.47</v>
      </c>
      <c r="L2704" s="32"/>
      <c r="M2704" s="175"/>
      <c r="T2704" s="56"/>
      <c r="AU2704" s="17" t="s">
        <v>90</v>
      </c>
    </row>
    <row r="2705" spans="2:65" s="1" customFormat="1" ht="11.25">
      <c r="B2705" s="32"/>
      <c r="D2705" s="154" t="s">
        <v>403</v>
      </c>
      <c r="F2705" s="176" t="s">
        <v>1351</v>
      </c>
      <c r="H2705" s="177">
        <v>55.67</v>
      </c>
      <c r="L2705" s="32"/>
      <c r="M2705" s="175"/>
      <c r="T2705" s="56"/>
      <c r="AU2705" s="17" t="s">
        <v>90</v>
      </c>
    </row>
    <row r="2706" spans="2:65" s="1" customFormat="1" ht="11.25">
      <c r="B2706" s="32"/>
      <c r="D2706" s="154" t="s">
        <v>403</v>
      </c>
      <c r="F2706" s="176" t="s">
        <v>1352</v>
      </c>
      <c r="H2706" s="177">
        <v>28.85</v>
      </c>
      <c r="L2706" s="32"/>
      <c r="M2706" s="175"/>
      <c r="T2706" s="56"/>
      <c r="AU2706" s="17" t="s">
        <v>90</v>
      </c>
    </row>
    <row r="2707" spans="2:65" s="1" customFormat="1" ht="11.25">
      <c r="B2707" s="32"/>
      <c r="D2707" s="154" t="s">
        <v>403</v>
      </c>
      <c r="F2707" s="176" t="s">
        <v>1353</v>
      </c>
      <c r="H2707" s="177">
        <v>6.34</v>
      </c>
      <c r="L2707" s="32"/>
      <c r="M2707" s="175"/>
      <c r="T2707" s="56"/>
      <c r="AU2707" s="17" t="s">
        <v>90</v>
      </c>
    </row>
    <row r="2708" spans="2:65" s="1" customFormat="1" ht="11.25">
      <c r="B2708" s="32"/>
      <c r="D2708" s="154" t="s">
        <v>403</v>
      </c>
      <c r="F2708" s="176" t="s">
        <v>1354</v>
      </c>
      <c r="H2708" s="177">
        <v>2.42</v>
      </c>
      <c r="L2708" s="32"/>
      <c r="M2708" s="175"/>
      <c r="T2708" s="56"/>
      <c r="AU2708" s="17" t="s">
        <v>90</v>
      </c>
    </row>
    <row r="2709" spans="2:65" s="1" customFormat="1" ht="11.25">
      <c r="B2709" s="32"/>
      <c r="D2709" s="154" t="s">
        <v>403</v>
      </c>
      <c r="F2709" s="176" t="s">
        <v>1355</v>
      </c>
      <c r="H2709" s="177">
        <v>2.8</v>
      </c>
      <c r="L2709" s="32"/>
      <c r="M2709" s="175"/>
      <c r="T2709" s="56"/>
      <c r="AU2709" s="17" t="s">
        <v>90</v>
      </c>
    </row>
    <row r="2710" spans="2:65" s="1" customFormat="1" ht="11.25">
      <c r="B2710" s="32"/>
      <c r="D2710" s="154" t="s">
        <v>403</v>
      </c>
      <c r="F2710" s="176" t="s">
        <v>1356</v>
      </c>
      <c r="H2710" s="177">
        <v>2.12</v>
      </c>
      <c r="L2710" s="32"/>
      <c r="M2710" s="175"/>
      <c r="T2710" s="56"/>
      <c r="AU2710" s="17" t="s">
        <v>90</v>
      </c>
    </row>
    <row r="2711" spans="2:65" s="1" customFormat="1" ht="11.25">
      <c r="B2711" s="32"/>
      <c r="D2711" s="154" t="s">
        <v>403</v>
      </c>
      <c r="F2711" s="176" t="s">
        <v>1357</v>
      </c>
      <c r="H2711" s="177">
        <v>13.55</v>
      </c>
      <c r="L2711" s="32"/>
      <c r="M2711" s="175"/>
      <c r="T2711" s="56"/>
      <c r="AU2711" s="17" t="s">
        <v>90</v>
      </c>
    </row>
    <row r="2712" spans="2:65" s="1" customFormat="1" ht="11.25">
      <c r="B2712" s="32"/>
      <c r="D2712" s="154" t="s">
        <v>403</v>
      </c>
      <c r="F2712" s="176" t="s">
        <v>1358</v>
      </c>
      <c r="H2712" s="177">
        <v>15.02</v>
      </c>
      <c r="L2712" s="32"/>
      <c r="M2712" s="175"/>
      <c r="T2712" s="56"/>
      <c r="AU2712" s="17" t="s">
        <v>90</v>
      </c>
    </row>
    <row r="2713" spans="2:65" s="1" customFormat="1" ht="11.25">
      <c r="B2713" s="32"/>
      <c r="D2713" s="154" t="s">
        <v>403</v>
      </c>
      <c r="F2713" s="176" t="s">
        <v>1359</v>
      </c>
      <c r="H2713" s="177">
        <v>57.93</v>
      </c>
      <c r="L2713" s="32"/>
      <c r="M2713" s="175"/>
      <c r="T2713" s="56"/>
      <c r="AU2713" s="17" t="s">
        <v>90</v>
      </c>
    </row>
    <row r="2714" spans="2:65" s="1" customFormat="1" ht="11.25">
      <c r="B2714" s="32"/>
      <c r="D2714" s="154" t="s">
        <v>403</v>
      </c>
      <c r="F2714" s="176" t="s">
        <v>1360</v>
      </c>
      <c r="H2714" s="177">
        <v>22.03</v>
      </c>
      <c r="L2714" s="32"/>
      <c r="M2714" s="175"/>
      <c r="T2714" s="56"/>
      <c r="AU2714" s="17" t="s">
        <v>90</v>
      </c>
    </row>
    <row r="2715" spans="2:65" s="1" customFormat="1" ht="11.25">
      <c r="B2715" s="32"/>
      <c r="D2715" s="154" t="s">
        <v>403</v>
      </c>
      <c r="F2715" s="176" t="s">
        <v>1361</v>
      </c>
      <c r="H2715" s="177">
        <v>23.26</v>
      </c>
      <c r="L2715" s="32"/>
      <c r="M2715" s="175"/>
      <c r="T2715" s="56"/>
      <c r="AU2715" s="17" t="s">
        <v>90</v>
      </c>
    </row>
    <row r="2716" spans="2:65" s="1" customFormat="1" ht="11.25">
      <c r="B2716" s="32"/>
      <c r="D2716" s="154" t="s">
        <v>403</v>
      </c>
      <c r="F2716" s="176" t="s">
        <v>1362</v>
      </c>
      <c r="H2716" s="177">
        <v>23.56</v>
      </c>
      <c r="L2716" s="32"/>
      <c r="M2716" s="175"/>
      <c r="T2716" s="56"/>
      <c r="AU2716" s="17" t="s">
        <v>90</v>
      </c>
    </row>
    <row r="2717" spans="2:65" s="1" customFormat="1" ht="11.25">
      <c r="B2717" s="32"/>
      <c r="D2717" s="154" t="s">
        <v>403</v>
      </c>
      <c r="F2717" s="176" t="s">
        <v>1363</v>
      </c>
      <c r="H2717" s="177">
        <v>22.3</v>
      </c>
      <c r="L2717" s="32"/>
      <c r="M2717" s="175"/>
      <c r="T2717" s="56"/>
      <c r="AU2717" s="17" t="s">
        <v>90</v>
      </c>
    </row>
    <row r="2718" spans="2:65" s="1" customFormat="1" ht="11.25">
      <c r="B2718" s="32"/>
      <c r="D2718" s="154" t="s">
        <v>403</v>
      </c>
      <c r="F2718" s="176" t="s">
        <v>406</v>
      </c>
      <c r="H2718" s="177">
        <v>355.28</v>
      </c>
      <c r="L2718" s="32"/>
      <c r="M2718" s="175"/>
      <c r="T2718" s="56"/>
      <c r="AU2718" s="17" t="s">
        <v>90</v>
      </c>
    </row>
    <row r="2719" spans="2:65" s="1" customFormat="1" ht="16.5" customHeight="1">
      <c r="B2719" s="32"/>
      <c r="C2719" s="139" t="s">
        <v>1469</v>
      </c>
      <c r="D2719" s="139" t="s">
        <v>375</v>
      </c>
      <c r="E2719" s="140" t="s">
        <v>1470</v>
      </c>
      <c r="F2719" s="141" t="s">
        <v>1471</v>
      </c>
      <c r="G2719" s="142" t="s">
        <v>914</v>
      </c>
      <c r="H2719" s="143">
        <v>1</v>
      </c>
      <c r="I2719" s="144"/>
      <c r="J2719" s="145">
        <f>ROUND(I2719*H2719,2)</f>
        <v>0</v>
      </c>
      <c r="K2719" s="146"/>
      <c r="L2719" s="32"/>
      <c r="M2719" s="147" t="s">
        <v>1</v>
      </c>
      <c r="N2719" s="148" t="s">
        <v>45</v>
      </c>
      <c r="P2719" s="149">
        <f>O2719*H2719</f>
        <v>0</v>
      </c>
      <c r="Q2719" s="149">
        <v>0</v>
      </c>
      <c r="R2719" s="149">
        <f>Q2719*H2719</f>
        <v>0</v>
      </c>
      <c r="S2719" s="149">
        <v>0</v>
      </c>
      <c r="T2719" s="150">
        <f>S2719*H2719</f>
        <v>0</v>
      </c>
      <c r="AR2719" s="151" t="s">
        <v>379</v>
      </c>
      <c r="AT2719" s="151" t="s">
        <v>375</v>
      </c>
      <c r="AU2719" s="151" t="s">
        <v>90</v>
      </c>
      <c r="AY2719" s="17" t="s">
        <v>373</v>
      </c>
      <c r="BE2719" s="152">
        <f>IF(N2719="základní",J2719,0)</f>
        <v>0</v>
      </c>
      <c r="BF2719" s="152">
        <f>IF(N2719="snížená",J2719,0)</f>
        <v>0</v>
      </c>
      <c r="BG2719" s="152">
        <f>IF(N2719="zákl. přenesená",J2719,0)</f>
        <v>0</v>
      </c>
      <c r="BH2719" s="152">
        <f>IF(N2719="sníž. přenesená",J2719,0)</f>
        <v>0</v>
      </c>
      <c r="BI2719" s="152">
        <f>IF(N2719="nulová",J2719,0)</f>
        <v>0</v>
      </c>
      <c r="BJ2719" s="17" t="s">
        <v>87</v>
      </c>
      <c r="BK2719" s="152">
        <f>ROUND(I2719*H2719,2)</f>
        <v>0</v>
      </c>
      <c r="BL2719" s="17" t="s">
        <v>379</v>
      </c>
      <c r="BM2719" s="151" t="s">
        <v>1472</v>
      </c>
    </row>
    <row r="2720" spans="2:65" s="12" customFormat="1" ht="11.25">
      <c r="B2720" s="153"/>
      <c r="D2720" s="154" t="s">
        <v>381</v>
      </c>
      <c r="E2720" s="155" t="s">
        <v>1</v>
      </c>
      <c r="F2720" s="156" t="s">
        <v>456</v>
      </c>
      <c r="H2720" s="155" t="s">
        <v>1</v>
      </c>
      <c r="I2720" s="157"/>
      <c r="L2720" s="153"/>
      <c r="M2720" s="158"/>
      <c r="T2720" s="159"/>
      <c r="AT2720" s="155" t="s">
        <v>381</v>
      </c>
      <c r="AU2720" s="155" t="s">
        <v>90</v>
      </c>
      <c r="AV2720" s="12" t="s">
        <v>87</v>
      </c>
      <c r="AW2720" s="12" t="s">
        <v>36</v>
      </c>
      <c r="AX2720" s="12" t="s">
        <v>80</v>
      </c>
      <c r="AY2720" s="155" t="s">
        <v>373</v>
      </c>
    </row>
    <row r="2721" spans="2:65" s="13" customFormat="1" ht="11.25">
      <c r="B2721" s="160"/>
      <c r="D2721" s="154" t="s">
        <v>381</v>
      </c>
      <c r="E2721" s="161" t="s">
        <v>1</v>
      </c>
      <c r="F2721" s="162" t="s">
        <v>1473</v>
      </c>
      <c r="H2721" s="163">
        <v>1</v>
      </c>
      <c r="I2721" s="164"/>
      <c r="L2721" s="160"/>
      <c r="M2721" s="165"/>
      <c r="T2721" s="166"/>
      <c r="AT2721" s="161" t="s">
        <v>381</v>
      </c>
      <c r="AU2721" s="161" t="s">
        <v>90</v>
      </c>
      <c r="AV2721" s="13" t="s">
        <v>90</v>
      </c>
      <c r="AW2721" s="13" t="s">
        <v>36</v>
      </c>
      <c r="AX2721" s="13" t="s">
        <v>80</v>
      </c>
      <c r="AY2721" s="161" t="s">
        <v>373</v>
      </c>
    </row>
    <row r="2722" spans="2:65" s="14" customFormat="1" ht="11.25">
      <c r="B2722" s="167"/>
      <c r="D2722" s="154" t="s">
        <v>381</v>
      </c>
      <c r="E2722" s="168" t="s">
        <v>1</v>
      </c>
      <c r="F2722" s="169" t="s">
        <v>386</v>
      </c>
      <c r="H2722" s="170">
        <v>1</v>
      </c>
      <c r="I2722" s="171"/>
      <c r="L2722" s="167"/>
      <c r="M2722" s="172"/>
      <c r="T2722" s="173"/>
      <c r="AT2722" s="168" t="s">
        <v>381</v>
      </c>
      <c r="AU2722" s="168" t="s">
        <v>90</v>
      </c>
      <c r="AV2722" s="14" t="s">
        <v>379</v>
      </c>
      <c r="AW2722" s="14" t="s">
        <v>36</v>
      </c>
      <c r="AX2722" s="14" t="s">
        <v>87</v>
      </c>
      <c r="AY2722" s="168" t="s">
        <v>373</v>
      </c>
    </row>
    <row r="2723" spans="2:65" s="1" customFormat="1" ht="11.25">
      <c r="B2723" s="32"/>
      <c r="D2723" s="154" t="s">
        <v>403</v>
      </c>
      <c r="F2723" s="174" t="s">
        <v>408</v>
      </c>
      <c r="L2723" s="32"/>
      <c r="M2723" s="175"/>
      <c r="T2723" s="56"/>
      <c r="AU2723" s="17" t="s">
        <v>90</v>
      </c>
    </row>
    <row r="2724" spans="2:65" s="1" customFormat="1" ht="11.25">
      <c r="B2724" s="32"/>
      <c r="D2724" s="154" t="s">
        <v>403</v>
      </c>
      <c r="F2724" s="176" t="s">
        <v>400</v>
      </c>
      <c r="H2724" s="177">
        <v>0</v>
      </c>
      <c r="L2724" s="32"/>
      <c r="M2724" s="175"/>
      <c r="T2724" s="56"/>
      <c r="AU2724" s="17" t="s">
        <v>90</v>
      </c>
    </row>
    <row r="2725" spans="2:65" s="1" customFormat="1" ht="11.25">
      <c r="B2725" s="32"/>
      <c r="D2725" s="154" t="s">
        <v>403</v>
      </c>
      <c r="F2725" s="176" t="s">
        <v>267</v>
      </c>
      <c r="H2725" s="177">
        <v>445.4</v>
      </c>
      <c r="L2725" s="32"/>
      <c r="M2725" s="175"/>
      <c r="T2725" s="56"/>
      <c r="AU2725" s="17" t="s">
        <v>90</v>
      </c>
    </row>
    <row r="2726" spans="2:65" s="1" customFormat="1" ht="16.5" customHeight="1">
      <c r="B2726" s="32"/>
      <c r="C2726" s="185" t="s">
        <v>1474</v>
      </c>
      <c r="D2726" s="185" t="s">
        <v>479</v>
      </c>
      <c r="E2726" s="186" t="s">
        <v>1475</v>
      </c>
      <c r="F2726" s="187" t="s">
        <v>1476</v>
      </c>
      <c r="G2726" s="188" t="s">
        <v>914</v>
      </c>
      <c r="H2726" s="189">
        <v>1</v>
      </c>
      <c r="I2726" s="190"/>
      <c r="J2726" s="191">
        <f>ROUND(I2726*H2726,2)</f>
        <v>0</v>
      </c>
      <c r="K2726" s="192"/>
      <c r="L2726" s="193"/>
      <c r="M2726" s="194" t="s">
        <v>1</v>
      </c>
      <c r="N2726" s="195" t="s">
        <v>45</v>
      </c>
      <c r="P2726" s="149">
        <f>O2726*H2726</f>
        <v>0</v>
      </c>
      <c r="Q2726" s="149">
        <v>1.2999999999999999E-3</v>
      </c>
      <c r="R2726" s="149">
        <f>Q2726*H2726</f>
        <v>1.2999999999999999E-3</v>
      </c>
      <c r="S2726" s="149">
        <v>0</v>
      </c>
      <c r="T2726" s="150">
        <f>S2726*H2726</f>
        <v>0</v>
      </c>
      <c r="AR2726" s="151" t="s">
        <v>444</v>
      </c>
      <c r="AT2726" s="151" t="s">
        <v>479</v>
      </c>
      <c r="AU2726" s="151" t="s">
        <v>90</v>
      </c>
      <c r="AY2726" s="17" t="s">
        <v>373</v>
      </c>
      <c r="BE2726" s="152">
        <f>IF(N2726="základní",J2726,0)</f>
        <v>0</v>
      </c>
      <c r="BF2726" s="152">
        <f>IF(N2726="snížená",J2726,0)</f>
        <v>0</v>
      </c>
      <c r="BG2726" s="152">
        <f>IF(N2726="zákl. přenesená",J2726,0)</f>
        <v>0</v>
      </c>
      <c r="BH2726" s="152">
        <f>IF(N2726="sníž. přenesená",J2726,0)</f>
        <v>0</v>
      </c>
      <c r="BI2726" s="152">
        <f>IF(N2726="nulová",J2726,0)</f>
        <v>0</v>
      </c>
      <c r="BJ2726" s="17" t="s">
        <v>87</v>
      </c>
      <c r="BK2726" s="152">
        <f>ROUND(I2726*H2726,2)</f>
        <v>0</v>
      </c>
      <c r="BL2726" s="17" t="s">
        <v>379</v>
      </c>
      <c r="BM2726" s="151" t="s">
        <v>1477</v>
      </c>
    </row>
    <row r="2727" spans="2:65" s="11" customFormat="1" ht="22.9" customHeight="1">
      <c r="B2727" s="127"/>
      <c r="D2727" s="128" t="s">
        <v>79</v>
      </c>
      <c r="E2727" s="137" t="s">
        <v>444</v>
      </c>
      <c r="F2727" s="137" t="s">
        <v>1478</v>
      </c>
      <c r="I2727" s="130"/>
      <c r="J2727" s="138">
        <f>BK2727</f>
        <v>0</v>
      </c>
      <c r="L2727" s="127"/>
      <c r="M2727" s="132"/>
      <c r="P2727" s="133">
        <f>SUM(P2728:P2760)</f>
        <v>0</v>
      </c>
      <c r="R2727" s="133">
        <f>SUM(R2728:R2760)</f>
        <v>2.01776</v>
      </c>
      <c r="T2727" s="134">
        <f>SUM(T2728:T2760)</f>
        <v>0</v>
      </c>
      <c r="AR2727" s="128" t="s">
        <v>87</v>
      </c>
      <c r="AT2727" s="135" t="s">
        <v>79</v>
      </c>
      <c r="AU2727" s="135" t="s">
        <v>87</v>
      </c>
      <c r="AY2727" s="128" t="s">
        <v>373</v>
      </c>
      <c r="BK2727" s="136">
        <f>SUM(BK2728:BK2760)</f>
        <v>0</v>
      </c>
    </row>
    <row r="2728" spans="2:65" s="1" customFormat="1" ht="24.2" customHeight="1">
      <c r="B2728" s="32"/>
      <c r="C2728" s="139" t="s">
        <v>1479</v>
      </c>
      <c r="D2728" s="139" t="s">
        <v>375</v>
      </c>
      <c r="E2728" s="140" t="s">
        <v>1480</v>
      </c>
      <c r="F2728" s="141" t="s">
        <v>1481</v>
      </c>
      <c r="G2728" s="142" t="s">
        <v>914</v>
      </c>
      <c r="H2728" s="143">
        <v>8</v>
      </c>
      <c r="I2728" s="144"/>
      <c r="J2728" s="145">
        <f>ROUND(I2728*H2728,2)</f>
        <v>0</v>
      </c>
      <c r="K2728" s="146"/>
      <c r="L2728" s="32"/>
      <c r="M2728" s="147" t="s">
        <v>1</v>
      </c>
      <c r="N2728" s="148" t="s">
        <v>45</v>
      </c>
      <c r="P2728" s="149">
        <f>O2728*H2728</f>
        <v>0</v>
      </c>
      <c r="Q2728" s="149">
        <v>5.0600000000000003E-3</v>
      </c>
      <c r="R2728" s="149">
        <f>Q2728*H2728</f>
        <v>4.0480000000000002E-2</v>
      </c>
      <c r="S2728" s="149">
        <v>0</v>
      </c>
      <c r="T2728" s="150">
        <f>S2728*H2728</f>
        <v>0</v>
      </c>
      <c r="AR2728" s="151" t="s">
        <v>379</v>
      </c>
      <c r="AT2728" s="151" t="s">
        <v>375</v>
      </c>
      <c r="AU2728" s="151" t="s">
        <v>90</v>
      </c>
      <c r="AY2728" s="17" t="s">
        <v>373</v>
      </c>
      <c r="BE2728" s="152">
        <f>IF(N2728="základní",J2728,0)</f>
        <v>0</v>
      </c>
      <c r="BF2728" s="152">
        <f>IF(N2728="snížená",J2728,0)</f>
        <v>0</v>
      </c>
      <c r="BG2728" s="152">
        <f>IF(N2728="zákl. přenesená",J2728,0)</f>
        <v>0</v>
      </c>
      <c r="BH2728" s="152">
        <f>IF(N2728="sníž. přenesená",J2728,0)</f>
        <v>0</v>
      </c>
      <c r="BI2728" s="152">
        <f>IF(N2728="nulová",J2728,0)</f>
        <v>0</v>
      </c>
      <c r="BJ2728" s="17" t="s">
        <v>87</v>
      </c>
      <c r="BK2728" s="152">
        <f>ROUND(I2728*H2728,2)</f>
        <v>0</v>
      </c>
      <c r="BL2728" s="17" t="s">
        <v>379</v>
      </c>
      <c r="BM2728" s="151" t="s">
        <v>1482</v>
      </c>
    </row>
    <row r="2729" spans="2:65" s="12" customFormat="1" ht="11.25">
      <c r="B2729" s="153"/>
      <c r="D2729" s="154" t="s">
        <v>381</v>
      </c>
      <c r="E2729" s="155" t="s">
        <v>1</v>
      </c>
      <c r="F2729" s="156" t="s">
        <v>1483</v>
      </c>
      <c r="H2729" s="155" t="s">
        <v>1</v>
      </c>
      <c r="I2729" s="157"/>
      <c r="L2729" s="153"/>
      <c r="M2729" s="158"/>
      <c r="T2729" s="159"/>
      <c r="AT2729" s="155" t="s">
        <v>381</v>
      </c>
      <c r="AU2729" s="155" t="s">
        <v>90</v>
      </c>
      <c r="AV2729" s="12" t="s">
        <v>87</v>
      </c>
      <c r="AW2729" s="12" t="s">
        <v>36</v>
      </c>
      <c r="AX2729" s="12" t="s">
        <v>80</v>
      </c>
      <c r="AY2729" s="155" t="s">
        <v>373</v>
      </c>
    </row>
    <row r="2730" spans="2:65" s="12" customFormat="1" ht="11.25">
      <c r="B2730" s="153"/>
      <c r="D2730" s="154" t="s">
        <v>381</v>
      </c>
      <c r="E2730" s="155" t="s">
        <v>1</v>
      </c>
      <c r="F2730" s="156" t="s">
        <v>1484</v>
      </c>
      <c r="H2730" s="155" t="s">
        <v>1</v>
      </c>
      <c r="I2730" s="157"/>
      <c r="L2730" s="153"/>
      <c r="M2730" s="158"/>
      <c r="T2730" s="159"/>
      <c r="AT2730" s="155" t="s">
        <v>381</v>
      </c>
      <c r="AU2730" s="155" t="s">
        <v>90</v>
      </c>
      <c r="AV2730" s="12" t="s">
        <v>87</v>
      </c>
      <c r="AW2730" s="12" t="s">
        <v>36</v>
      </c>
      <c r="AX2730" s="12" t="s">
        <v>80</v>
      </c>
      <c r="AY2730" s="155" t="s">
        <v>373</v>
      </c>
    </row>
    <row r="2731" spans="2:65" s="13" customFormat="1" ht="11.25">
      <c r="B2731" s="160"/>
      <c r="D2731" s="154" t="s">
        <v>381</v>
      </c>
      <c r="E2731" s="161" t="s">
        <v>1</v>
      </c>
      <c r="F2731" s="162" t="s">
        <v>1485</v>
      </c>
      <c r="H2731" s="163">
        <v>8</v>
      </c>
      <c r="I2731" s="164"/>
      <c r="L2731" s="160"/>
      <c r="M2731" s="165"/>
      <c r="T2731" s="166"/>
      <c r="AT2731" s="161" t="s">
        <v>381</v>
      </c>
      <c r="AU2731" s="161" t="s">
        <v>90</v>
      </c>
      <c r="AV2731" s="13" t="s">
        <v>90</v>
      </c>
      <c r="AW2731" s="13" t="s">
        <v>36</v>
      </c>
      <c r="AX2731" s="13" t="s">
        <v>80</v>
      </c>
      <c r="AY2731" s="161" t="s">
        <v>373</v>
      </c>
    </row>
    <row r="2732" spans="2:65" s="14" customFormat="1" ht="11.25">
      <c r="B2732" s="167"/>
      <c r="D2732" s="154" t="s">
        <v>381</v>
      </c>
      <c r="E2732" s="168" t="s">
        <v>1</v>
      </c>
      <c r="F2732" s="169" t="s">
        <v>386</v>
      </c>
      <c r="H2732" s="170">
        <v>8</v>
      </c>
      <c r="I2732" s="171"/>
      <c r="L2732" s="167"/>
      <c r="M2732" s="172"/>
      <c r="T2732" s="173"/>
      <c r="AT2732" s="168" t="s">
        <v>381</v>
      </c>
      <c r="AU2732" s="168" t="s">
        <v>90</v>
      </c>
      <c r="AV2732" s="14" t="s">
        <v>379</v>
      </c>
      <c r="AW2732" s="14" t="s">
        <v>36</v>
      </c>
      <c r="AX2732" s="14" t="s">
        <v>87</v>
      </c>
      <c r="AY2732" s="168" t="s">
        <v>373</v>
      </c>
    </row>
    <row r="2733" spans="2:65" s="1" customFormat="1" ht="11.25">
      <c r="B2733" s="32"/>
      <c r="D2733" s="154" t="s">
        <v>403</v>
      </c>
      <c r="F2733" s="174" t="s">
        <v>408</v>
      </c>
      <c r="L2733" s="32"/>
      <c r="M2733" s="175"/>
      <c r="T2733" s="56"/>
      <c r="AU2733" s="17" t="s">
        <v>90</v>
      </c>
    </row>
    <row r="2734" spans="2:65" s="1" customFormat="1" ht="11.25">
      <c r="B2734" s="32"/>
      <c r="D2734" s="154" t="s">
        <v>403</v>
      </c>
      <c r="F2734" s="176" t="s">
        <v>400</v>
      </c>
      <c r="H2734" s="177">
        <v>0</v>
      </c>
      <c r="L2734" s="32"/>
      <c r="M2734" s="175"/>
      <c r="T2734" s="56"/>
      <c r="AU2734" s="17" t="s">
        <v>90</v>
      </c>
    </row>
    <row r="2735" spans="2:65" s="1" customFormat="1" ht="11.25">
      <c r="B2735" s="32"/>
      <c r="D2735" s="154" t="s">
        <v>403</v>
      </c>
      <c r="F2735" s="176" t="s">
        <v>267</v>
      </c>
      <c r="H2735" s="177">
        <v>445.4</v>
      </c>
      <c r="L2735" s="32"/>
      <c r="M2735" s="175"/>
      <c r="T2735" s="56"/>
      <c r="AU2735" s="17" t="s">
        <v>90</v>
      </c>
    </row>
    <row r="2736" spans="2:65" s="1" customFormat="1" ht="24.2" customHeight="1">
      <c r="B2736" s="32"/>
      <c r="C2736" s="139" t="s">
        <v>1486</v>
      </c>
      <c r="D2736" s="139" t="s">
        <v>375</v>
      </c>
      <c r="E2736" s="140" t="s">
        <v>1487</v>
      </c>
      <c r="F2736" s="141" t="s">
        <v>1488</v>
      </c>
      <c r="G2736" s="142" t="s">
        <v>914</v>
      </c>
      <c r="H2736" s="143">
        <v>16</v>
      </c>
      <c r="I2736" s="144"/>
      <c r="J2736" s="145">
        <f>ROUND(I2736*H2736,2)</f>
        <v>0</v>
      </c>
      <c r="K2736" s="146"/>
      <c r="L2736" s="32"/>
      <c r="M2736" s="147" t="s">
        <v>1</v>
      </c>
      <c r="N2736" s="148" t="s">
        <v>45</v>
      </c>
      <c r="P2736" s="149">
        <f>O2736*H2736</f>
        <v>0</v>
      </c>
      <c r="Q2736" s="149">
        <v>3.3400000000000001E-3</v>
      </c>
      <c r="R2736" s="149">
        <f>Q2736*H2736</f>
        <v>5.3440000000000001E-2</v>
      </c>
      <c r="S2736" s="149">
        <v>0</v>
      </c>
      <c r="T2736" s="150">
        <f>S2736*H2736</f>
        <v>0</v>
      </c>
      <c r="AR2736" s="151" t="s">
        <v>379</v>
      </c>
      <c r="AT2736" s="151" t="s">
        <v>375</v>
      </c>
      <c r="AU2736" s="151" t="s">
        <v>90</v>
      </c>
      <c r="AY2736" s="17" t="s">
        <v>373</v>
      </c>
      <c r="BE2736" s="152">
        <f>IF(N2736="základní",J2736,0)</f>
        <v>0</v>
      </c>
      <c r="BF2736" s="152">
        <f>IF(N2736="snížená",J2736,0)</f>
        <v>0</v>
      </c>
      <c r="BG2736" s="152">
        <f>IF(N2736="zákl. přenesená",J2736,0)</f>
        <v>0</v>
      </c>
      <c r="BH2736" s="152">
        <f>IF(N2736="sníž. přenesená",J2736,0)</f>
        <v>0</v>
      </c>
      <c r="BI2736" s="152">
        <f>IF(N2736="nulová",J2736,0)</f>
        <v>0</v>
      </c>
      <c r="BJ2736" s="17" t="s">
        <v>87</v>
      </c>
      <c r="BK2736" s="152">
        <f>ROUND(I2736*H2736,2)</f>
        <v>0</v>
      </c>
      <c r="BL2736" s="17" t="s">
        <v>379</v>
      </c>
      <c r="BM2736" s="151" t="s">
        <v>1489</v>
      </c>
    </row>
    <row r="2737" spans="2:65" s="12" customFormat="1" ht="11.25">
      <c r="B2737" s="153"/>
      <c r="D2737" s="154" t="s">
        <v>381</v>
      </c>
      <c r="E2737" s="155" t="s">
        <v>1</v>
      </c>
      <c r="F2737" s="156" t="s">
        <v>1483</v>
      </c>
      <c r="H2737" s="155" t="s">
        <v>1</v>
      </c>
      <c r="I2737" s="157"/>
      <c r="L2737" s="153"/>
      <c r="M2737" s="158"/>
      <c r="T2737" s="159"/>
      <c r="AT2737" s="155" t="s">
        <v>381</v>
      </c>
      <c r="AU2737" s="155" t="s">
        <v>90</v>
      </c>
      <c r="AV2737" s="12" t="s">
        <v>87</v>
      </c>
      <c r="AW2737" s="12" t="s">
        <v>36</v>
      </c>
      <c r="AX2737" s="12" t="s">
        <v>80</v>
      </c>
      <c r="AY2737" s="155" t="s">
        <v>373</v>
      </c>
    </row>
    <row r="2738" spans="2:65" s="12" customFormat="1" ht="11.25">
      <c r="B2738" s="153"/>
      <c r="D2738" s="154" t="s">
        <v>381</v>
      </c>
      <c r="E2738" s="155" t="s">
        <v>1</v>
      </c>
      <c r="F2738" s="156" t="s">
        <v>1484</v>
      </c>
      <c r="H2738" s="155" t="s">
        <v>1</v>
      </c>
      <c r="I2738" s="157"/>
      <c r="L2738" s="153"/>
      <c r="M2738" s="158"/>
      <c r="T2738" s="159"/>
      <c r="AT2738" s="155" t="s">
        <v>381</v>
      </c>
      <c r="AU2738" s="155" t="s">
        <v>90</v>
      </c>
      <c r="AV2738" s="12" t="s">
        <v>87</v>
      </c>
      <c r="AW2738" s="12" t="s">
        <v>36</v>
      </c>
      <c r="AX2738" s="12" t="s">
        <v>80</v>
      </c>
      <c r="AY2738" s="155" t="s">
        <v>373</v>
      </c>
    </row>
    <row r="2739" spans="2:65" s="12" customFormat="1" ht="11.25">
      <c r="B2739" s="153"/>
      <c r="D2739" s="154" t="s">
        <v>381</v>
      </c>
      <c r="E2739" s="155" t="s">
        <v>1</v>
      </c>
      <c r="F2739" s="156" t="s">
        <v>1490</v>
      </c>
      <c r="H2739" s="155" t="s">
        <v>1</v>
      </c>
      <c r="I2739" s="157"/>
      <c r="L2739" s="153"/>
      <c r="M2739" s="158"/>
      <c r="T2739" s="159"/>
      <c r="AT2739" s="155" t="s">
        <v>381</v>
      </c>
      <c r="AU2739" s="155" t="s">
        <v>90</v>
      </c>
      <c r="AV2739" s="12" t="s">
        <v>87</v>
      </c>
      <c r="AW2739" s="12" t="s">
        <v>36</v>
      </c>
      <c r="AX2739" s="12" t="s">
        <v>80</v>
      </c>
      <c r="AY2739" s="155" t="s">
        <v>373</v>
      </c>
    </row>
    <row r="2740" spans="2:65" s="13" customFormat="1" ht="11.25">
      <c r="B2740" s="160"/>
      <c r="D2740" s="154" t="s">
        <v>381</v>
      </c>
      <c r="E2740" s="161" t="s">
        <v>1</v>
      </c>
      <c r="F2740" s="162" t="s">
        <v>1491</v>
      </c>
      <c r="H2740" s="163">
        <v>16</v>
      </c>
      <c r="I2740" s="164"/>
      <c r="L2740" s="160"/>
      <c r="M2740" s="165"/>
      <c r="T2740" s="166"/>
      <c r="AT2740" s="161" t="s">
        <v>381</v>
      </c>
      <c r="AU2740" s="161" t="s">
        <v>90</v>
      </c>
      <c r="AV2740" s="13" t="s">
        <v>90</v>
      </c>
      <c r="AW2740" s="13" t="s">
        <v>36</v>
      </c>
      <c r="AX2740" s="13" t="s">
        <v>80</v>
      </c>
      <c r="AY2740" s="161" t="s">
        <v>373</v>
      </c>
    </row>
    <row r="2741" spans="2:65" s="14" customFormat="1" ht="11.25">
      <c r="B2741" s="167"/>
      <c r="D2741" s="154" t="s">
        <v>381</v>
      </c>
      <c r="E2741" s="168" t="s">
        <v>1</v>
      </c>
      <c r="F2741" s="169" t="s">
        <v>386</v>
      </c>
      <c r="H2741" s="170">
        <v>16</v>
      </c>
      <c r="I2741" s="171"/>
      <c r="L2741" s="167"/>
      <c r="M2741" s="172"/>
      <c r="T2741" s="173"/>
      <c r="AT2741" s="168" t="s">
        <v>381</v>
      </c>
      <c r="AU2741" s="168" t="s">
        <v>90</v>
      </c>
      <c r="AV2741" s="14" t="s">
        <v>379</v>
      </c>
      <c r="AW2741" s="14" t="s">
        <v>36</v>
      </c>
      <c r="AX2741" s="14" t="s">
        <v>87</v>
      </c>
      <c r="AY2741" s="168" t="s">
        <v>373</v>
      </c>
    </row>
    <row r="2742" spans="2:65" s="1" customFormat="1" ht="11.25">
      <c r="B2742" s="32"/>
      <c r="D2742" s="154" t="s">
        <v>403</v>
      </c>
      <c r="F2742" s="174" t="s">
        <v>408</v>
      </c>
      <c r="L2742" s="32"/>
      <c r="M2742" s="175"/>
      <c r="T2742" s="56"/>
      <c r="AU2742" s="17" t="s">
        <v>90</v>
      </c>
    </row>
    <row r="2743" spans="2:65" s="1" customFormat="1" ht="11.25">
      <c r="B2743" s="32"/>
      <c r="D2743" s="154" t="s">
        <v>403</v>
      </c>
      <c r="F2743" s="176" t="s">
        <v>400</v>
      </c>
      <c r="H2743" s="177">
        <v>0</v>
      </c>
      <c r="L2743" s="32"/>
      <c r="M2743" s="175"/>
      <c r="T2743" s="56"/>
      <c r="AU2743" s="17" t="s">
        <v>90</v>
      </c>
    </row>
    <row r="2744" spans="2:65" s="1" customFormat="1" ht="11.25">
      <c r="B2744" s="32"/>
      <c r="D2744" s="154" t="s">
        <v>403</v>
      </c>
      <c r="F2744" s="176" t="s">
        <v>267</v>
      </c>
      <c r="H2744" s="177">
        <v>445.4</v>
      </c>
      <c r="L2744" s="32"/>
      <c r="M2744" s="175"/>
      <c r="T2744" s="56"/>
      <c r="AU2744" s="17" t="s">
        <v>90</v>
      </c>
    </row>
    <row r="2745" spans="2:65" s="1" customFormat="1" ht="24.2" customHeight="1">
      <c r="B2745" s="32"/>
      <c r="C2745" s="139" t="s">
        <v>1492</v>
      </c>
      <c r="D2745" s="139" t="s">
        <v>375</v>
      </c>
      <c r="E2745" s="140" t="s">
        <v>1493</v>
      </c>
      <c r="F2745" s="141" t="s">
        <v>1494</v>
      </c>
      <c r="G2745" s="142" t="s">
        <v>914</v>
      </c>
      <c r="H2745" s="143">
        <v>16</v>
      </c>
      <c r="I2745" s="144"/>
      <c r="J2745" s="145">
        <f>ROUND(I2745*H2745,2)</f>
        <v>0</v>
      </c>
      <c r="K2745" s="146"/>
      <c r="L2745" s="32"/>
      <c r="M2745" s="147" t="s">
        <v>1</v>
      </c>
      <c r="N2745" s="148" t="s">
        <v>45</v>
      </c>
      <c r="P2745" s="149">
        <f>O2745*H2745</f>
        <v>0</v>
      </c>
      <c r="Q2745" s="149">
        <v>6.9999999999999994E-5</v>
      </c>
      <c r="R2745" s="149">
        <f>Q2745*H2745</f>
        <v>1.1199999999999999E-3</v>
      </c>
      <c r="S2745" s="149">
        <v>0</v>
      </c>
      <c r="T2745" s="150">
        <f>S2745*H2745</f>
        <v>0</v>
      </c>
      <c r="AR2745" s="151" t="s">
        <v>379</v>
      </c>
      <c r="AT2745" s="151" t="s">
        <v>375</v>
      </c>
      <c r="AU2745" s="151" t="s">
        <v>90</v>
      </c>
      <c r="AY2745" s="17" t="s">
        <v>373</v>
      </c>
      <c r="BE2745" s="152">
        <f>IF(N2745="základní",J2745,0)</f>
        <v>0</v>
      </c>
      <c r="BF2745" s="152">
        <f>IF(N2745="snížená",J2745,0)</f>
        <v>0</v>
      </c>
      <c r="BG2745" s="152">
        <f>IF(N2745="zákl. přenesená",J2745,0)</f>
        <v>0</v>
      </c>
      <c r="BH2745" s="152">
        <f>IF(N2745="sníž. přenesená",J2745,0)</f>
        <v>0</v>
      </c>
      <c r="BI2745" s="152">
        <f>IF(N2745="nulová",J2745,0)</f>
        <v>0</v>
      </c>
      <c r="BJ2745" s="17" t="s">
        <v>87</v>
      </c>
      <c r="BK2745" s="152">
        <f>ROUND(I2745*H2745,2)</f>
        <v>0</v>
      </c>
      <c r="BL2745" s="17" t="s">
        <v>379</v>
      </c>
      <c r="BM2745" s="151" t="s">
        <v>1495</v>
      </c>
    </row>
    <row r="2746" spans="2:65" s="12" customFormat="1" ht="11.25">
      <c r="B2746" s="153"/>
      <c r="D2746" s="154" t="s">
        <v>381</v>
      </c>
      <c r="E2746" s="155" t="s">
        <v>1</v>
      </c>
      <c r="F2746" s="156" t="s">
        <v>1483</v>
      </c>
      <c r="H2746" s="155" t="s">
        <v>1</v>
      </c>
      <c r="I2746" s="157"/>
      <c r="L2746" s="153"/>
      <c r="M2746" s="158"/>
      <c r="T2746" s="159"/>
      <c r="AT2746" s="155" t="s">
        <v>381</v>
      </c>
      <c r="AU2746" s="155" t="s">
        <v>90</v>
      </c>
      <c r="AV2746" s="12" t="s">
        <v>87</v>
      </c>
      <c r="AW2746" s="12" t="s">
        <v>36</v>
      </c>
      <c r="AX2746" s="12" t="s">
        <v>80</v>
      </c>
      <c r="AY2746" s="155" t="s">
        <v>373</v>
      </c>
    </row>
    <row r="2747" spans="2:65" s="12" customFormat="1" ht="11.25">
      <c r="B2747" s="153"/>
      <c r="D2747" s="154" t="s">
        <v>381</v>
      </c>
      <c r="E2747" s="155" t="s">
        <v>1</v>
      </c>
      <c r="F2747" s="156" t="s">
        <v>1484</v>
      </c>
      <c r="H2747" s="155" t="s">
        <v>1</v>
      </c>
      <c r="I2747" s="157"/>
      <c r="L2747" s="153"/>
      <c r="M2747" s="158"/>
      <c r="T2747" s="159"/>
      <c r="AT2747" s="155" t="s">
        <v>381</v>
      </c>
      <c r="AU2747" s="155" t="s">
        <v>90</v>
      </c>
      <c r="AV2747" s="12" t="s">
        <v>87</v>
      </c>
      <c r="AW2747" s="12" t="s">
        <v>36</v>
      </c>
      <c r="AX2747" s="12" t="s">
        <v>80</v>
      </c>
      <c r="AY2747" s="155" t="s">
        <v>373</v>
      </c>
    </row>
    <row r="2748" spans="2:65" s="13" customFormat="1" ht="11.25">
      <c r="B2748" s="160"/>
      <c r="D2748" s="154" t="s">
        <v>381</v>
      </c>
      <c r="E2748" s="161" t="s">
        <v>1</v>
      </c>
      <c r="F2748" s="162" t="s">
        <v>1491</v>
      </c>
      <c r="H2748" s="163">
        <v>16</v>
      </c>
      <c r="I2748" s="164"/>
      <c r="L2748" s="160"/>
      <c r="M2748" s="165"/>
      <c r="T2748" s="166"/>
      <c r="AT2748" s="161" t="s">
        <v>381</v>
      </c>
      <c r="AU2748" s="161" t="s">
        <v>90</v>
      </c>
      <c r="AV2748" s="13" t="s">
        <v>90</v>
      </c>
      <c r="AW2748" s="13" t="s">
        <v>36</v>
      </c>
      <c r="AX2748" s="13" t="s">
        <v>80</v>
      </c>
      <c r="AY2748" s="161" t="s">
        <v>373</v>
      </c>
    </row>
    <row r="2749" spans="2:65" s="14" customFormat="1" ht="11.25">
      <c r="B2749" s="167"/>
      <c r="D2749" s="154" t="s">
        <v>381</v>
      </c>
      <c r="E2749" s="168" t="s">
        <v>1</v>
      </c>
      <c r="F2749" s="169" t="s">
        <v>386</v>
      </c>
      <c r="H2749" s="170">
        <v>16</v>
      </c>
      <c r="I2749" s="171"/>
      <c r="L2749" s="167"/>
      <c r="M2749" s="172"/>
      <c r="T2749" s="173"/>
      <c r="AT2749" s="168" t="s">
        <v>381</v>
      </c>
      <c r="AU2749" s="168" t="s">
        <v>90</v>
      </c>
      <c r="AV2749" s="14" t="s">
        <v>379</v>
      </c>
      <c r="AW2749" s="14" t="s">
        <v>36</v>
      </c>
      <c r="AX2749" s="14" t="s">
        <v>87</v>
      </c>
      <c r="AY2749" s="168" t="s">
        <v>373</v>
      </c>
    </row>
    <row r="2750" spans="2:65" s="1" customFormat="1" ht="11.25">
      <c r="B2750" s="32"/>
      <c r="D2750" s="154" t="s">
        <v>403</v>
      </c>
      <c r="F2750" s="174" t="s">
        <v>408</v>
      </c>
      <c r="L2750" s="32"/>
      <c r="M2750" s="175"/>
      <c r="T2750" s="56"/>
      <c r="AU2750" s="17" t="s">
        <v>90</v>
      </c>
    </row>
    <row r="2751" spans="2:65" s="1" customFormat="1" ht="11.25">
      <c r="B2751" s="32"/>
      <c r="D2751" s="154" t="s">
        <v>403</v>
      </c>
      <c r="F2751" s="176" t="s">
        <v>400</v>
      </c>
      <c r="H2751" s="177">
        <v>0</v>
      </c>
      <c r="L2751" s="32"/>
      <c r="M2751" s="175"/>
      <c r="T2751" s="56"/>
      <c r="AU2751" s="17" t="s">
        <v>90</v>
      </c>
    </row>
    <row r="2752" spans="2:65" s="1" customFormat="1" ht="11.25">
      <c r="B2752" s="32"/>
      <c r="D2752" s="154" t="s">
        <v>403</v>
      </c>
      <c r="F2752" s="176" t="s">
        <v>267</v>
      </c>
      <c r="H2752" s="177">
        <v>445.4</v>
      </c>
      <c r="L2752" s="32"/>
      <c r="M2752" s="175"/>
      <c r="T2752" s="56"/>
      <c r="AU2752" s="17" t="s">
        <v>90</v>
      </c>
    </row>
    <row r="2753" spans="2:65" s="1" customFormat="1" ht="24.2" customHeight="1">
      <c r="B2753" s="32"/>
      <c r="C2753" s="139" t="s">
        <v>1496</v>
      </c>
      <c r="D2753" s="139" t="s">
        <v>375</v>
      </c>
      <c r="E2753" s="140" t="s">
        <v>1497</v>
      </c>
      <c r="F2753" s="141" t="s">
        <v>1498</v>
      </c>
      <c r="G2753" s="142" t="s">
        <v>914</v>
      </c>
      <c r="H2753" s="143">
        <v>8</v>
      </c>
      <c r="I2753" s="144"/>
      <c r="J2753" s="145">
        <f>ROUND(I2753*H2753,2)</f>
        <v>0</v>
      </c>
      <c r="K2753" s="146"/>
      <c r="L2753" s="32"/>
      <c r="M2753" s="147" t="s">
        <v>1</v>
      </c>
      <c r="N2753" s="148" t="s">
        <v>45</v>
      </c>
      <c r="P2753" s="149">
        <f>O2753*H2753</f>
        <v>0</v>
      </c>
      <c r="Q2753" s="149">
        <v>0.24034</v>
      </c>
      <c r="R2753" s="149">
        <f>Q2753*H2753</f>
        <v>1.92272</v>
      </c>
      <c r="S2753" s="149">
        <v>0</v>
      </c>
      <c r="T2753" s="150">
        <f>S2753*H2753</f>
        <v>0</v>
      </c>
      <c r="AR2753" s="151" t="s">
        <v>379</v>
      </c>
      <c r="AT2753" s="151" t="s">
        <v>375</v>
      </c>
      <c r="AU2753" s="151" t="s">
        <v>90</v>
      </c>
      <c r="AY2753" s="17" t="s">
        <v>373</v>
      </c>
      <c r="BE2753" s="152">
        <f>IF(N2753="základní",J2753,0)</f>
        <v>0</v>
      </c>
      <c r="BF2753" s="152">
        <f>IF(N2753="snížená",J2753,0)</f>
        <v>0</v>
      </c>
      <c r="BG2753" s="152">
        <f>IF(N2753="zákl. přenesená",J2753,0)</f>
        <v>0</v>
      </c>
      <c r="BH2753" s="152">
        <f>IF(N2753="sníž. přenesená",J2753,0)</f>
        <v>0</v>
      </c>
      <c r="BI2753" s="152">
        <f>IF(N2753="nulová",J2753,0)</f>
        <v>0</v>
      </c>
      <c r="BJ2753" s="17" t="s">
        <v>87</v>
      </c>
      <c r="BK2753" s="152">
        <f>ROUND(I2753*H2753,2)</f>
        <v>0</v>
      </c>
      <c r="BL2753" s="17" t="s">
        <v>379</v>
      </c>
      <c r="BM2753" s="151" t="s">
        <v>1499</v>
      </c>
    </row>
    <row r="2754" spans="2:65" s="12" customFormat="1" ht="11.25">
      <c r="B2754" s="153"/>
      <c r="D2754" s="154" t="s">
        <v>381</v>
      </c>
      <c r="E2754" s="155" t="s">
        <v>1</v>
      </c>
      <c r="F2754" s="156" t="s">
        <v>1483</v>
      </c>
      <c r="H2754" s="155" t="s">
        <v>1</v>
      </c>
      <c r="I2754" s="157"/>
      <c r="L2754" s="153"/>
      <c r="M2754" s="158"/>
      <c r="T2754" s="159"/>
      <c r="AT2754" s="155" t="s">
        <v>381</v>
      </c>
      <c r="AU2754" s="155" t="s">
        <v>90</v>
      </c>
      <c r="AV2754" s="12" t="s">
        <v>87</v>
      </c>
      <c r="AW2754" s="12" t="s">
        <v>36</v>
      </c>
      <c r="AX2754" s="12" t="s">
        <v>80</v>
      </c>
      <c r="AY2754" s="155" t="s">
        <v>373</v>
      </c>
    </row>
    <row r="2755" spans="2:65" s="12" customFormat="1" ht="11.25">
      <c r="B2755" s="153"/>
      <c r="D2755" s="154" t="s">
        <v>381</v>
      </c>
      <c r="E2755" s="155" t="s">
        <v>1</v>
      </c>
      <c r="F2755" s="156" t="s">
        <v>1484</v>
      </c>
      <c r="H2755" s="155" t="s">
        <v>1</v>
      </c>
      <c r="I2755" s="157"/>
      <c r="L2755" s="153"/>
      <c r="M2755" s="158"/>
      <c r="T2755" s="159"/>
      <c r="AT2755" s="155" t="s">
        <v>381</v>
      </c>
      <c r="AU2755" s="155" t="s">
        <v>90</v>
      </c>
      <c r="AV2755" s="12" t="s">
        <v>87</v>
      </c>
      <c r="AW2755" s="12" t="s">
        <v>36</v>
      </c>
      <c r="AX2755" s="12" t="s">
        <v>80</v>
      </c>
      <c r="AY2755" s="155" t="s">
        <v>373</v>
      </c>
    </row>
    <row r="2756" spans="2:65" s="13" customFormat="1" ht="11.25">
      <c r="B2756" s="160"/>
      <c r="D2756" s="154" t="s">
        <v>381</v>
      </c>
      <c r="E2756" s="161" t="s">
        <v>1</v>
      </c>
      <c r="F2756" s="162" t="s">
        <v>1485</v>
      </c>
      <c r="H2756" s="163">
        <v>8</v>
      </c>
      <c r="I2756" s="164"/>
      <c r="L2756" s="160"/>
      <c r="M2756" s="165"/>
      <c r="T2756" s="166"/>
      <c r="AT2756" s="161" t="s">
        <v>381</v>
      </c>
      <c r="AU2756" s="161" t="s">
        <v>90</v>
      </c>
      <c r="AV2756" s="13" t="s">
        <v>90</v>
      </c>
      <c r="AW2756" s="13" t="s">
        <v>36</v>
      </c>
      <c r="AX2756" s="13" t="s">
        <v>80</v>
      </c>
      <c r="AY2756" s="161" t="s">
        <v>373</v>
      </c>
    </row>
    <row r="2757" spans="2:65" s="14" customFormat="1" ht="11.25">
      <c r="B2757" s="167"/>
      <c r="D2757" s="154" t="s">
        <v>381</v>
      </c>
      <c r="E2757" s="168" t="s">
        <v>1</v>
      </c>
      <c r="F2757" s="169" t="s">
        <v>386</v>
      </c>
      <c r="H2757" s="170">
        <v>8</v>
      </c>
      <c r="I2757" s="171"/>
      <c r="L2757" s="167"/>
      <c r="M2757" s="172"/>
      <c r="T2757" s="173"/>
      <c r="AT2757" s="168" t="s">
        <v>381</v>
      </c>
      <c r="AU2757" s="168" t="s">
        <v>90</v>
      </c>
      <c r="AV2757" s="14" t="s">
        <v>379</v>
      </c>
      <c r="AW2757" s="14" t="s">
        <v>36</v>
      </c>
      <c r="AX2757" s="14" t="s">
        <v>87</v>
      </c>
      <c r="AY2757" s="168" t="s">
        <v>373</v>
      </c>
    </row>
    <row r="2758" spans="2:65" s="1" customFormat="1" ht="11.25">
      <c r="B2758" s="32"/>
      <c r="D2758" s="154" t="s">
        <v>403</v>
      </c>
      <c r="F2758" s="174" t="s">
        <v>408</v>
      </c>
      <c r="L2758" s="32"/>
      <c r="M2758" s="175"/>
      <c r="T2758" s="56"/>
      <c r="AU2758" s="17" t="s">
        <v>90</v>
      </c>
    </row>
    <row r="2759" spans="2:65" s="1" customFormat="1" ht="11.25">
      <c r="B2759" s="32"/>
      <c r="D2759" s="154" t="s">
        <v>403</v>
      </c>
      <c r="F2759" s="176" t="s">
        <v>400</v>
      </c>
      <c r="H2759" s="177">
        <v>0</v>
      </c>
      <c r="L2759" s="32"/>
      <c r="M2759" s="175"/>
      <c r="T2759" s="56"/>
      <c r="AU2759" s="17" t="s">
        <v>90</v>
      </c>
    </row>
    <row r="2760" spans="2:65" s="1" customFormat="1" ht="11.25">
      <c r="B2760" s="32"/>
      <c r="D2760" s="154" t="s">
        <v>403</v>
      </c>
      <c r="F2760" s="176" t="s">
        <v>267</v>
      </c>
      <c r="H2760" s="177">
        <v>445.4</v>
      </c>
      <c r="L2760" s="32"/>
      <c r="M2760" s="175"/>
      <c r="T2760" s="56"/>
      <c r="AU2760" s="17" t="s">
        <v>90</v>
      </c>
    </row>
    <row r="2761" spans="2:65" s="11" customFormat="1" ht="22.9" customHeight="1">
      <c r="B2761" s="127"/>
      <c r="D2761" s="128" t="s">
        <v>79</v>
      </c>
      <c r="E2761" s="137" t="s">
        <v>449</v>
      </c>
      <c r="F2761" s="137" t="s">
        <v>1500</v>
      </c>
      <c r="I2761" s="130"/>
      <c r="J2761" s="138">
        <f>BK2761</f>
        <v>0</v>
      </c>
      <c r="L2761" s="127"/>
      <c r="M2761" s="132"/>
      <c r="P2761" s="133">
        <f>SUM(P2762:P3199)</f>
        <v>0</v>
      </c>
      <c r="R2761" s="133">
        <f>SUM(R2762:R3199)</f>
        <v>7.664538219999999</v>
      </c>
      <c r="T2761" s="134">
        <f>SUM(T2762:T3199)</f>
        <v>1.7928680000000001</v>
      </c>
      <c r="AR2761" s="128" t="s">
        <v>87</v>
      </c>
      <c r="AT2761" s="135" t="s">
        <v>79</v>
      </c>
      <c r="AU2761" s="135" t="s">
        <v>87</v>
      </c>
      <c r="AY2761" s="128" t="s">
        <v>373</v>
      </c>
      <c r="BK2761" s="136">
        <f>SUM(BK2762:BK3199)</f>
        <v>0</v>
      </c>
    </row>
    <row r="2762" spans="2:65" s="1" customFormat="1" ht="24.2" customHeight="1">
      <c r="B2762" s="32"/>
      <c r="C2762" s="139" t="s">
        <v>1501</v>
      </c>
      <c r="D2762" s="139" t="s">
        <v>375</v>
      </c>
      <c r="E2762" s="140" t="s">
        <v>1502</v>
      </c>
      <c r="F2762" s="141" t="s">
        <v>1503</v>
      </c>
      <c r="G2762" s="142" t="s">
        <v>172</v>
      </c>
      <c r="H2762" s="143">
        <v>998.43399999999997</v>
      </c>
      <c r="I2762" s="144"/>
      <c r="J2762" s="145">
        <f>ROUND(I2762*H2762,2)</f>
        <v>0</v>
      </c>
      <c r="K2762" s="146"/>
      <c r="L2762" s="32"/>
      <c r="M2762" s="147" t="s">
        <v>1</v>
      </c>
      <c r="N2762" s="148" t="s">
        <v>45</v>
      </c>
      <c r="P2762" s="149">
        <f>O2762*H2762</f>
        <v>0</v>
      </c>
      <c r="Q2762" s="149">
        <v>0</v>
      </c>
      <c r="R2762" s="149">
        <f>Q2762*H2762</f>
        <v>0</v>
      </c>
      <c r="S2762" s="149">
        <v>0</v>
      </c>
      <c r="T2762" s="150">
        <f>S2762*H2762</f>
        <v>0</v>
      </c>
      <c r="AR2762" s="151" t="s">
        <v>379</v>
      </c>
      <c r="AT2762" s="151" t="s">
        <v>375</v>
      </c>
      <c r="AU2762" s="151" t="s">
        <v>90</v>
      </c>
      <c r="AY2762" s="17" t="s">
        <v>373</v>
      </c>
      <c r="BE2762" s="152">
        <f>IF(N2762="základní",J2762,0)</f>
        <v>0</v>
      </c>
      <c r="BF2762" s="152">
        <f>IF(N2762="snížená",J2762,0)</f>
        <v>0</v>
      </c>
      <c r="BG2762" s="152">
        <f>IF(N2762="zákl. přenesená",J2762,0)</f>
        <v>0</v>
      </c>
      <c r="BH2762" s="152">
        <f>IF(N2762="sníž. přenesená",J2762,0)</f>
        <v>0</v>
      </c>
      <c r="BI2762" s="152">
        <f>IF(N2762="nulová",J2762,0)</f>
        <v>0</v>
      </c>
      <c r="BJ2762" s="17" t="s">
        <v>87</v>
      </c>
      <c r="BK2762" s="152">
        <f>ROUND(I2762*H2762,2)</f>
        <v>0</v>
      </c>
      <c r="BL2762" s="17" t="s">
        <v>379</v>
      </c>
      <c r="BM2762" s="151" t="s">
        <v>1504</v>
      </c>
    </row>
    <row r="2763" spans="2:65" s="13" customFormat="1" ht="11.25">
      <c r="B2763" s="160"/>
      <c r="D2763" s="154" t="s">
        <v>381</v>
      </c>
      <c r="E2763" s="161" t="s">
        <v>1</v>
      </c>
      <c r="F2763" s="162" t="s">
        <v>1505</v>
      </c>
      <c r="H2763" s="163">
        <v>635.67399999999998</v>
      </c>
      <c r="I2763" s="164"/>
      <c r="L2763" s="160"/>
      <c r="M2763" s="165"/>
      <c r="T2763" s="166"/>
      <c r="AT2763" s="161" t="s">
        <v>381</v>
      </c>
      <c r="AU2763" s="161" t="s">
        <v>90</v>
      </c>
      <c r="AV2763" s="13" t="s">
        <v>90</v>
      </c>
      <c r="AW2763" s="13" t="s">
        <v>36</v>
      </c>
      <c r="AX2763" s="13" t="s">
        <v>80</v>
      </c>
      <c r="AY2763" s="161" t="s">
        <v>373</v>
      </c>
    </row>
    <row r="2764" spans="2:65" s="13" customFormat="1" ht="11.25">
      <c r="B2764" s="160"/>
      <c r="D2764" s="154" t="s">
        <v>381</v>
      </c>
      <c r="E2764" s="161" t="s">
        <v>1</v>
      </c>
      <c r="F2764" s="162" t="s">
        <v>1506</v>
      </c>
      <c r="H2764" s="163">
        <v>362.76</v>
      </c>
      <c r="I2764" s="164"/>
      <c r="L2764" s="160"/>
      <c r="M2764" s="165"/>
      <c r="T2764" s="166"/>
      <c r="AT2764" s="161" t="s">
        <v>381</v>
      </c>
      <c r="AU2764" s="161" t="s">
        <v>90</v>
      </c>
      <c r="AV2764" s="13" t="s">
        <v>90</v>
      </c>
      <c r="AW2764" s="13" t="s">
        <v>36</v>
      </c>
      <c r="AX2764" s="13" t="s">
        <v>80</v>
      </c>
      <c r="AY2764" s="161" t="s">
        <v>373</v>
      </c>
    </row>
    <row r="2765" spans="2:65" s="14" customFormat="1" ht="11.25">
      <c r="B2765" s="167"/>
      <c r="D2765" s="154" t="s">
        <v>381</v>
      </c>
      <c r="E2765" s="168" t="s">
        <v>195</v>
      </c>
      <c r="F2765" s="169" t="s">
        <v>386</v>
      </c>
      <c r="H2765" s="170">
        <v>998.43399999999997</v>
      </c>
      <c r="I2765" s="171"/>
      <c r="L2765" s="167"/>
      <c r="M2765" s="172"/>
      <c r="T2765" s="173"/>
      <c r="AT2765" s="168" t="s">
        <v>381</v>
      </c>
      <c r="AU2765" s="168" t="s">
        <v>90</v>
      </c>
      <c r="AV2765" s="14" t="s">
        <v>379</v>
      </c>
      <c r="AW2765" s="14" t="s">
        <v>36</v>
      </c>
      <c r="AX2765" s="14" t="s">
        <v>87</v>
      </c>
      <c r="AY2765" s="168" t="s">
        <v>373</v>
      </c>
    </row>
    <row r="2766" spans="2:65" s="1" customFormat="1" ht="11.25">
      <c r="B2766" s="32"/>
      <c r="D2766" s="154" t="s">
        <v>403</v>
      </c>
      <c r="F2766" s="174" t="s">
        <v>873</v>
      </c>
      <c r="L2766" s="32"/>
      <c r="M2766" s="175"/>
      <c r="T2766" s="56"/>
      <c r="AU2766" s="17" t="s">
        <v>90</v>
      </c>
    </row>
    <row r="2767" spans="2:65" s="1" customFormat="1" ht="11.25">
      <c r="B2767" s="32"/>
      <c r="D2767" s="154" t="s">
        <v>403</v>
      </c>
      <c r="F2767" s="176" t="s">
        <v>874</v>
      </c>
      <c r="H2767" s="177">
        <v>0</v>
      </c>
      <c r="L2767" s="32"/>
      <c r="M2767" s="175"/>
      <c r="T2767" s="56"/>
      <c r="AU2767" s="17" t="s">
        <v>90</v>
      </c>
    </row>
    <row r="2768" spans="2:65" s="1" customFormat="1" ht="11.25">
      <c r="B2768" s="32"/>
      <c r="D2768" s="154" t="s">
        <v>403</v>
      </c>
      <c r="F2768" s="176" t="s">
        <v>875</v>
      </c>
      <c r="H2768" s="177">
        <v>93.07</v>
      </c>
      <c r="L2768" s="32"/>
      <c r="M2768" s="175"/>
      <c r="T2768" s="56"/>
      <c r="AU2768" s="17" t="s">
        <v>90</v>
      </c>
    </row>
    <row r="2769" spans="2:65" s="1" customFormat="1" ht="11.25">
      <c r="B2769" s="32"/>
      <c r="D2769" s="154" t="s">
        <v>403</v>
      </c>
      <c r="F2769" s="176" t="s">
        <v>406</v>
      </c>
      <c r="H2769" s="177">
        <v>93.07</v>
      </c>
      <c r="L2769" s="32"/>
      <c r="M2769" s="175"/>
      <c r="T2769" s="56"/>
      <c r="AU2769" s="17" t="s">
        <v>90</v>
      </c>
    </row>
    <row r="2770" spans="2:65" s="1" customFormat="1" ht="11.25">
      <c r="B2770" s="32"/>
      <c r="D2770" s="154" t="s">
        <v>403</v>
      </c>
      <c r="F2770" s="174" t="s">
        <v>876</v>
      </c>
      <c r="L2770" s="32"/>
      <c r="M2770" s="175"/>
      <c r="T2770" s="56"/>
      <c r="AU2770" s="17" t="s">
        <v>90</v>
      </c>
    </row>
    <row r="2771" spans="2:65" s="1" customFormat="1" ht="11.25">
      <c r="B2771" s="32"/>
      <c r="D2771" s="154" t="s">
        <v>403</v>
      </c>
      <c r="F2771" s="176" t="s">
        <v>877</v>
      </c>
      <c r="H2771" s="177">
        <v>0</v>
      </c>
      <c r="L2771" s="32"/>
      <c r="M2771" s="175"/>
      <c r="T2771" s="56"/>
      <c r="AU2771" s="17" t="s">
        <v>90</v>
      </c>
    </row>
    <row r="2772" spans="2:65" s="1" customFormat="1" ht="11.25">
      <c r="B2772" s="32"/>
      <c r="D2772" s="154" t="s">
        <v>403</v>
      </c>
      <c r="F2772" s="176" t="s">
        <v>878</v>
      </c>
      <c r="H2772" s="177">
        <v>81.09</v>
      </c>
      <c r="L2772" s="32"/>
      <c r="M2772" s="175"/>
      <c r="T2772" s="56"/>
      <c r="AU2772" s="17" t="s">
        <v>90</v>
      </c>
    </row>
    <row r="2773" spans="2:65" s="1" customFormat="1" ht="11.25">
      <c r="B2773" s="32"/>
      <c r="D2773" s="154" t="s">
        <v>403</v>
      </c>
      <c r="F2773" s="176" t="s">
        <v>406</v>
      </c>
      <c r="H2773" s="177">
        <v>81.09</v>
      </c>
      <c r="L2773" s="32"/>
      <c r="M2773" s="175"/>
      <c r="T2773" s="56"/>
      <c r="AU2773" s="17" t="s">
        <v>90</v>
      </c>
    </row>
    <row r="2774" spans="2:65" s="1" customFormat="1" ht="33" customHeight="1">
      <c r="B2774" s="32"/>
      <c r="C2774" s="139" t="s">
        <v>1507</v>
      </c>
      <c r="D2774" s="139" t="s">
        <v>375</v>
      </c>
      <c r="E2774" s="140" t="s">
        <v>1508</v>
      </c>
      <c r="F2774" s="141" t="s">
        <v>1509</v>
      </c>
      <c r="G2774" s="142" t="s">
        <v>172</v>
      </c>
      <c r="H2774" s="143">
        <v>239624.16</v>
      </c>
      <c r="I2774" s="144"/>
      <c r="J2774" s="145">
        <f>ROUND(I2774*H2774,2)</f>
        <v>0</v>
      </c>
      <c r="K2774" s="146"/>
      <c r="L2774" s="32"/>
      <c r="M2774" s="147" t="s">
        <v>1</v>
      </c>
      <c r="N2774" s="148" t="s">
        <v>45</v>
      </c>
      <c r="P2774" s="149">
        <f>O2774*H2774</f>
        <v>0</v>
      </c>
      <c r="Q2774" s="149">
        <v>0</v>
      </c>
      <c r="R2774" s="149">
        <f>Q2774*H2774</f>
        <v>0</v>
      </c>
      <c r="S2774" s="149">
        <v>0</v>
      </c>
      <c r="T2774" s="150">
        <f>S2774*H2774</f>
        <v>0</v>
      </c>
      <c r="AR2774" s="151" t="s">
        <v>379</v>
      </c>
      <c r="AT2774" s="151" t="s">
        <v>375</v>
      </c>
      <c r="AU2774" s="151" t="s">
        <v>90</v>
      </c>
      <c r="AY2774" s="17" t="s">
        <v>373</v>
      </c>
      <c r="BE2774" s="152">
        <f>IF(N2774="základní",J2774,0)</f>
        <v>0</v>
      </c>
      <c r="BF2774" s="152">
        <f>IF(N2774="snížená",J2774,0)</f>
        <v>0</v>
      </c>
      <c r="BG2774" s="152">
        <f>IF(N2774="zákl. přenesená",J2774,0)</f>
        <v>0</v>
      </c>
      <c r="BH2774" s="152">
        <f>IF(N2774="sníž. přenesená",J2774,0)</f>
        <v>0</v>
      </c>
      <c r="BI2774" s="152">
        <f>IF(N2774="nulová",J2774,0)</f>
        <v>0</v>
      </c>
      <c r="BJ2774" s="17" t="s">
        <v>87</v>
      </c>
      <c r="BK2774" s="152">
        <f>ROUND(I2774*H2774,2)</f>
        <v>0</v>
      </c>
      <c r="BL2774" s="17" t="s">
        <v>379</v>
      </c>
      <c r="BM2774" s="151" t="s">
        <v>1510</v>
      </c>
    </row>
    <row r="2775" spans="2:65" s="12" customFormat="1" ht="11.25">
      <c r="B2775" s="153"/>
      <c r="D2775" s="154" t="s">
        <v>381</v>
      </c>
      <c r="E2775" s="155" t="s">
        <v>1</v>
      </c>
      <c r="F2775" s="156" t="s">
        <v>1511</v>
      </c>
      <c r="H2775" s="155" t="s">
        <v>1</v>
      </c>
      <c r="I2775" s="157"/>
      <c r="L2775" s="153"/>
      <c r="M2775" s="158"/>
      <c r="T2775" s="159"/>
      <c r="AT2775" s="155" t="s">
        <v>381</v>
      </c>
      <c r="AU2775" s="155" t="s">
        <v>90</v>
      </c>
      <c r="AV2775" s="12" t="s">
        <v>87</v>
      </c>
      <c r="AW2775" s="12" t="s">
        <v>36</v>
      </c>
      <c r="AX2775" s="12" t="s">
        <v>80</v>
      </c>
      <c r="AY2775" s="155" t="s">
        <v>373</v>
      </c>
    </row>
    <row r="2776" spans="2:65" s="13" customFormat="1" ht="11.25">
      <c r="B2776" s="160"/>
      <c r="D2776" s="154" t="s">
        <v>381</v>
      </c>
      <c r="E2776" s="161" t="s">
        <v>1</v>
      </c>
      <c r="F2776" s="162" t="s">
        <v>1512</v>
      </c>
      <c r="H2776" s="163">
        <v>239624.16</v>
      </c>
      <c r="I2776" s="164"/>
      <c r="L2776" s="160"/>
      <c r="M2776" s="165"/>
      <c r="T2776" s="166"/>
      <c r="AT2776" s="161" t="s">
        <v>381</v>
      </c>
      <c r="AU2776" s="161" t="s">
        <v>90</v>
      </c>
      <c r="AV2776" s="13" t="s">
        <v>90</v>
      </c>
      <c r="AW2776" s="13" t="s">
        <v>36</v>
      </c>
      <c r="AX2776" s="13" t="s">
        <v>80</v>
      </c>
      <c r="AY2776" s="161" t="s">
        <v>373</v>
      </c>
    </row>
    <row r="2777" spans="2:65" s="14" customFormat="1" ht="11.25">
      <c r="B2777" s="167"/>
      <c r="D2777" s="154" t="s">
        <v>381</v>
      </c>
      <c r="E2777" s="168" t="s">
        <v>1</v>
      </c>
      <c r="F2777" s="169" t="s">
        <v>386</v>
      </c>
      <c r="H2777" s="170">
        <v>239624.16</v>
      </c>
      <c r="I2777" s="171"/>
      <c r="L2777" s="167"/>
      <c r="M2777" s="172"/>
      <c r="T2777" s="173"/>
      <c r="AT2777" s="168" t="s">
        <v>381</v>
      </c>
      <c r="AU2777" s="168" t="s">
        <v>90</v>
      </c>
      <c r="AV2777" s="14" t="s">
        <v>379</v>
      </c>
      <c r="AW2777" s="14" t="s">
        <v>36</v>
      </c>
      <c r="AX2777" s="14" t="s">
        <v>87</v>
      </c>
      <c r="AY2777" s="168" t="s">
        <v>373</v>
      </c>
    </row>
    <row r="2778" spans="2:65" s="1" customFormat="1" ht="11.25">
      <c r="B2778" s="32"/>
      <c r="D2778" s="154" t="s">
        <v>403</v>
      </c>
      <c r="F2778" s="174" t="s">
        <v>1513</v>
      </c>
      <c r="L2778" s="32"/>
      <c r="M2778" s="175"/>
      <c r="T2778" s="56"/>
      <c r="AU2778" s="17" t="s">
        <v>90</v>
      </c>
    </row>
    <row r="2779" spans="2:65" s="1" customFormat="1" ht="11.25">
      <c r="B2779" s="32"/>
      <c r="D2779" s="154" t="s">
        <v>403</v>
      </c>
      <c r="F2779" s="176" t="s">
        <v>1505</v>
      </c>
      <c r="H2779" s="177">
        <v>635.67399999999998</v>
      </c>
      <c r="L2779" s="32"/>
      <c r="M2779" s="175"/>
      <c r="T2779" s="56"/>
      <c r="AU2779" s="17" t="s">
        <v>90</v>
      </c>
    </row>
    <row r="2780" spans="2:65" s="1" customFormat="1" ht="11.25">
      <c r="B2780" s="32"/>
      <c r="D2780" s="154" t="s">
        <v>403</v>
      </c>
      <c r="F2780" s="176" t="s">
        <v>1506</v>
      </c>
      <c r="H2780" s="177">
        <v>362.76</v>
      </c>
      <c r="L2780" s="32"/>
      <c r="M2780" s="175"/>
      <c r="T2780" s="56"/>
      <c r="AU2780" s="17" t="s">
        <v>90</v>
      </c>
    </row>
    <row r="2781" spans="2:65" s="1" customFormat="1" ht="11.25">
      <c r="B2781" s="32"/>
      <c r="D2781" s="154" t="s">
        <v>403</v>
      </c>
      <c r="F2781" s="176" t="s">
        <v>386</v>
      </c>
      <c r="H2781" s="177">
        <v>998.43399999999997</v>
      </c>
      <c r="L2781" s="32"/>
      <c r="M2781" s="175"/>
      <c r="T2781" s="56"/>
      <c r="AU2781" s="17" t="s">
        <v>90</v>
      </c>
    </row>
    <row r="2782" spans="2:65" s="1" customFormat="1" ht="24.2" customHeight="1">
      <c r="B2782" s="32"/>
      <c r="C2782" s="139" t="s">
        <v>1514</v>
      </c>
      <c r="D2782" s="139" t="s">
        <v>375</v>
      </c>
      <c r="E2782" s="140" t="s">
        <v>1515</v>
      </c>
      <c r="F2782" s="141" t="s">
        <v>1516</v>
      </c>
      <c r="G2782" s="142" t="s">
        <v>172</v>
      </c>
      <c r="H2782" s="143">
        <v>998.43399999999997</v>
      </c>
      <c r="I2782" s="144"/>
      <c r="J2782" s="145">
        <f>ROUND(I2782*H2782,2)</f>
        <v>0</v>
      </c>
      <c r="K2782" s="146"/>
      <c r="L2782" s="32"/>
      <c r="M2782" s="147" t="s">
        <v>1</v>
      </c>
      <c r="N2782" s="148" t="s">
        <v>45</v>
      </c>
      <c r="P2782" s="149">
        <f>O2782*H2782</f>
        <v>0</v>
      </c>
      <c r="Q2782" s="149">
        <v>0</v>
      </c>
      <c r="R2782" s="149">
        <f>Q2782*H2782</f>
        <v>0</v>
      </c>
      <c r="S2782" s="149">
        <v>0</v>
      </c>
      <c r="T2782" s="150">
        <f>S2782*H2782</f>
        <v>0</v>
      </c>
      <c r="AR2782" s="151" t="s">
        <v>379</v>
      </c>
      <c r="AT2782" s="151" t="s">
        <v>375</v>
      </c>
      <c r="AU2782" s="151" t="s">
        <v>90</v>
      </c>
      <c r="AY2782" s="17" t="s">
        <v>373</v>
      </c>
      <c r="BE2782" s="152">
        <f>IF(N2782="základní",J2782,0)</f>
        <v>0</v>
      </c>
      <c r="BF2782" s="152">
        <f>IF(N2782="snížená",J2782,0)</f>
        <v>0</v>
      </c>
      <c r="BG2782" s="152">
        <f>IF(N2782="zákl. přenesená",J2782,0)</f>
        <v>0</v>
      </c>
      <c r="BH2782" s="152">
        <f>IF(N2782="sníž. přenesená",J2782,0)</f>
        <v>0</v>
      </c>
      <c r="BI2782" s="152">
        <f>IF(N2782="nulová",J2782,0)</f>
        <v>0</v>
      </c>
      <c r="BJ2782" s="17" t="s">
        <v>87</v>
      </c>
      <c r="BK2782" s="152">
        <f>ROUND(I2782*H2782,2)</f>
        <v>0</v>
      </c>
      <c r="BL2782" s="17" t="s">
        <v>379</v>
      </c>
      <c r="BM2782" s="151" t="s">
        <v>1517</v>
      </c>
    </row>
    <row r="2783" spans="2:65" s="13" customFormat="1" ht="11.25">
      <c r="B2783" s="160"/>
      <c r="D2783" s="154" t="s">
        <v>381</v>
      </c>
      <c r="E2783" s="161" t="s">
        <v>1</v>
      </c>
      <c r="F2783" s="162" t="s">
        <v>195</v>
      </c>
      <c r="H2783" s="163">
        <v>998.43399999999997</v>
      </c>
      <c r="I2783" s="164"/>
      <c r="L2783" s="160"/>
      <c r="M2783" s="165"/>
      <c r="T2783" s="166"/>
      <c r="AT2783" s="161" t="s">
        <v>381</v>
      </c>
      <c r="AU2783" s="161" t="s">
        <v>90</v>
      </c>
      <c r="AV2783" s="13" t="s">
        <v>90</v>
      </c>
      <c r="AW2783" s="13" t="s">
        <v>36</v>
      </c>
      <c r="AX2783" s="13" t="s">
        <v>80</v>
      </c>
      <c r="AY2783" s="161" t="s">
        <v>373</v>
      </c>
    </row>
    <row r="2784" spans="2:65" s="14" customFormat="1" ht="11.25">
      <c r="B2784" s="167"/>
      <c r="D2784" s="154" t="s">
        <v>381</v>
      </c>
      <c r="E2784" s="168" t="s">
        <v>1</v>
      </c>
      <c r="F2784" s="169" t="s">
        <v>386</v>
      </c>
      <c r="H2784" s="170">
        <v>998.43399999999997</v>
      </c>
      <c r="I2784" s="171"/>
      <c r="L2784" s="167"/>
      <c r="M2784" s="172"/>
      <c r="T2784" s="173"/>
      <c r="AT2784" s="168" t="s">
        <v>381</v>
      </c>
      <c r="AU2784" s="168" t="s">
        <v>90</v>
      </c>
      <c r="AV2784" s="14" t="s">
        <v>379</v>
      </c>
      <c r="AW2784" s="14" t="s">
        <v>36</v>
      </c>
      <c r="AX2784" s="14" t="s">
        <v>87</v>
      </c>
      <c r="AY2784" s="168" t="s">
        <v>373</v>
      </c>
    </row>
    <row r="2785" spans="2:65" s="1" customFormat="1" ht="11.25">
      <c r="B2785" s="32"/>
      <c r="D2785" s="154" t="s">
        <v>403</v>
      </c>
      <c r="F2785" s="174" t="s">
        <v>1513</v>
      </c>
      <c r="L2785" s="32"/>
      <c r="M2785" s="175"/>
      <c r="T2785" s="56"/>
      <c r="AU2785" s="17" t="s">
        <v>90</v>
      </c>
    </row>
    <row r="2786" spans="2:65" s="1" customFormat="1" ht="11.25">
      <c r="B2786" s="32"/>
      <c r="D2786" s="154" t="s">
        <v>403</v>
      </c>
      <c r="F2786" s="176" t="s">
        <v>1505</v>
      </c>
      <c r="H2786" s="177">
        <v>635.67399999999998</v>
      </c>
      <c r="L2786" s="32"/>
      <c r="M2786" s="175"/>
      <c r="T2786" s="56"/>
      <c r="AU2786" s="17" t="s">
        <v>90</v>
      </c>
    </row>
    <row r="2787" spans="2:65" s="1" customFormat="1" ht="11.25">
      <c r="B2787" s="32"/>
      <c r="D2787" s="154" t="s">
        <v>403</v>
      </c>
      <c r="F2787" s="176" t="s">
        <v>1506</v>
      </c>
      <c r="H2787" s="177">
        <v>362.76</v>
      </c>
      <c r="L2787" s="32"/>
      <c r="M2787" s="175"/>
      <c r="T2787" s="56"/>
      <c r="AU2787" s="17" t="s">
        <v>90</v>
      </c>
    </row>
    <row r="2788" spans="2:65" s="1" customFormat="1" ht="11.25">
      <c r="B2788" s="32"/>
      <c r="D2788" s="154" t="s">
        <v>403</v>
      </c>
      <c r="F2788" s="176" t="s">
        <v>386</v>
      </c>
      <c r="H2788" s="177">
        <v>998.43399999999997</v>
      </c>
      <c r="L2788" s="32"/>
      <c r="M2788" s="175"/>
      <c r="T2788" s="56"/>
      <c r="AU2788" s="17" t="s">
        <v>90</v>
      </c>
    </row>
    <row r="2789" spans="2:65" s="1" customFormat="1" ht="24.2" customHeight="1">
      <c r="B2789" s="32"/>
      <c r="C2789" s="139" t="s">
        <v>1518</v>
      </c>
      <c r="D2789" s="139" t="s">
        <v>375</v>
      </c>
      <c r="E2789" s="140" t="s">
        <v>1519</v>
      </c>
      <c r="F2789" s="141" t="s">
        <v>1520</v>
      </c>
      <c r="G2789" s="142" t="s">
        <v>914</v>
      </c>
      <c r="H2789" s="143">
        <v>162.68</v>
      </c>
      <c r="I2789" s="144"/>
      <c r="J2789" s="145">
        <f>ROUND(I2789*H2789,2)</f>
        <v>0</v>
      </c>
      <c r="K2789" s="146"/>
      <c r="L2789" s="32"/>
      <c r="M2789" s="147" t="s">
        <v>1</v>
      </c>
      <c r="N2789" s="148" t="s">
        <v>45</v>
      </c>
      <c r="P2789" s="149">
        <f>O2789*H2789</f>
        <v>0</v>
      </c>
      <c r="Q2789" s="149">
        <v>2.1600000000000001E-2</v>
      </c>
      <c r="R2789" s="149">
        <f>Q2789*H2789</f>
        <v>3.5138880000000001</v>
      </c>
      <c r="S2789" s="149">
        <v>0</v>
      </c>
      <c r="T2789" s="150">
        <f>S2789*H2789</f>
        <v>0</v>
      </c>
      <c r="AR2789" s="151" t="s">
        <v>379</v>
      </c>
      <c r="AT2789" s="151" t="s">
        <v>375</v>
      </c>
      <c r="AU2789" s="151" t="s">
        <v>90</v>
      </c>
      <c r="AY2789" s="17" t="s">
        <v>373</v>
      </c>
      <c r="BE2789" s="152">
        <f>IF(N2789="základní",J2789,0)</f>
        <v>0</v>
      </c>
      <c r="BF2789" s="152">
        <f>IF(N2789="snížená",J2789,0)</f>
        <v>0</v>
      </c>
      <c r="BG2789" s="152">
        <f>IF(N2789="zákl. přenesená",J2789,0)</f>
        <v>0</v>
      </c>
      <c r="BH2789" s="152">
        <f>IF(N2789="sníž. přenesená",J2789,0)</f>
        <v>0</v>
      </c>
      <c r="BI2789" s="152">
        <f>IF(N2789="nulová",J2789,0)</f>
        <v>0</v>
      </c>
      <c r="BJ2789" s="17" t="s">
        <v>87</v>
      </c>
      <c r="BK2789" s="152">
        <f>ROUND(I2789*H2789,2)</f>
        <v>0</v>
      </c>
      <c r="BL2789" s="17" t="s">
        <v>379</v>
      </c>
      <c r="BM2789" s="151" t="s">
        <v>1521</v>
      </c>
    </row>
    <row r="2790" spans="2:65" s="12" customFormat="1" ht="11.25">
      <c r="B2790" s="153"/>
      <c r="D2790" s="154" t="s">
        <v>381</v>
      </c>
      <c r="E2790" s="155" t="s">
        <v>1</v>
      </c>
      <c r="F2790" s="156" t="s">
        <v>1522</v>
      </c>
      <c r="H2790" s="155" t="s">
        <v>1</v>
      </c>
      <c r="I2790" s="157"/>
      <c r="L2790" s="153"/>
      <c r="M2790" s="158"/>
      <c r="T2790" s="159"/>
      <c r="AT2790" s="155" t="s">
        <v>381</v>
      </c>
      <c r="AU2790" s="155" t="s">
        <v>90</v>
      </c>
      <c r="AV2790" s="12" t="s">
        <v>87</v>
      </c>
      <c r="AW2790" s="12" t="s">
        <v>36</v>
      </c>
      <c r="AX2790" s="12" t="s">
        <v>80</v>
      </c>
      <c r="AY2790" s="155" t="s">
        <v>373</v>
      </c>
    </row>
    <row r="2791" spans="2:65" s="13" customFormat="1" ht="11.25">
      <c r="B2791" s="160"/>
      <c r="D2791" s="154" t="s">
        <v>381</v>
      </c>
      <c r="E2791" s="161" t="s">
        <v>1</v>
      </c>
      <c r="F2791" s="162" t="s">
        <v>1523</v>
      </c>
      <c r="H2791" s="163">
        <v>162.68</v>
      </c>
      <c r="I2791" s="164"/>
      <c r="L2791" s="160"/>
      <c r="M2791" s="165"/>
      <c r="T2791" s="166"/>
      <c r="AT2791" s="161" t="s">
        <v>381</v>
      </c>
      <c r="AU2791" s="161" t="s">
        <v>90</v>
      </c>
      <c r="AV2791" s="13" t="s">
        <v>90</v>
      </c>
      <c r="AW2791" s="13" t="s">
        <v>36</v>
      </c>
      <c r="AX2791" s="13" t="s">
        <v>80</v>
      </c>
      <c r="AY2791" s="161" t="s">
        <v>373</v>
      </c>
    </row>
    <row r="2792" spans="2:65" s="14" customFormat="1" ht="11.25">
      <c r="B2792" s="167"/>
      <c r="D2792" s="154" t="s">
        <v>381</v>
      </c>
      <c r="E2792" s="168" t="s">
        <v>1</v>
      </c>
      <c r="F2792" s="169" t="s">
        <v>386</v>
      </c>
      <c r="H2792" s="170">
        <v>162.68</v>
      </c>
      <c r="I2792" s="171"/>
      <c r="L2792" s="167"/>
      <c r="M2792" s="172"/>
      <c r="T2792" s="173"/>
      <c r="AT2792" s="168" t="s">
        <v>381</v>
      </c>
      <c r="AU2792" s="168" t="s">
        <v>90</v>
      </c>
      <c r="AV2792" s="14" t="s">
        <v>379</v>
      </c>
      <c r="AW2792" s="14" t="s">
        <v>36</v>
      </c>
      <c r="AX2792" s="14" t="s">
        <v>87</v>
      </c>
      <c r="AY2792" s="168" t="s">
        <v>373</v>
      </c>
    </row>
    <row r="2793" spans="2:65" s="1" customFormat="1" ht="11.25">
      <c r="B2793" s="32"/>
      <c r="D2793" s="154" t="s">
        <v>403</v>
      </c>
      <c r="F2793" s="174" t="s">
        <v>1524</v>
      </c>
      <c r="L2793" s="32"/>
      <c r="M2793" s="175"/>
      <c r="T2793" s="56"/>
      <c r="AU2793" s="17" t="s">
        <v>90</v>
      </c>
    </row>
    <row r="2794" spans="2:65" s="1" customFormat="1" ht="11.25">
      <c r="B2794" s="32"/>
      <c r="D2794" s="154" t="s">
        <v>403</v>
      </c>
      <c r="F2794" s="176" t="s">
        <v>1525</v>
      </c>
      <c r="H2794" s="177">
        <v>0</v>
      </c>
      <c r="L2794" s="32"/>
      <c r="M2794" s="175"/>
      <c r="T2794" s="56"/>
      <c r="AU2794" s="17" t="s">
        <v>90</v>
      </c>
    </row>
    <row r="2795" spans="2:65" s="1" customFormat="1" ht="11.25">
      <c r="B2795" s="32"/>
      <c r="D2795" s="154" t="s">
        <v>403</v>
      </c>
      <c r="F2795" s="176" t="s">
        <v>1526</v>
      </c>
      <c r="H2795" s="177">
        <v>0</v>
      </c>
      <c r="L2795" s="32"/>
      <c r="M2795" s="175"/>
      <c r="T2795" s="56"/>
      <c r="AU2795" s="17" t="s">
        <v>90</v>
      </c>
    </row>
    <row r="2796" spans="2:65" s="1" customFormat="1" ht="11.25">
      <c r="B2796" s="32"/>
      <c r="D2796" s="154" t="s">
        <v>403</v>
      </c>
      <c r="F2796" s="176" t="s">
        <v>175</v>
      </c>
      <c r="H2796" s="177">
        <v>40.67</v>
      </c>
      <c r="L2796" s="32"/>
      <c r="M2796" s="175"/>
      <c r="T2796" s="56"/>
      <c r="AU2796" s="17" t="s">
        <v>90</v>
      </c>
    </row>
    <row r="2797" spans="2:65" s="1" customFormat="1" ht="11.25">
      <c r="B2797" s="32"/>
      <c r="D2797" s="154" t="s">
        <v>403</v>
      </c>
      <c r="F2797" s="176" t="s">
        <v>406</v>
      </c>
      <c r="H2797" s="177">
        <v>40.67</v>
      </c>
      <c r="L2797" s="32"/>
      <c r="M2797" s="175"/>
      <c r="T2797" s="56"/>
      <c r="AU2797" s="17" t="s">
        <v>90</v>
      </c>
    </row>
    <row r="2798" spans="2:65" s="1" customFormat="1" ht="24.2" customHeight="1">
      <c r="B2798" s="32"/>
      <c r="C2798" s="139" t="s">
        <v>1527</v>
      </c>
      <c r="D2798" s="139" t="s">
        <v>375</v>
      </c>
      <c r="E2798" s="140" t="s">
        <v>1528</v>
      </c>
      <c r="F2798" s="141" t="s">
        <v>1529</v>
      </c>
      <c r="G2798" s="142" t="s">
        <v>172</v>
      </c>
      <c r="H2798" s="143">
        <v>2.25</v>
      </c>
      <c r="I2798" s="144"/>
      <c r="J2798" s="145">
        <f>ROUND(I2798*H2798,2)</f>
        <v>0</v>
      </c>
      <c r="K2798" s="146"/>
      <c r="L2798" s="32"/>
      <c r="M2798" s="147" t="s">
        <v>1</v>
      </c>
      <c r="N2798" s="148" t="s">
        <v>45</v>
      </c>
      <c r="P2798" s="149">
        <f>O2798*H2798</f>
        <v>0</v>
      </c>
      <c r="Q2798" s="149">
        <v>0</v>
      </c>
      <c r="R2798" s="149">
        <f>Q2798*H2798</f>
        <v>0</v>
      </c>
      <c r="S2798" s="149">
        <v>5.2999999999999999E-2</v>
      </c>
      <c r="T2798" s="150">
        <f>S2798*H2798</f>
        <v>0.11924999999999999</v>
      </c>
      <c r="AR2798" s="151" t="s">
        <v>379</v>
      </c>
      <c r="AT2798" s="151" t="s">
        <v>375</v>
      </c>
      <c r="AU2798" s="151" t="s">
        <v>90</v>
      </c>
      <c r="AY2798" s="17" t="s">
        <v>373</v>
      </c>
      <c r="BE2798" s="152">
        <f>IF(N2798="základní",J2798,0)</f>
        <v>0</v>
      </c>
      <c r="BF2798" s="152">
        <f>IF(N2798="snížená",J2798,0)</f>
        <v>0</v>
      </c>
      <c r="BG2798" s="152">
        <f>IF(N2798="zákl. přenesená",J2798,0)</f>
        <v>0</v>
      </c>
      <c r="BH2798" s="152">
        <f>IF(N2798="sníž. přenesená",J2798,0)</f>
        <v>0</v>
      </c>
      <c r="BI2798" s="152">
        <f>IF(N2798="nulová",J2798,0)</f>
        <v>0</v>
      </c>
      <c r="BJ2798" s="17" t="s">
        <v>87</v>
      </c>
      <c r="BK2798" s="152">
        <f>ROUND(I2798*H2798,2)</f>
        <v>0</v>
      </c>
      <c r="BL2798" s="17" t="s">
        <v>379</v>
      </c>
      <c r="BM2798" s="151" t="s">
        <v>1530</v>
      </c>
    </row>
    <row r="2799" spans="2:65" s="12" customFormat="1" ht="11.25">
      <c r="B2799" s="153"/>
      <c r="D2799" s="154" t="s">
        <v>381</v>
      </c>
      <c r="E2799" s="155" t="s">
        <v>1</v>
      </c>
      <c r="F2799" s="156" t="s">
        <v>1531</v>
      </c>
      <c r="H2799" s="155" t="s">
        <v>1</v>
      </c>
      <c r="I2799" s="157"/>
      <c r="L2799" s="153"/>
      <c r="M2799" s="158"/>
      <c r="T2799" s="159"/>
      <c r="AT2799" s="155" t="s">
        <v>381</v>
      </c>
      <c r="AU2799" s="155" t="s">
        <v>90</v>
      </c>
      <c r="AV2799" s="12" t="s">
        <v>87</v>
      </c>
      <c r="AW2799" s="12" t="s">
        <v>36</v>
      </c>
      <c r="AX2799" s="12" t="s">
        <v>80</v>
      </c>
      <c r="AY2799" s="155" t="s">
        <v>373</v>
      </c>
    </row>
    <row r="2800" spans="2:65" s="13" customFormat="1" ht="11.25">
      <c r="B2800" s="160"/>
      <c r="D2800" s="154" t="s">
        <v>381</v>
      </c>
      <c r="E2800" s="161" t="s">
        <v>1</v>
      </c>
      <c r="F2800" s="162" t="s">
        <v>1532</v>
      </c>
      <c r="H2800" s="163">
        <v>2.25</v>
      </c>
      <c r="I2800" s="164"/>
      <c r="L2800" s="160"/>
      <c r="M2800" s="165"/>
      <c r="T2800" s="166"/>
      <c r="AT2800" s="161" t="s">
        <v>381</v>
      </c>
      <c r="AU2800" s="161" t="s">
        <v>90</v>
      </c>
      <c r="AV2800" s="13" t="s">
        <v>90</v>
      </c>
      <c r="AW2800" s="13" t="s">
        <v>36</v>
      </c>
      <c r="AX2800" s="13" t="s">
        <v>80</v>
      </c>
      <c r="AY2800" s="161" t="s">
        <v>373</v>
      </c>
    </row>
    <row r="2801" spans="2:65" s="14" customFormat="1" ht="11.25">
      <c r="B2801" s="167"/>
      <c r="D2801" s="154" t="s">
        <v>381</v>
      </c>
      <c r="E2801" s="168" t="s">
        <v>1</v>
      </c>
      <c r="F2801" s="169" t="s">
        <v>386</v>
      </c>
      <c r="H2801" s="170">
        <v>2.25</v>
      </c>
      <c r="I2801" s="171"/>
      <c r="L2801" s="167"/>
      <c r="M2801" s="172"/>
      <c r="T2801" s="173"/>
      <c r="AT2801" s="168" t="s">
        <v>381</v>
      </c>
      <c r="AU2801" s="168" t="s">
        <v>90</v>
      </c>
      <c r="AV2801" s="14" t="s">
        <v>379</v>
      </c>
      <c r="AW2801" s="14" t="s">
        <v>36</v>
      </c>
      <c r="AX2801" s="14" t="s">
        <v>87</v>
      </c>
      <c r="AY2801" s="168" t="s">
        <v>373</v>
      </c>
    </row>
    <row r="2802" spans="2:65" s="1" customFormat="1" ht="24.2" customHeight="1">
      <c r="B2802" s="32"/>
      <c r="C2802" s="139" t="s">
        <v>1533</v>
      </c>
      <c r="D2802" s="139" t="s">
        <v>375</v>
      </c>
      <c r="E2802" s="140" t="s">
        <v>1534</v>
      </c>
      <c r="F2802" s="141" t="s">
        <v>1535</v>
      </c>
      <c r="G2802" s="142" t="s">
        <v>172</v>
      </c>
      <c r="H2802" s="143">
        <v>1.8180000000000001</v>
      </c>
      <c r="I2802" s="144"/>
      <c r="J2802" s="145">
        <f>ROUND(I2802*H2802,2)</f>
        <v>0</v>
      </c>
      <c r="K2802" s="146"/>
      <c r="L2802" s="32"/>
      <c r="M2802" s="147" t="s">
        <v>1</v>
      </c>
      <c r="N2802" s="148" t="s">
        <v>45</v>
      </c>
      <c r="P2802" s="149">
        <f>O2802*H2802</f>
        <v>0</v>
      </c>
      <c r="Q2802" s="149">
        <v>0</v>
      </c>
      <c r="R2802" s="149">
        <f>Q2802*H2802</f>
        <v>0</v>
      </c>
      <c r="S2802" s="149">
        <v>7.5999999999999998E-2</v>
      </c>
      <c r="T2802" s="150">
        <f>S2802*H2802</f>
        <v>0.13816800000000001</v>
      </c>
      <c r="AR2802" s="151" t="s">
        <v>379</v>
      </c>
      <c r="AT2802" s="151" t="s">
        <v>375</v>
      </c>
      <c r="AU2802" s="151" t="s">
        <v>90</v>
      </c>
      <c r="AY2802" s="17" t="s">
        <v>373</v>
      </c>
      <c r="BE2802" s="152">
        <f>IF(N2802="základní",J2802,0)</f>
        <v>0</v>
      </c>
      <c r="BF2802" s="152">
        <f>IF(N2802="snížená",J2802,0)</f>
        <v>0</v>
      </c>
      <c r="BG2802" s="152">
        <f>IF(N2802="zákl. přenesená",J2802,0)</f>
        <v>0</v>
      </c>
      <c r="BH2802" s="152">
        <f>IF(N2802="sníž. přenesená",J2802,0)</f>
        <v>0</v>
      </c>
      <c r="BI2802" s="152">
        <f>IF(N2802="nulová",J2802,0)</f>
        <v>0</v>
      </c>
      <c r="BJ2802" s="17" t="s">
        <v>87</v>
      </c>
      <c r="BK2802" s="152">
        <f>ROUND(I2802*H2802,2)</f>
        <v>0</v>
      </c>
      <c r="BL2802" s="17" t="s">
        <v>379</v>
      </c>
      <c r="BM2802" s="151" t="s">
        <v>1536</v>
      </c>
    </row>
    <row r="2803" spans="2:65" s="12" customFormat="1" ht="11.25">
      <c r="B2803" s="153"/>
      <c r="D2803" s="154" t="s">
        <v>381</v>
      </c>
      <c r="E2803" s="155" t="s">
        <v>1</v>
      </c>
      <c r="F2803" s="156" t="s">
        <v>1531</v>
      </c>
      <c r="H2803" s="155" t="s">
        <v>1</v>
      </c>
      <c r="I2803" s="157"/>
      <c r="L2803" s="153"/>
      <c r="M2803" s="158"/>
      <c r="T2803" s="159"/>
      <c r="AT2803" s="155" t="s">
        <v>381</v>
      </c>
      <c r="AU2803" s="155" t="s">
        <v>90</v>
      </c>
      <c r="AV2803" s="12" t="s">
        <v>87</v>
      </c>
      <c r="AW2803" s="12" t="s">
        <v>36</v>
      </c>
      <c r="AX2803" s="12" t="s">
        <v>80</v>
      </c>
      <c r="AY2803" s="155" t="s">
        <v>373</v>
      </c>
    </row>
    <row r="2804" spans="2:65" s="13" customFormat="1" ht="11.25">
      <c r="B2804" s="160"/>
      <c r="D2804" s="154" t="s">
        <v>381</v>
      </c>
      <c r="E2804" s="161" t="s">
        <v>1</v>
      </c>
      <c r="F2804" s="162" t="s">
        <v>1537</v>
      </c>
      <c r="H2804" s="163">
        <v>1.8180000000000001</v>
      </c>
      <c r="I2804" s="164"/>
      <c r="L2804" s="160"/>
      <c r="M2804" s="165"/>
      <c r="T2804" s="166"/>
      <c r="AT2804" s="161" t="s">
        <v>381</v>
      </c>
      <c r="AU2804" s="161" t="s">
        <v>90</v>
      </c>
      <c r="AV2804" s="13" t="s">
        <v>90</v>
      </c>
      <c r="AW2804" s="13" t="s">
        <v>36</v>
      </c>
      <c r="AX2804" s="13" t="s">
        <v>80</v>
      </c>
      <c r="AY2804" s="161" t="s">
        <v>373</v>
      </c>
    </row>
    <row r="2805" spans="2:65" s="14" customFormat="1" ht="11.25">
      <c r="B2805" s="167"/>
      <c r="D2805" s="154" t="s">
        <v>381</v>
      </c>
      <c r="E2805" s="168" t="s">
        <v>1</v>
      </c>
      <c r="F2805" s="169" t="s">
        <v>386</v>
      </c>
      <c r="H2805" s="170">
        <v>1.8180000000000001</v>
      </c>
      <c r="I2805" s="171"/>
      <c r="L2805" s="167"/>
      <c r="M2805" s="172"/>
      <c r="T2805" s="173"/>
      <c r="AT2805" s="168" t="s">
        <v>381</v>
      </c>
      <c r="AU2805" s="168" t="s">
        <v>90</v>
      </c>
      <c r="AV2805" s="14" t="s">
        <v>379</v>
      </c>
      <c r="AW2805" s="14" t="s">
        <v>36</v>
      </c>
      <c r="AX2805" s="14" t="s">
        <v>87</v>
      </c>
      <c r="AY2805" s="168" t="s">
        <v>373</v>
      </c>
    </row>
    <row r="2806" spans="2:65" s="1" customFormat="1" ht="24.2" customHeight="1">
      <c r="B2806" s="32"/>
      <c r="C2806" s="139" t="s">
        <v>1538</v>
      </c>
      <c r="D2806" s="139" t="s">
        <v>375</v>
      </c>
      <c r="E2806" s="140" t="s">
        <v>1539</v>
      </c>
      <c r="F2806" s="141" t="s">
        <v>1540</v>
      </c>
      <c r="G2806" s="142" t="s">
        <v>172</v>
      </c>
      <c r="H2806" s="143">
        <v>22.41</v>
      </c>
      <c r="I2806" s="144"/>
      <c r="J2806" s="145">
        <f>ROUND(I2806*H2806,2)</f>
        <v>0</v>
      </c>
      <c r="K2806" s="146"/>
      <c r="L2806" s="32"/>
      <c r="M2806" s="147" t="s">
        <v>1</v>
      </c>
      <c r="N2806" s="148" t="s">
        <v>45</v>
      </c>
      <c r="P2806" s="149">
        <f>O2806*H2806</f>
        <v>0</v>
      </c>
      <c r="Q2806" s="149">
        <v>0</v>
      </c>
      <c r="R2806" s="149">
        <f>Q2806*H2806</f>
        <v>0</v>
      </c>
      <c r="S2806" s="149">
        <v>2.5000000000000001E-2</v>
      </c>
      <c r="T2806" s="150">
        <f>S2806*H2806</f>
        <v>0.56025000000000003</v>
      </c>
      <c r="AR2806" s="151" t="s">
        <v>379</v>
      </c>
      <c r="AT2806" s="151" t="s">
        <v>375</v>
      </c>
      <c r="AU2806" s="151" t="s">
        <v>90</v>
      </c>
      <c r="AY2806" s="17" t="s">
        <v>373</v>
      </c>
      <c r="BE2806" s="152">
        <f>IF(N2806="základní",J2806,0)</f>
        <v>0</v>
      </c>
      <c r="BF2806" s="152">
        <f>IF(N2806="snížená",J2806,0)</f>
        <v>0</v>
      </c>
      <c r="BG2806" s="152">
        <f>IF(N2806="zákl. přenesená",J2806,0)</f>
        <v>0</v>
      </c>
      <c r="BH2806" s="152">
        <f>IF(N2806="sníž. přenesená",J2806,0)</f>
        <v>0</v>
      </c>
      <c r="BI2806" s="152">
        <f>IF(N2806="nulová",J2806,0)</f>
        <v>0</v>
      </c>
      <c r="BJ2806" s="17" t="s">
        <v>87</v>
      </c>
      <c r="BK2806" s="152">
        <f>ROUND(I2806*H2806,2)</f>
        <v>0</v>
      </c>
      <c r="BL2806" s="17" t="s">
        <v>379</v>
      </c>
      <c r="BM2806" s="151" t="s">
        <v>1541</v>
      </c>
    </row>
    <row r="2807" spans="2:65" s="12" customFormat="1" ht="11.25">
      <c r="B2807" s="153"/>
      <c r="D2807" s="154" t="s">
        <v>381</v>
      </c>
      <c r="E2807" s="155" t="s">
        <v>1</v>
      </c>
      <c r="F2807" s="156" t="s">
        <v>1542</v>
      </c>
      <c r="H2807" s="155" t="s">
        <v>1</v>
      </c>
      <c r="I2807" s="157"/>
      <c r="L2807" s="153"/>
      <c r="M2807" s="158"/>
      <c r="T2807" s="159"/>
      <c r="AT2807" s="155" t="s">
        <v>381</v>
      </c>
      <c r="AU2807" s="155" t="s">
        <v>90</v>
      </c>
      <c r="AV2807" s="12" t="s">
        <v>87</v>
      </c>
      <c r="AW2807" s="12" t="s">
        <v>36</v>
      </c>
      <c r="AX2807" s="12" t="s">
        <v>80</v>
      </c>
      <c r="AY2807" s="155" t="s">
        <v>373</v>
      </c>
    </row>
    <row r="2808" spans="2:65" s="13" customFormat="1" ht="11.25">
      <c r="B2808" s="160"/>
      <c r="D2808" s="154" t="s">
        <v>381</v>
      </c>
      <c r="E2808" s="161" t="s">
        <v>1</v>
      </c>
      <c r="F2808" s="162" t="s">
        <v>1543</v>
      </c>
      <c r="H2808" s="163">
        <v>13.77</v>
      </c>
      <c r="I2808" s="164"/>
      <c r="L2808" s="160"/>
      <c r="M2808" s="165"/>
      <c r="T2808" s="166"/>
      <c r="AT2808" s="161" t="s">
        <v>381</v>
      </c>
      <c r="AU2808" s="161" t="s">
        <v>90</v>
      </c>
      <c r="AV2808" s="13" t="s">
        <v>90</v>
      </c>
      <c r="AW2808" s="13" t="s">
        <v>36</v>
      </c>
      <c r="AX2808" s="13" t="s">
        <v>80</v>
      </c>
      <c r="AY2808" s="161" t="s">
        <v>373</v>
      </c>
    </row>
    <row r="2809" spans="2:65" s="12" customFormat="1" ht="11.25">
      <c r="B2809" s="153"/>
      <c r="D2809" s="154" t="s">
        <v>381</v>
      </c>
      <c r="E2809" s="155" t="s">
        <v>1</v>
      </c>
      <c r="F2809" s="156" t="s">
        <v>1531</v>
      </c>
      <c r="H2809" s="155" t="s">
        <v>1</v>
      </c>
      <c r="I2809" s="157"/>
      <c r="L2809" s="153"/>
      <c r="M2809" s="158"/>
      <c r="T2809" s="159"/>
      <c r="AT2809" s="155" t="s">
        <v>381</v>
      </c>
      <c r="AU2809" s="155" t="s">
        <v>90</v>
      </c>
      <c r="AV2809" s="12" t="s">
        <v>87</v>
      </c>
      <c r="AW2809" s="12" t="s">
        <v>36</v>
      </c>
      <c r="AX2809" s="12" t="s">
        <v>80</v>
      </c>
      <c r="AY2809" s="155" t="s">
        <v>373</v>
      </c>
    </row>
    <row r="2810" spans="2:65" s="13" customFormat="1" ht="11.25">
      <c r="B2810" s="160"/>
      <c r="D2810" s="154" t="s">
        <v>381</v>
      </c>
      <c r="E2810" s="161" t="s">
        <v>1</v>
      </c>
      <c r="F2810" s="162" t="s">
        <v>1544</v>
      </c>
      <c r="H2810" s="163">
        <v>8.64</v>
      </c>
      <c r="I2810" s="164"/>
      <c r="L2810" s="160"/>
      <c r="M2810" s="165"/>
      <c r="T2810" s="166"/>
      <c r="AT2810" s="161" t="s">
        <v>381</v>
      </c>
      <c r="AU2810" s="161" t="s">
        <v>90</v>
      </c>
      <c r="AV2810" s="13" t="s">
        <v>90</v>
      </c>
      <c r="AW2810" s="13" t="s">
        <v>36</v>
      </c>
      <c r="AX2810" s="13" t="s">
        <v>80</v>
      </c>
      <c r="AY2810" s="161" t="s">
        <v>373</v>
      </c>
    </row>
    <row r="2811" spans="2:65" s="14" customFormat="1" ht="11.25">
      <c r="B2811" s="167"/>
      <c r="D2811" s="154" t="s">
        <v>381</v>
      </c>
      <c r="E2811" s="168" t="s">
        <v>1</v>
      </c>
      <c r="F2811" s="169" t="s">
        <v>386</v>
      </c>
      <c r="H2811" s="170">
        <v>22.41</v>
      </c>
      <c r="I2811" s="171"/>
      <c r="L2811" s="167"/>
      <c r="M2811" s="172"/>
      <c r="T2811" s="173"/>
      <c r="AT2811" s="168" t="s">
        <v>381</v>
      </c>
      <c r="AU2811" s="168" t="s">
        <v>90</v>
      </c>
      <c r="AV2811" s="14" t="s">
        <v>379</v>
      </c>
      <c r="AW2811" s="14" t="s">
        <v>36</v>
      </c>
      <c r="AX2811" s="14" t="s">
        <v>87</v>
      </c>
      <c r="AY2811" s="168" t="s">
        <v>373</v>
      </c>
    </row>
    <row r="2812" spans="2:65" s="1" customFormat="1" ht="24.2" customHeight="1">
      <c r="B2812" s="32"/>
      <c r="C2812" s="139" t="s">
        <v>157</v>
      </c>
      <c r="D2812" s="139" t="s">
        <v>375</v>
      </c>
      <c r="E2812" s="140" t="s">
        <v>1545</v>
      </c>
      <c r="F2812" s="141" t="s">
        <v>1546</v>
      </c>
      <c r="G2812" s="142" t="s">
        <v>395</v>
      </c>
      <c r="H2812" s="143">
        <v>0.44400000000000001</v>
      </c>
      <c r="I2812" s="144"/>
      <c r="J2812" s="145">
        <f>ROUND(I2812*H2812,2)</f>
        <v>0</v>
      </c>
      <c r="K2812" s="146"/>
      <c r="L2812" s="32"/>
      <c r="M2812" s="147" t="s">
        <v>1</v>
      </c>
      <c r="N2812" s="148" t="s">
        <v>45</v>
      </c>
      <c r="P2812" s="149">
        <f>O2812*H2812</f>
        <v>0</v>
      </c>
      <c r="Q2812" s="149">
        <v>0</v>
      </c>
      <c r="R2812" s="149">
        <f>Q2812*H2812</f>
        <v>0</v>
      </c>
      <c r="S2812" s="149">
        <v>1.8</v>
      </c>
      <c r="T2812" s="150">
        <f>S2812*H2812</f>
        <v>0.79920000000000002</v>
      </c>
      <c r="AR2812" s="151" t="s">
        <v>379</v>
      </c>
      <c r="AT2812" s="151" t="s">
        <v>375</v>
      </c>
      <c r="AU2812" s="151" t="s">
        <v>90</v>
      </c>
      <c r="AY2812" s="17" t="s">
        <v>373</v>
      </c>
      <c r="BE2812" s="152">
        <f>IF(N2812="základní",J2812,0)</f>
        <v>0</v>
      </c>
      <c r="BF2812" s="152">
        <f>IF(N2812="snížená",J2812,0)</f>
        <v>0</v>
      </c>
      <c r="BG2812" s="152">
        <f>IF(N2812="zákl. přenesená",J2812,0)</f>
        <v>0</v>
      </c>
      <c r="BH2812" s="152">
        <f>IF(N2812="sníž. přenesená",J2812,0)</f>
        <v>0</v>
      </c>
      <c r="BI2812" s="152">
        <f>IF(N2812="nulová",J2812,0)</f>
        <v>0</v>
      </c>
      <c r="BJ2812" s="17" t="s">
        <v>87</v>
      </c>
      <c r="BK2812" s="152">
        <f>ROUND(I2812*H2812,2)</f>
        <v>0</v>
      </c>
      <c r="BL2812" s="17" t="s">
        <v>379</v>
      </c>
      <c r="BM2812" s="151" t="s">
        <v>1547</v>
      </c>
    </row>
    <row r="2813" spans="2:65" s="12" customFormat="1" ht="11.25">
      <c r="B2813" s="153"/>
      <c r="D2813" s="154" t="s">
        <v>381</v>
      </c>
      <c r="E2813" s="155" t="s">
        <v>1</v>
      </c>
      <c r="F2813" s="156" t="s">
        <v>1531</v>
      </c>
      <c r="H2813" s="155" t="s">
        <v>1</v>
      </c>
      <c r="I2813" s="157"/>
      <c r="L2813" s="153"/>
      <c r="M2813" s="158"/>
      <c r="T2813" s="159"/>
      <c r="AT2813" s="155" t="s">
        <v>381</v>
      </c>
      <c r="AU2813" s="155" t="s">
        <v>90</v>
      </c>
      <c r="AV2813" s="12" t="s">
        <v>87</v>
      </c>
      <c r="AW2813" s="12" t="s">
        <v>36</v>
      </c>
      <c r="AX2813" s="12" t="s">
        <v>80</v>
      </c>
      <c r="AY2813" s="155" t="s">
        <v>373</v>
      </c>
    </row>
    <row r="2814" spans="2:65" s="13" customFormat="1" ht="11.25">
      <c r="B2814" s="160"/>
      <c r="D2814" s="154" t="s">
        <v>381</v>
      </c>
      <c r="E2814" s="161" t="s">
        <v>1</v>
      </c>
      <c r="F2814" s="162" t="s">
        <v>1548</v>
      </c>
      <c r="H2814" s="163">
        <v>0.44400000000000001</v>
      </c>
      <c r="I2814" s="164"/>
      <c r="L2814" s="160"/>
      <c r="M2814" s="165"/>
      <c r="T2814" s="166"/>
      <c r="AT2814" s="161" t="s">
        <v>381</v>
      </c>
      <c r="AU2814" s="161" t="s">
        <v>90</v>
      </c>
      <c r="AV2814" s="13" t="s">
        <v>90</v>
      </c>
      <c r="AW2814" s="13" t="s">
        <v>36</v>
      </c>
      <c r="AX2814" s="13" t="s">
        <v>80</v>
      </c>
      <c r="AY2814" s="161" t="s">
        <v>373</v>
      </c>
    </row>
    <row r="2815" spans="2:65" s="14" customFormat="1" ht="11.25">
      <c r="B2815" s="167"/>
      <c r="D2815" s="154" t="s">
        <v>381</v>
      </c>
      <c r="E2815" s="168" t="s">
        <v>1</v>
      </c>
      <c r="F2815" s="169" t="s">
        <v>386</v>
      </c>
      <c r="H2815" s="170">
        <v>0.44400000000000001</v>
      </c>
      <c r="I2815" s="171"/>
      <c r="L2815" s="167"/>
      <c r="M2815" s="172"/>
      <c r="T2815" s="173"/>
      <c r="AT2815" s="168" t="s">
        <v>381</v>
      </c>
      <c r="AU2815" s="168" t="s">
        <v>90</v>
      </c>
      <c r="AV2815" s="14" t="s">
        <v>379</v>
      </c>
      <c r="AW2815" s="14" t="s">
        <v>36</v>
      </c>
      <c r="AX2815" s="14" t="s">
        <v>87</v>
      </c>
      <c r="AY2815" s="168" t="s">
        <v>373</v>
      </c>
    </row>
    <row r="2816" spans="2:65" s="1" customFormat="1" ht="16.5" customHeight="1">
      <c r="B2816" s="32"/>
      <c r="C2816" s="139" t="s">
        <v>1549</v>
      </c>
      <c r="D2816" s="139" t="s">
        <v>375</v>
      </c>
      <c r="E2816" s="140" t="s">
        <v>1550</v>
      </c>
      <c r="F2816" s="141" t="s">
        <v>1551</v>
      </c>
      <c r="G2816" s="142" t="s">
        <v>172</v>
      </c>
      <c r="H2816" s="143">
        <v>998.43399999999997</v>
      </c>
      <c r="I2816" s="144"/>
      <c r="J2816" s="145">
        <f>ROUND(I2816*H2816,2)</f>
        <v>0</v>
      </c>
      <c r="K2816" s="146"/>
      <c r="L2816" s="32"/>
      <c r="M2816" s="147" t="s">
        <v>1</v>
      </c>
      <c r="N2816" s="148" t="s">
        <v>45</v>
      </c>
      <c r="P2816" s="149">
        <f>O2816*H2816</f>
        <v>0</v>
      </c>
      <c r="Q2816" s="149">
        <v>0</v>
      </c>
      <c r="R2816" s="149">
        <f>Q2816*H2816</f>
        <v>0</v>
      </c>
      <c r="S2816" s="149">
        <v>0</v>
      </c>
      <c r="T2816" s="150">
        <f>S2816*H2816</f>
        <v>0</v>
      </c>
      <c r="AR2816" s="151" t="s">
        <v>379</v>
      </c>
      <c r="AT2816" s="151" t="s">
        <v>375</v>
      </c>
      <c r="AU2816" s="151" t="s">
        <v>90</v>
      </c>
      <c r="AY2816" s="17" t="s">
        <v>373</v>
      </c>
      <c r="BE2816" s="152">
        <f>IF(N2816="základní",J2816,0)</f>
        <v>0</v>
      </c>
      <c r="BF2816" s="152">
        <f>IF(N2816="snížená",J2816,0)</f>
        <v>0</v>
      </c>
      <c r="BG2816" s="152">
        <f>IF(N2816="zákl. přenesená",J2816,0)</f>
        <v>0</v>
      </c>
      <c r="BH2816" s="152">
        <f>IF(N2816="sníž. přenesená",J2816,0)</f>
        <v>0</v>
      </c>
      <c r="BI2816" s="152">
        <f>IF(N2816="nulová",J2816,0)</f>
        <v>0</v>
      </c>
      <c r="BJ2816" s="17" t="s">
        <v>87</v>
      </c>
      <c r="BK2816" s="152">
        <f>ROUND(I2816*H2816,2)</f>
        <v>0</v>
      </c>
      <c r="BL2816" s="17" t="s">
        <v>379</v>
      </c>
      <c r="BM2816" s="151" t="s">
        <v>1552</v>
      </c>
    </row>
    <row r="2817" spans="2:65" s="13" customFormat="1" ht="11.25">
      <c r="B2817" s="160"/>
      <c r="D2817" s="154" t="s">
        <v>381</v>
      </c>
      <c r="E2817" s="161" t="s">
        <v>1</v>
      </c>
      <c r="F2817" s="162" t="s">
        <v>195</v>
      </c>
      <c r="H2817" s="163">
        <v>998.43399999999997</v>
      </c>
      <c r="I2817" s="164"/>
      <c r="L2817" s="160"/>
      <c r="M2817" s="165"/>
      <c r="T2817" s="166"/>
      <c r="AT2817" s="161" t="s">
        <v>381</v>
      </c>
      <c r="AU2817" s="161" t="s">
        <v>90</v>
      </c>
      <c r="AV2817" s="13" t="s">
        <v>90</v>
      </c>
      <c r="AW2817" s="13" t="s">
        <v>36</v>
      </c>
      <c r="AX2817" s="13" t="s">
        <v>80</v>
      </c>
      <c r="AY2817" s="161" t="s">
        <v>373</v>
      </c>
    </row>
    <row r="2818" spans="2:65" s="14" customFormat="1" ht="11.25">
      <c r="B2818" s="167"/>
      <c r="D2818" s="154" t="s">
        <v>381</v>
      </c>
      <c r="E2818" s="168" t="s">
        <v>1</v>
      </c>
      <c r="F2818" s="169" t="s">
        <v>386</v>
      </c>
      <c r="H2818" s="170">
        <v>998.43399999999997</v>
      </c>
      <c r="I2818" s="171"/>
      <c r="L2818" s="167"/>
      <c r="M2818" s="172"/>
      <c r="T2818" s="173"/>
      <c r="AT2818" s="168" t="s">
        <v>381</v>
      </c>
      <c r="AU2818" s="168" t="s">
        <v>90</v>
      </c>
      <c r="AV2818" s="14" t="s">
        <v>379</v>
      </c>
      <c r="AW2818" s="14" t="s">
        <v>36</v>
      </c>
      <c r="AX2818" s="14" t="s">
        <v>87</v>
      </c>
      <c r="AY2818" s="168" t="s">
        <v>373</v>
      </c>
    </row>
    <row r="2819" spans="2:65" s="1" customFormat="1" ht="11.25">
      <c r="B2819" s="32"/>
      <c r="D2819" s="154" t="s">
        <v>403</v>
      </c>
      <c r="F2819" s="174" t="s">
        <v>1513</v>
      </c>
      <c r="L2819" s="32"/>
      <c r="M2819" s="175"/>
      <c r="T2819" s="56"/>
      <c r="AU2819" s="17" t="s">
        <v>90</v>
      </c>
    </row>
    <row r="2820" spans="2:65" s="1" customFormat="1" ht="11.25">
      <c r="B2820" s="32"/>
      <c r="D2820" s="154" t="s">
        <v>403</v>
      </c>
      <c r="F2820" s="176" t="s">
        <v>1505</v>
      </c>
      <c r="H2820" s="177">
        <v>635.67399999999998</v>
      </c>
      <c r="L2820" s="32"/>
      <c r="M2820" s="175"/>
      <c r="T2820" s="56"/>
      <c r="AU2820" s="17" t="s">
        <v>90</v>
      </c>
    </row>
    <row r="2821" spans="2:65" s="1" customFormat="1" ht="11.25">
      <c r="B2821" s="32"/>
      <c r="D2821" s="154" t="s">
        <v>403</v>
      </c>
      <c r="F2821" s="176" t="s">
        <v>1506</v>
      </c>
      <c r="H2821" s="177">
        <v>362.76</v>
      </c>
      <c r="L2821" s="32"/>
      <c r="M2821" s="175"/>
      <c r="T2821" s="56"/>
      <c r="AU2821" s="17" t="s">
        <v>90</v>
      </c>
    </row>
    <row r="2822" spans="2:65" s="1" customFormat="1" ht="11.25">
      <c r="B2822" s="32"/>
      <c r="D2822" s="154" t="s">
        <v>403</v>
      </c>
      <c r="F2822" s="176" t="s">
        <v>386</v>
      </c>
      <c r="H2822" s="177">
        <v>998.43399999999997</v>
      </c>
      <c r="L2822" s="32"/>
      <c r="M2822" s="175"/>
      <c r="T2822" s="56"/>
      <c r="AU2822" s="17" t="s">
        <v>90</v>
      </c>
    </row>
    <row r="2823" spans="2:65" s="1" customFormat="1" ht="16.5" customHeight="1">
      <c r="B2823" s="32"/>
      <c r="C2823" s="139" t="s">
        <v>1553</v>
      </c>
      <c r="D2823" s="139" t="s">
        <v>375</v>
      </c>
      <c r="E2823" s="140" t="s">
        <v>1554</v>
      </c>
      <c r="F2823" s="141" t="s">
        <v>1555</v>
      </c>
      <c r="G2823" s="142" t="s">
        <v>172</v>
      </c>
      <c r="H2823" s="143">
        <v>998.43399999999997</v>
      </c>
      <c r="I2823" s="144"/>
      <c r="J2823" s="145">
        <f>ROUND(I2823*H2823,2)</f>
        <v>0</v>
      </c>
      <c r="K2823" s="146"/>
      <c r="L2823" s="32"/>
      <c r="M2823" s="147" t="s">
        <v>1</v>
      </c>
      <c r="N2823" s="148" t="s">
        <v>45</v>
      </c>
      <c r="P2823" s="149">
        <f>O2823*H2823</f>
        <v>0</v>
      </c>
      <c r="Q2823" s="149">
        <v>0</v>
      </c>
      <c r="R2823" s="149">
        <f>Q2823*H2823</f>
        <v>0</v>
      </c>
      <c r="S2823" s="149">
        <v>0</v>
      </c>
      <c r="T2823" s="150">
        <f>S2823*H2823</f>
        <v>0</v>
      </c>
      <c r="AR2823" s="151" t="s">
        <v>379</v>
      </c>
      <c r="AT2823" s="151" t="s">
        <v>375</v>
      </c>
      <c r="AU2823" s="151" t="s">
        <v>90</v>
      </c>
      <c r="AY2823" s="17" t="s">
        <v>373</v>
      </c>
      <c r="BE2823" s="152">
        <f>IF(N2823="základní",J2823,0)</f>
        <v>0</v>
      </c>
      <c r="BF2823" s="152">
        <f>IF(N2823="snížená",J2823,0)</f>
        <v>0</v>
      </c>
      <c r="BG2823" s="152">
        <f>IF(N2823="zákl. přenesená",J2823,0)</f>
        <v>0</v>
      </c>
      <c r="BH2823" s="152">
        <f>IF(N2823="sníž. přenesená",J2823,0)</f>
        <v>0</v>
      </c>
      <c r="BI2823" s="152">
        <f>IF(N2823="nulová",J2823,0)</f>
        <v>0</v>
      </c>
      <c r="BJ2823" s="17" t="s">
        <v>87</v>
      </c>
      <c r="BK2823" s="152">
        <f>ROUND(I2823*H2823,2)</f>
        <v>0</v>
      </c>
      <c r="BL2823" s="17" t="s">
        <v>379</v>
      </c>
      <c r="BM2823" s="151" t="s">
        <v>1556</v>
      </c>
    </row>
    <row r="2824" spans="2:65" s="13" customFormat="1" ht="11.25">
      <c r="B2824" s="160"/>
      <c r="D2824" s="154" t="s">
        <v>381</v>
      </c>
      <c r="E2824" s="161" t="s">
        <v>1</v>
      </c>
      <c r="F2824" s="162" t="s">
        <v>195</v>
      </c>
      <c r="H2824" s="163">
        <v>998.43399999999997</v>
      </c>
      <c r="I2824" s="164"/>
      <c r="L2824" s="160"/>
      <c r="M2824" s="165"/>
      <c r="T2824" s="166"/>
      <c r="AT2824" s="161" t="s">
        <v>381</v>
      </c>
      <c r="AU2824" s="161" t="s">
        <v>90</v>
      </c>
      <c r="AV2824" s="13" t="s">
        <v>90</v>
      </c>
      <c r="AW2824" s="13" t="s">
        <v>36</v>
      </c>
      <c r="AX2824" s="13" t="s">
        <v>80</v>
      </c>
      <c r="AY2824" s="161" t="s">
        <v>373</v>
      </c>
    </row>
    <row r="2825" spans="2:65" s="14" customFormat="1" ht="11.25">
      <c r="B2825" s="167"/>
      <c r="D2825" s="154" t="s">
        <v>381</v>
      </c>
      <c r="E2825" s="168" t="s">
        <v>1</v>
      </c>
      <c r="F2825" s="169" t="s">
        <v>386</v>
      </c>
      <c r="H2825" s="170">
        <v>998.43399999999997</v>
      </c>
      <c r="I2825" s="171"/>
      <c r="L2825" s="167"/>
      <c r="M2825" s="172"/>
      <c r="T2825" s="173"/>
      <c r="AT2825" s="168" t="s">
        <v>381</v>
      </c>
      <c r="AU2825" s="168" t="s">
        <v>90</v>
      </c>
      <c r="AV2825" s="14" t="s">
        <v>379</v>
      </c>
      <c r="AW2825" s="14" t="s">
        <v>36</v>
      </c>
      <c r="AX2825" s="14" t="s">
        <v>87</v>
      </c>
      <c r="AY2825" s="168" t="s">
        <v>373</v>
      </c>
    </row>
    <row r="2826" spans="2:65" s="1" customFormat="1" ht="11.25">
      <c r="B2826" s="32"/>
      <c r="D2826" s="154" t="s">
        <v>403</v>
      </c>
      <c r="F2826" s="174" t="s">
        <v>1513</v>
      </c>
      <c r="L2826" s="32"/>
      <c r="M2826" s="175"/>
      <c r="T2826" s="56"/>
      <c r="AU2826" s="17" t="s">
        <v>90</v>
      </c>
    </row>
    <row r="2827" spans="2:65" s="1" customFormat="1" ht="11.25">
      <c r="B2827" s="32"/>
      <c r="D2827" s="154" t="s">
        <v>403</v>
      </c>
      <c r="F2827" s="176" t="s">
        <v>1505</v>
      </c>
      <c r="H2827" s="177">
        <v>635.67399999999998</v>
      </c>
      <c r="L2827" s="32"/>
      <c r="M2827" s="175"/>
      <c r="T2827" s="56"/>
      <c r="AU2827" s="17" t="s">
        <v>90</v>
      </c>
    </row>
    <row r="2828" spans="2:65" s="1" customFormat="1" ht="11.25">
      <c r="B2828" s="32"/>
      <c r="D2828" s="154" t="s">
        <v>403</v>
      </c>
      <c r="F2828" s="176" t="s">
        <v>1506</v>
      </c>
      <c r="H2828" s="177">
        <v>362.76</v>
      </c>
      <c r="L2828" s="32"/>
      <c r="M2828" s="175"/>
      <c r="T2828" s="56"/>
      <c r="AU2828" s="17" t="s">
        <v>90</v>
      </c>
    </row>
    <row r="2829" spans="2:65" s="1" customFormat="1" ht="11.25">
      <c r="B2829" s="32"/>
      <c r="D2829" s="154" t="s">
        <v>403</v>
      </c>
      <c r="F2829" s="176" t="s">
        <v>386</v>
      </c>
      <c r="H2829" s="177">
        <v>998.43399999999997</v>
      </c>
      <c r="L2829" s="32"/>
      <c r="M2829" s="175"/>
      <c r="T2829" s="56"/>
      <c r="AU2829" s="17" t="s">
        <v>90</v>
      </c>
    </row>
    <row r="2830" spans="2:65" s="1" customFormat="1" ht="21.75" customHeight="1">
      <c r="B2830" s="32"/>
      <c r="C2830" s="139" t="s">
        <v>1557</v>
      </c>
      <c r="D2830" s="139" t="s">
        <v>375</v>
      </c>
      <c r="E2830" s="140" t="s">
        <v>1558</v>
      </c>
      <c r="F2830" s="141" t="s">
        <v>1559</v>
      </c>
      <c r="G2830" s="142" t="s">
        <v>172</v>
      </c>
      <c r="H2830" s="143">
        <v>239624.16</v>
      </c>
      <c r="I2830" s="144"/>
      <c r="J2830" s="145">
        <f>ROUND(I2830*H2830,2)</f>
        <v>0</v>
      </c>
      <c r="K2830" s="146"/>
      <c r="L2830" s="32"/>
      <c r="M2830" s="147" t="s">
        <v>1</v>
      </c>
      <c r="N2830" s="148" t="s">
        <v>45</v>
      </c>
      <c r="P2830" s="149">
        <f>O2830*H2830</f>
        <v>0</v>
      </c>
      <c r="Q2830" s="149">
        <v>0</v>
      </c>
      <c r="R2830" s="149">
        <f>Q2830*H2830</f>
        <v>0</v>
      </c>
      <c r="S2830" s="149">
        <v>0</v>
      </c>
      <c r="T2830" s="150">
        <f>S2830*H2830</f>
        <v>0</v>
      </c>
      <c r="AR2830" s="151" t="s">
        <v>379</v>
      </c>
      <c r="AT2830" s="151" t="s">
        <v>375</v>
      </c>
      <c r="AU2830" s="151" t="s">
        <v>90</v>
      </c>
      <c r="AY2830" s="17" t="s">
        <v>373</v>
      </c>
      <c r="BE2830" s="152">
        <f>IF(N2830="základní",J2830,0)</f>
        <v>0</v>
      </c>
      <c r="BF2830" s="152">
        <f>IF(N2830="snížená",J2830,0)</f>
        <v>0</v>
      </c>
      <c r="BG2830" s="152">
        <f>IF(N2830="zákl. přenesená",J2830,0)</f>
        <v>0</v>
      </c>
      <c r="BH2830" s="152">
        <f>IF(N2830="sníž. přenesená",J2830,0)</f>
        <v>0</v>
      </c>
      <c r="BI2830" s="152">
        <f>IF(N2830="nulová",J2830,0)</f>
        <v>0</v>
      </c>
      <c r="BJ2830" s="17" t="s">
        <v>87</v>
      </c>
      <c r="BK2830" s="152">
        <f>ROUND(I2830*H2830,2)</f>
        <v>0</v>
      </c>
      <c r="BL2830" s="17" t="s">
        <v>379</v>
      </c>
      <c r="BM2830" s="151" t="s">
        <v>1560</v>
      </c>
    </row>
    <row r="2831" spans="2:65" s="12" customFormat="1" ht="11.25">
      <c r="B2831" s="153"/>
      <c r="D2831" s="154" t="s">
        <v>381</v>
      </c>
      <c r="E2831" s="155" t="s">
        <v>1</v>
      </c>
      <c r="F2831" s="156" t="s">
        <v>1561</v>
      </c>
      <c r="H2831" s="155" t="s">
        <v>1</v>
      </c>
      <c r="I2831" s="157"/>
      <c r="L2831" s="153"/>
      <c r="M2831" s="158"/>
      <c r="T2831" s="159"/>
      <c r="AT2831" s="155" t="s">
        <v>381</v>
      </c>
      <c r="AU2831" s="155" t="s">
        <v>90</v>
      </c>
      <c r="AV2831" s="12" t="s">
        <v>87</v>
      </c>
      <c r="AW2831" s="12" t="s">
        <v>36</v>
      </c>
      <c r="AX2831" s="12" t="s">
        <v>80</v>
      </c>
      <c r="AY2831" s="155" t="s">
        <v>373</v>
      </c>
    </row>
    <row r="2832" spans="2:65" s="13" customFormat="1" ht="11.25">
      <c r="B2832" s="160"/>
      <c r="D2832" s="154" t="s">
        <v>381</v>
      </c>
      <c r="E2832" s="161" t="s">
        <v>1</v>
      </c>
      <c r="F2832" s="162" t="s">
        <v>1512</v>
      </c>
      <c r="H2832" s="163">
        <v>239624.16</v>
      </c>
      <c r="I2832" s="164"/>
      <c r="L2832" s="160"/>
      <c r="M2832" s="165"/>
      <c r="T2832" s="166"/>
      <c r="AT2832" s="161" t="s">
        <v>381</v>
      </c>
      <c r="AU2832" s="161" t="s">
        <v>90</v>
      </c>
      <c r="AV2832" s="13" t="s">
        <v>90</v>
      </c>
      <c r="AW2832" s="13" t="s">
        <v>36</v>
      </c>
      <c r="AX2832" s="13" t="s">
        <v>80</v>
      </c>
      <c r="AY2832" s="161" t="s">
        <v>373</v>
      </c>
    </row>
    <row r="2833" spans="2:65" s="14" customFormat="1" ht="11.25">
      <c r="B2833" s="167"/>
      <c r="D2833" s="154" t="s">
        <v>381</v>
      </c>
      <c r="E2833" s="168" t="s">
        <v>1</v>
      </c>
      <c r="F2833" s="169" t="s">
        <v>386</v>
      </c>
      <c r="H2833" s="170">
        <v>239624.16</v>
      </c>
      <c r="I2833" s="171"/>
      <c r="L2833" s="167"/>
      <c r="M2833" s="172"/>
      <c r="T2833" s="173"/>
      <c r="AT2833" s="168" t="s">
        <v>381</v>
      </c>
      <c r="AU2833" s="168" t="s">
        <v>90</v>
      </c>
      <c r="AV2833" s="14" t="s">
        <v>379</v>
      </c>
      <c r="AW2833" s="14" t="s">
        <v>36</v>
      </c>
      <c r="AX2833" s="14" t="s">
        <v>87</v>
      </c>
      <c r="AY2833" s="168" t="s">
        <v>373</v>
      </c>
    </row>
    <row r="2834" spans="2:65" s="1" customFormat="1" ht="11.25">
      <c r="B2834" s="32"/>
      <c r="D2834" s="154" t="s">
        <v>403</v>
      </c>
      <c r="F2834" s="174" t="s">
        <v>1513</v>
      </c>
      <c r="L2834" s="32"/>
      <c r="M2834" s="175"/>
      <c r="T2834" s="56"/>
      <c r="AU2834" s="17" t="s">
        <v>90</v>
      </c>
    </row>
    <row r="2835" spans="2:65" s="1" customFormat="1" ht="11.25">
      <c r="B2835" s="32"/>
      <c r="D2835" s="154" t="s">
        <v>403</v>
      </c>
      <c r="F2835" s="176" t="s">
        <v>1505</v>
      </c>
      <c r="H2835" s="177">
        <v>635.67399999999998</v>
      </c>
      <c r="L2835" s="32"/>
      <c r="M2835" s="175"/>
      <c r="T2835" s="56"/>
      <c r="AU2835" s="17" t="s">
        <v>90</v>
      </c>
    </row>
    <row r="2836" spans="2:65" s="1" customFormat="1" ht="11.25">
      <c r="B2836" s="32"/>
      <c r="D2836" s="154" t="s">
        <v>403</v>
      </c>
      <c r="F2836" s="176" t="s">
        <v>1506</v>
      </c>
      <c r="H2836" s="177">
        <v>362.76</v>
      </c>
      <c r="L2836" s="32"/>
      <c r="M2836" s="175"/>
      <c r="T2836" s="56"/>
      <c r="AU2836" s="17" t="s">
        <v>90</v>
      </c>
    </row>
    <row r="2837" spans="2:65" s="1" customFormat="1" ht="11.25">
      <c r="B2837" s="32"/>
      <c r="D2837" s="154" t="s">
        <v>403</v>
      </c>
      <c r="F2837" s="176" t="s">
        <v>386</v>
      </c>
      <c r="H2837" s="177">
        <v>998.43399999999997</v>
      </c>
      <c r="L2837" s="32"/>
      <c r="M2837" s="175"/>
      <c r="T2837" s="56"/>
      <c r="AU2837" s="17" t="s">
        <v>90</v>
      </c>
    </row>
    <row r="2838" spans="2:65" s="1" customFormat="1" ht="16.5" customHeight="1">
      <c r="B2838" s="32"/>
      <c r="C2838" s="139" t="s">
        <v>1562</v>
      </c>
      <c r="D2838" s="139" t="s">
        <v>375</v>
      </c>
      <c r="E2838" s="140" t="s">
        <v>1563</v>
      </c>
      <c r="F2838" s="141" t="s">
        <v>1564</v>
      </c>
      <c r="G2838" s="142" t="s">
        <v>172</v>
      </c>
      <c r="H2838" s="143">
        <v>998.43399999999997</v>
      </c>
      <c r="I2838" s="144"/>
      <c r="J2838" s="145">
        <f>ROUND(I2838*H2838,2)</f>
        <v>0</v>
      </c>
      <c r="K2838" s="146"/>
      <c r="L2838" s="32"/>
      <c r="M2838" s="147" t="s">
        <v>1</v>
      </c>
      <c r="N2838" s="148" t="s">
        <v>45</v>
      </c>
      <c r="P2838" s="149">
        <f>O2838*H2838</f>
        <v>0</v>
      </c>
      <c r="Q2838" s="149">
        <v>0</v>
      </c>
      <c r="R2838" s="149">
        <f>Q2838*H2838</f>
        <v>0</v>
      </c>
      <c r="S2838" s="149">
        <v>0</v>
      </c>
      <c r="T2838" s="150">
        <f>S2838*H2838</f>
        <v>0</v>
      </c>
      <c r="AR2838" s="151" t="s">
        <v>379</v>
      </c>
      <c r="AT2838" s="151" t="s">
        <v>375</v>
      </c>
      <c r="AU2838" s="151" t="s">
        <v>90</v>
      </c>
      <c r="AY2838" s="17" t="s">
        <v>373</v>
      </c>
      <c r="BE2838" s="152">
        <f>IF(N2838="základní",J2838,0)</f>
        <v>0</v>
      </c>
      <c r="BF2838" s="152">
        <f>IF(N2838="snížená",J2838,0)</f>
        <v>0</v>
      </c>
      <c r="BG2838" s="152">
        <f>IF(N2838="zákl. přenesená",J2838,0)</f>
        <v>0</v>
      </c>
      <c r="BH2838" s="152">
        <f>IF(N2838="sníž. přenesená",J2838,0)</f>
        <v>0</v>
      </c>
      <c r="BI2838" s="152">
        <f>IF(N2838="nulová",J2838,0)</f>
        <v>0</v>
      </c>
      <c r="BJ2838" s="17" t="s">
        <v>87</v>
      </c>
      <c r="BK2838" s="152">
        <f>ROUND(I2838*H2838,2)</f>
        <v>0</v>
      </c>
      <c r="BL2838" s="17" t="s">
        <v>379</v>
      </c>
      <c r="BM2838" s="151" t="s">
        <v>1565</v>
      </c>
    </row>
    <row r="2839" spans="2:65" s="13" customFormat="1" ht="11.25">
      <c r="B2839" s="160"/>
      <c r="D2839" s="154" t="s">
        <v>381</v>
      </c>
      <c r="E2839" s="161" t="s">
        <v>1</v>
      </c>
      <c r="F2839" s="162" t="s">
        <v>195</v>
      </c>
      <c r="H2839" s="163">
        <v>998.43399999999997</v>
      </c>
      <c r="I2839" s="164"/>
      <c r="L2839" s="160"/>
      <c r="M2839" s="165"/>
      <c r="T2839" s="166"/>
      <c r="AT2839" s="161" t="s">
        <v>381</v>
      </c>
      <c r="AU2839" s="161" t="s">
        <v>90</v>
      </c>
      <c r="AV2839" s="13" t="s">
        <v>90</v>
      </c>
      <c r="AW2839" s="13" t="s">
        <v>36</v>
      </c>
      <c r="AX2839" s="13" t="s">
        <v>80</v>
      </c>
      <c r="AY2839" s="161" t="s">
        <v>373</v>
      </c>
    </row>
    <row r="2840" spans="2:65" s="14" customFormat="1" ht="11.25">
      <c r="B2840" s="167"/>
      <c r="D2840" s="154" t="s">
        <v>381</v>
      </c>
      <c r="E2840" s="168" t="s">
        <v>1</v>
      </c>
      <c r="F2840" s="169" t="s">
        <v>386</v>
      </c>
      <c r="H2840" s="170">
        <v>998.43399999999997</v>
      </c>
      <c r="I2840" s="171"/>
      <c r="L2840" s="167"/>
      <c r="M2840" s="172"/>
      <c r="T2840" s="173"/>
      <c r="AT2840" s="168" t="s">
        <v>381</v>
      </c>
      <c r="AU2840" s="168" t="s">
        <v>90</v>
      </c>
      <c r="AV2840" s="14" t="s">
        <v>379</v>
      </c>
      <c r="AW2840" s="14" t="s">
        <v>36</v>
      </c>
      <c r="AX2840" s="14" t="s">
        <v>87</v>
      </c>
      <c r="AY2840" s="168" t="s">
        <v>373</v>
      </c>
    </row>
    <row r="2841" spans="2:65" s="1" customFormat="1" ht="11.25">
      <c r="B2841" s="32"/>
      <c r="D2841" s="154" t="s">
        <v>403</v>
      </c>
      <c r="F2841" s="174" t="s">
        <v>1513</v>
      </c>
      <c r="L2841" s="32"/>
      <c r="M2841" s="175"/>
      <c r="T2841" s="56"/>
      <c r="AU2841" s="17" t="s">
        <v>90</v>
      </c>
    </row>
    <row r="2842" spans="2:65" s="1" customFormat="1" ht="11.25">
      <c r="B2842" s="32"/>
      <c r="D2842" s="154" t="s">
        <v>403</v>
      </c>
      <c r="F2842" s="176" t="s">
        <v>1505</v>
      </c>
      <c r="H2842" s="177">
        <v>635.67399999999998</v>
      </c>
      <c r="L2842" s="32"/>
      <c r="M2842" s="175"/>
      <c r="T2842" s="56"/>
      <c r="AU2842" s="17" t="s">
        <v>90</v>
      </c>
    </row>
    <row r="2843" spans="2:65" s="1" customFormat="1" ht="11.25">
      <c r="B2843" s="32"/>
      <c r="D2843" s="154" t="s">
        <v>403</v>
      </c>
      <c r="F2843" s="176" t="s">
        <v>1506</v>
      </c>
      <c r="H2843" s="177">
        <v>362.76</v>
      </c>
      <c r="L2843" s="32"/>
      <c r="M2843" s="175"/>
      <c r="T2843" s="56"/>
      <c r="AU2843" s="17" t="s">
        <v>90</v>
      </c>
    </row>
    <row r="2844" spans="2:65" s="1" customFormat="1" ht="11.25">
      <c r="B2844" s="32"/>
      <c r="D2844" s="154" t="s">
        <v>403</v>
      </c>
      <c r="F2844" s="176" t="s">
        <v>386</v>
      </c>
      <c r="H2844" s="177">
        <v>998.43399999999997</v>
      </c>
      <c r="L2844" s="32"/>
      <c r="M2844" s="175"/>
      <c r="T2844" s="56"/>
      <c r="AU2844" s="17" t="s">
        <v>90</v>
      </c>
    </row>
    <row r="2845" spans="2:65" s="1" customFormat="1" ht="37.9" customHeight="1">
      <c r="B2845" s="32"/>
      <c r="C2845" s="139" t="s">
        <v>1566</v>
      </c>
      <c r="D2845" s="139" t="s">
        <v>375</v>
      </c>
      <c r="E2845" s="140" t="s">
        <v>1567</v>
      </c>
      <c r="F2845" s="141" t="s">
        <v>1568</v>
      </c>
      <c r="G2845" s="142" t="s">
        <v>914</v>
      </c>
      <c r="H2845" s="143">
        <v>1</v>
      </c>
      <c r="I2845" s="144"/>
      <c r="J2845" s="145">
        <f>ROUND(I2845*H2845,2)</f>
        <v>0</v>
      </c>
      <c r="K2845" s="146"/>
      <c r="L2845" s="32"/>
      <c r="M2845" s="147" t="s">
        <v>1</v>
      </c>
      <c r="N2845" s="148" t="s">
        <v>45</v>
      </c>
      <c r="P2845" s="149">
        <f>O2845*H2845</f>
        <v>0</v>
      </c>
      <c r="Q2845" s="149">
        <v>0</v>
      </c>
      <c r="R2845" s="149">
        <f>Q2845*H2845</f>
        <v>0</v>
      </c>
      <c r="S2845" s="149">
        <v>0</v>
      </c>
      <c r="T2845" s="150">
        <f>S2845*H2845</f>
        <v>0</v>
      </c>
      <c r="AR2845" s="151" t="s">
        <v>379</v>
      </c>
      <c r="AT2845" s="151" t="s">
        <v>375</v>
      </c>
      <c r="AU2845" s="151" t="s">
        <v>90</v>
      </c>
      <c r="AY2845" s="17" t="s">
        <v>373</v>
      </c>
      <c r="BE2845" s="152">
        <f>IF(N2845="základní",J2845,0)</f>
        <v>0</v>
      </c>
      <c r="BF2845" s="152">
        <f>IF(N2845="snížená",J2845,0)</f>
        <v>0</v>
      </c>
      <c r="BG2845" s="152">
        <f>IF(N2845="zákl. přenesená",J2845,0)</f>
        <v>0</v>
      </c>
      <c r="BH2845" s="152">
        <f>IF(N2845="sníž. přenesená",J2845,0)</f>
        <v>0</v>
      </c>
      <c r="BI2845" s="152">
        <f>IF(N2845="nulová",J2845,0)</f>
        <v>0</v>
      </c>
      <c r="BJ2845" s="17" t="s">
        <v>87</v>
      </c>
      <c r="BK2845" s="152">
        <f>ROUND(I2845*H2845,2)</f>
        <v>0</v>
      </c>
      <c r="BL2845" s="17" t="s">
        <v>379</v>
      </c>
      <c r="BM2845" s="151" t="s">
        <v>1569</v>
      </c>
    </row>
    <row r="2846" spans="2:65" s="1" customFormat="1" ht="33" customHeight="1">
      <c r="B2846" s="32"/>
      <c r="C2846" s="139" t="s">
        <v>1570</v>
      </c>
      <c r="D2846" s="139" t="s">
        <v>375</v>
      </c>
      <c r="E2846" s="140" t="s">
        <v>1571</v>
      </c>
      <c r="F2846" s="141" t="s">
        <v>1572</v>
      </c>
      <c r="G2846" s="142" t="s">
        <v>914</v>
      </c>
      <c r="H2846" s="143">
        <v>4</v>
      </c>
      <c r="I2846" s="144"/>
      <c r="J2846" s="145">
        <f>ROUND(I2846*H2846,2)</f>
        <v>0</v>
      </c>
      <c r="K2846" s="146"/>
      <c r="L2846" s="32"/>
      <c r="M2846" s="147" t="s">
        <v>1</v>
      </c>
      <c r="N2846" s="148" t="s">
        <v>45</v>
      </c>
      <c r="P2846" s="149">
        <f>O2846*H2846</f>
        <v>0</v>
      </c>
      <c r="Q2846" s="149">
        <v>2.6800000000000001E-2</v>
      </c>
      <c r="R2846" s="149">
        <f>Q2846*H2846</f>
        <v>0.1072</v>
      </c>
      <c r="S2846" s="149">
        <v>0</v>
      </c>
      <c r="T2846" s="150">
        <f>S2846*H2846</f>
        <v>0</v>
      </c>
      <c r="AR2846" s="151" t="s">
        <v>379</v>
      </c>
      <c r="AT2846" s="151" t="s">
        <v>375</v>
      </c>
      <c r="AU2846" s="151" t="s">
        <v>90</v>
      </c>
      <c r="AY2846" s="17" t="s">
        <v>373</v>
      </c>
      <c r="BE2846" s="152">
        <f>IF(N2846="základní",J2846,0)</f>
        <v>0</v>
      </c>
      <c r="BF2846" s="152">
        <f>IF(N2846="snížená",J2846,0)</f>
        <v>0</v>
      </c>
      <c r="BG2846" s="152">
        <f>IF(N2846="zákl. přenesená",J2846,0)</f>
        <v>0</v>
      </c>
      <c r="BH2846" s="152">
        <f>IF(N2846="sníž. přenesená",J2846,0)</f>
        <v>0</v>
      </c>
      <c r="BI2846" s="152">
        <f>IF(N2846="nulová",J2846,0)</f>
        <v>0</v>
      </c>
      <c r="BJ2846" s="17" t="s">
        <v>87</v>
      </c>
      <c r="BK2846" s="152">
        <f>ROUND(I2846*H2846,2)</f>
        <v>0</v>
      </c>
      <c r="BL2846" s="17" t="s">
        <v>379</v>
      </c>
      <c r="BM2846" s="151" t="s">
        <v>1573</v>
      </c>
    </row>
    <row r="2847" spans="2:65" s="12" customFormat="1" ht="11.25">
      <c r="B2847" s="153"/>
      <c r="D2847" s="154" t="s">
        <v>381</v>
      </c>
      <c r="E2847" s="155" t="s">
        <v>1</v>
      </c>
      <c r="F2847" s="156" t="s">
        <v>704</v>
      </c>
      <c r="H2847" s="155" t="s">
        <v>1</v>
      </c>
      <c r="I2847" s="157"/>
      <c r="L2847" s="153"/>
      <c r="M2847" s="158"/>
      <c r="T2847" s="159"/>
      <c r="AT2847" s="155" t="s">
        <v>381</v>
      </c>
      <c r="AU2847" s="155" t="s">
        <v>90</v>
      </c>
      <c r="AV2847" s="12" t="s">
        <v>87</v>
      </c>
      <c r="AW2847" s="12" t="s">
        <v>36</v>
      </c>
      <c r="AX2847" s="12" t="s">
        <v>80</v>
      </c>
      <c r="AY2847" s="155" t="s">
        <v>373</v>
      </c>
    </row>
    <row r="2848" spans="2:65" s="13" customFormat="1" ht="11.25">
      <c r="B2848" s="160"/>
      <c r="D2848" s="154" t="s">
        <v>381</v>
      </c>
      <c r="E2848" s="161" t="s">
        <v>1</v>
      </c>
      <c r="F2848" s="162" t="s">
        <v>1574</v>
      </c>
      <c r="H2848" s="163">
        <v>4</v>
      </c>
      <c r="I2848" s="164"/>
      <c r="L2848" s="160"/>
      <c r="M2848" s="165"/>
      <c r="T2848" s="166"/>
      <c r="AT2848" s="161" t="s">
        <v>381</v>
      </c>
      <c r="AU2848" s="161" t="s">
        <v>90</v>
      </c>
      <c r="AV2848" s="13" t="s">
        <v>90</v>
      </c>
      <c r="AW2848" s="13" t="s">
        <v>36</v>
      </c>
      <c r="AX2848" s="13" t="s">
        <v>80</v>
      </c>
      <c r="AY2848" s="161" t="s">
        <v>373</v>
      </c>
    </row>
    <row r="2849" spans="2:65" s="14" customFormat="1" ht="11.25">
      <c r="B2849" s="167"/>
      <c r="D2849" s="154" t="s">
        <v>381</v>
      </c>
      <c r="E2849" s="168" t="s">
        <v>1</v>
      </c>
      <c r="F2849" s="169" t="s">
        <v>386</v>
      </c>
      <c r="H2849" s="170">
        <v>4</v>
      </c>
      <c r="I2849" s="171"/>
      <c r="L2849" s="167"/>
      <c r="M2849" s="172"/>
      <c r="T2849" s="173"/>
      <c r="AT2849" s="168" t="s">
        <v>381</v>
      </c>
      <c r="AU2849" s="168" t="s">
        <v>90</v>
      </c>
      <c r="AV2849" s="14" t="s">
        <v>379</v>
      </c>
      <c r="AW2849" s="14" t="s">
        <v>36</v>
      </c>
      <c r="AX2849" s="14" t="s">
        <v>87</v>
      </c>
      <c r="AY2849" s="168" t="s">
        <v>373</v>
      </c>
    </row>
    <row r="2850" spans="2:65" s="1" customFormat="1" ht="24.2" customHeight="1">
      <c r="B2850" s="32"/>
      <c r="C2850" s="139" t="s">
        <v>1575</v>
      </c>
      <c r="D2850" s="139" t="s">
        <v>375</v>
      </c>
      <c r="E2850" s="140" t="s">
        <v>1576</v>
      </c>
      <c r="F2850" s="141" t="s">
        <v>1577</v>
      </c>
      <c r="G2850" s="142" t="s">
        <v>914</v>
      </c>
      <c r="H2850" s="143">
        <v>2071.252</v>
      </c>
      <c r="I2850" s="144"/>
      <c r="J2850" s="145">
        <f>ROUND(I2850*H2850,2)</f>
        <v>0</v>
      </c>
      <c r="K2850" s="146"/>
      <c r="L2850" s="32"/>
      <c r="M2850" s="147" t="s">
        <v>1</v>
      </c>
      <c r="N2850" s="148" t="s">
        <v>45</v>
      </c>
      <c r="P2850" s="149">
        <f>O2850*H2850</f>
        <v>0</v>
      </c>
      <c r="Q2850" s="149">
        <v>3.6000000000000002E-4</v>
      </c>
      <c r="R2850" s="149">
        <f>Q2850*H2850</f>
        <v>0.74565071999999999</v>
      </c>
      <c r="S2850" s="149">
        <v>0</v>
      </c>
      <c r="T2850" s="150">
        <f>S2850*H2850</f>
        <v>0</v>
      </c>
      <c r="AR2850" s="151" t="s">
        <v>379</v>
      </c>
      <c r="AT2850" s="151" t="s">
        <v>375</v>
      </c>
      <c r="AU2850" s="151" t="s">
        <v>90</v>
      </c>
      <c r="AY2850" s="17" t="s">
        <v>373</v>
      </c>
      <c r="BE2850" s="152">
        <f>IF(N2850="základní",J2850,0)</f>
        <v>0</v>
      </c>
      <c r="BF2850" s="152">
        <f>IF(N2850="snížená",J2850,0)</f>
        <v>0</v>
      </c>
      <c r="BG2850" s="152">
        <f>IF(N2850="zákl. přenesená",J2850,0)</f>
        <v>0</v>
      </c>
      <c r="BH2850" s="152">
        <f>IF(N2850="sníž. přenesená",J2850,0)</f>
        <v>0</v>
      </c>
      <c r="BI2850" s="152">
        <f>IF(N2850="nulová",J2850,0)</f>
        <v>0</v>
      </c>
      <c r="BJ2850" s="17" t="s">
        <v>87</v>
      </c>
      <c r="BK2850" s="152">
        <f>ROUND(I2850*H2850,2)</f>
        <v>0</v>
      </c>
      <c r="BL2850" s="17" t="s">
        <v>379</v>
      </c>
      <c r="BM2850" s="151" t="s">
        <v>1578</v>
      </c>
    </row>
    <row r="2851" spans="2:65" s="12" customFormat="1" ht="11.25">
      <c r="B2851" s="153"/>
      <c r="D2851" s="154" t="s">
        <v>381</v>
      </c>
      <c r="E2851" s="155" t="s">
        <v>1</v>
      </c>
      <c r="F2851" s="156" t="s">
        <v>1579</v>
      </c>
      <c r="H2851" s="155" t="s">
        <v>1</v>
      </c>
      <c r="I2851" s="157"/>
      <c r="L2851" s="153"/>
      <c r="M2851" s="158"/>
      <c r="T2851" s="159"/>
      <c r="AT2851" s="155" t="s">
        <v>381</v>
      </c>
      <c r="AU2851" s="155" t="s">
        <v>90</v>
      </c>
      <c r="AV2851" s="12" t="s">
        <v>87</v>
      </c>
      <c r="AW2851" s="12" t="s">
        <v>36</v>
      </c>
      <c r="AX2851" s="12" t="s">
        <v>80</v>
      </c>
      <c r="AY2851" s="155" t="s">
        <v>373</v>
      </c>
    </row>
    <row r="2852" spans="2:65" s="13" customFormat="1" ht="11.25">
      <c r="B2852" s="160"/>
      <c r="D2852" s="154" t="s">
        <v>381</v>
      </c>
      <c r="E2852" s="161" t="s">
        <v>1</v>
      </c>
      <c r="F2852" s="162" t="s">
        <v>1580</v>
      </c>
      <c r="H2852" s="163">
        <v>2071.252</v>
      </c>
      <c r="I2852" s="164"/>
      <c r="L2852" s="160"/>
      <c r="M2852" s="165"/>
      <c r="T2852" s="166"/>
      <c r="AT2852" s="161" t="s">
        <v>381</v>
      </c>
      <c r="AU2852" s="161" t="s">
        <v>90</v>
      </c>
      <c r="AV2852" s="13" t="s">
        <v>90</v>
      </c>
      <c r="AW2852" s="13" t="s">
        <v>36</v>
      </c>
      <c r="AX2852" s="13" t="s">
        <v>80</v>
      </c>
      <c r="AY2852" s="161" t="s">
        <v>373</v>
      </c>
    </row>
    <row r="2853" spans="2:65" s="14" customFormat="1" ht="11.25">
      <c r="B2853" s="167"/>
      <c r="D2853" s="154" t="s">
        <v>381</v>
      </c>
      <c r="E2853" s="168" t="s">
        <v>1</v>
      </c>
      <c r="F2853" s="169" t="s">
        <v>386</v>
      </c>
      <c r="H2853" s="170">
        <v>2071.252</v>
      </c>
      <c r="I2853" s="171"/>
      <c r="L2853" s="167"/>
      <c r="M2853" s="172"/>
      <c r="T2853" s="173"/>
      <c r="AT2853" s="168" t="s">
        <v>381</v>
      </c>
      <c r="AU2853" s="168" t="s">
        <v>90</v>
      </c>
      <c r="AV2853" s="14" t="s">
        <v>379</v>
      </c>
      <c r="AW2853" s="14" t="s">
        <v>36</v>
      </c>
      <c r="AX2853" s="14" t="s">
        <v>87</v>
      </c>
      <c r="AY2853" s="168" t="s">
        <v>373</v>
      </c>
    </row>
    <row r="2854" spans="2:65" s="1" customFormat="1" ht="11.25">
      <c r="B2854" s="32"/>
      <c r="D2854" s="154" t="s">
        <v>403</v>
      </c>
      <c r="F2854" s="174" t="s">
        <v>879</v>
      </c>
      <c r="L2854" s="32"/>
      <c r="M2854" s="175"/>
      <c r="T2854" s="56"/>
      <c r="AU2854" s="17" t="s">
        <v>90</v>
      </c>
    </row>
    <row r="2855" spans="2:65" s="1" customFormat="1" ht="11.25">
      <c r="B2855" s="32"/>
      <c r="D2855" s="154" t="s">
        <v>403</v>
      </c>
      <c r="F2855" s="176" t="s">
        <v>717</v>
      </c>
      <c r="H2855" s="177">
        <v>0</v>
      </c>
      <c r="L2855" s="32"/>
      <c r="M2855" s="175"/>
      <c r="T2855" s="56"/>
      <c r="AU2855" s="17" t="s">
        <v>90</v>
      </c>
    </row>
    <row r="2856" spans="2:65" s="1" customFormat="1" ht="11.25">
      <c r="B2856" s="32"/>
      <c r="D2856" s="154" t="s">
        <v>403</v>
      </c>
      <c r="F2856" s="176" t="s">
        <v>718</v>
      </c>
      <c r="H2856" s="177">
        <v>0</v>
      </c>
      <c r="L2856" s="32"/>
      <c r="M2856" s="175"/>
      <c r="T2856" s="56"/>
      <c r="AU2856" s="17" t="s">
        <v>90</v>
      </c>
    </row>
    <row r="2857" spans="2:65" s="1" customFormat="1" ht="11.25">
      <c r="B2857" s="32"/>
      <c r="D2857" s="154" t="s">
        <v>403</v>
      </c>
      <c r="F2857" s="176" t="s">
        <v>546</v>
      </c>
      <c r="H2857" s="177">
        <v>0</v>
      </c>
      <c r="L2857" s="32"/>
      <c r="M2857" s="175"/>
      <c r="T2857" s="56"/>
      <c r="AU2857" s="17" t="s">
        <v>90</v>
      </c>
    </row>
    <row r="2858" spans="2:65" s="1" customFormat="1" ht="11.25">
      <c r="B2858" s="32"/>
      <c r="D2858" s="154" t="s">
        <v>403</v>
      </c>
      <c r="F2858" s="176" t="s">
        <v>719</v>
      </c>
      <c r="H2858" s="177">
        <v>0</v>
      </c>
      <c r="L2858" s="32"/>
      <c r="M2858" s="175"/>
      <c r="T2858" s="56"/>
      <c r="AU2858" s="17" t="s">
        <v>90</v>
      </c>
    </row>
    <row r="2859" spans="2:65" s="1" customFormat="1" ht="11.25">
      <c r="B2859" s="32"/>
      <c r="D2859" s="154" t="s">
        <v>403</v>
      </c>
      <c r="F2859" s="176" t="s">
        <v>800</v>
      </c>
      <c r="H2859" s="177">
        <v>78.933999999999997</v>
      </c>
      <c r="L2859" s="32"/>
      <c r="M2859" s="175"/>
      <c r="T2859" s="56"/>
      <c r="AU2859" s="17" t="s">
        <v>90</v>
      </c>
    </row>
    <row r="2860" spans="2:65" s="1" customFormat="1" ht="11.25">
      <c r="B2860" s="32"/>
      <c r="D2860" s="154" t="s">
        <v>403</v>
      </c>
      <c r="F2860" s="176" t="s">
        <v>801</v>
      </c>
      <c r="H2860" s="177">
        <v>-2.31</v>
      </c>
      <c r="L2860" s="32"/>
      <c r="M2860" s="175"/>
      <c r="T2860" s="56"/>
      <c r="AU2860" s="17" t="s">
        <v>90</v>
      </c>
    </row>
    <row r="2861" spans="2:65" s="1" customFormat="1" ht="11.25">
      <c r="B2861" s="32"/>
      <c r="D2861" s="154" t="s">
        <v>403</v>
      </c>
      <c r="F2861" s="176" t="s">
        <v>802</v>
      </c>
      <c r="H2861" s="177">
        <v>0</v>
      </c>
      <c r="L2861" s="32"/>
      <c r="M2861" s="175"/>
      <c r="T2861" s="56"/>
      <c r="AU2861" s="17" t="s">
        <v>90</v>
      </c>
    </row>
    <row r="2862" spans="2:65" s="1" customFormat="1" ht="11.25">
      <c r="B2862" s="32"/>
      <c r="D2862" s="154" t="s">
        <v>403</v>
      </c>
      <c r="F2862" s="176" t="s">
        <v>803</v>
      </c>
      <c r="H2862" s="177">
        <v>52.613</v>
      </c>
      <c r="L2862" s="32"/>
      <c r="M2862" s="175"/>
      <c r="T2862" s="56"/>
      <c r="AU2862" s="17" t="s">
        <v>90</v>
      </c>
    </row>
    <row r="2863" spans="2:65" s="1" customFormat="1" ht="11.25">
      <c r="B2863" s="32"/>
      <c r="D2863" s="154" t="s">
        <v>403</v>
      </c>
      <c r="F2863" s="176" t="s">
        <v>804</v>
      </c>
      <c r="H2863" s="177">
        <v>0</v>
      </c>
      <c r="L2863" s="32"/>
      <c r="M2863" s="175"/>
      <c r="T2863" s="56"/>
      <c r="AU2863" s="17" t="s">
        <v>90</v>
      </c>
    </row>
    <row r="2864" spans="2:65" s="1" customFormat="1" ht="11.25">
      <c r="B2864" s="32"/>
      <c r="D2864" s="154" t="s">
        <v>403</v>
      </c>
      <c r="F2864" s="176" t="s">
        <v>805</v>
      </c>
      <c r="H2864" s="177">
        <v>44.469000000000001</v>
      </c>
      <c r="L2864" s="32"/>
      <c r="M2864" s="175"/>
      <c r="T2864" s="56"/>
      <c r="AU2864" s="17" t="s">
        <v>90</v>
      </c>
    </row>
    <row r="2865" spans="2:47" s="1" customFormat="1" ht="11.25">
      <c r="B2865" s="32"/>
      <c r="D2865" s="154" t="s">
        <v>403</v>
      </c>
      <c r="F2865" s="176" t="s">
        <v>719</v>
      </c>
      <c r="H2865" s="177">
        <v>0</v>
      </c>
      <c r="L2865" s="32"/>
      <c r="M2865" s="175"/>
      <c r="T2865" s="56"/>
      <c r="AU2865" s="17" t="s">
        <v>90</v>
      </c>
    </row>
    <row r="2866" spans="2:47" s="1" customFormat="1" ht="11.25">
      <c r="B2866" s="32"/>
      <c r="D2866" s="154" t="s">
        <v>403</v>
      </c>
      <c r="F2866" s="176" t="s">
        <v>720</v>
      </c>
      <c r="H2866" s="177">
        <v>17.294</v>
      </c>
      <c r="L2866" s="32"/>
      <c r="M2866" s="175"/>
      <c r="T2866" s="56"/>
      <c r="AU2866" s="17" t="s">
        <v>90</v>
      </c>
    </row>
    <row r="2867" spans="2:47" s="1" customFormat="1" ht="11.25">
      <c r="B2867" s="32"/>
      <c r="D2867" s="154" t="s">
        <v>403</v>
      </c>
      <c r="F2867" s="176" t="s">
        <v>721</v>
      </c>
      <c r="H2867" s="177">
        <v>-2.75</v>
      </c>
      <c r="L2867" s="32"/>
      <c r="M2867" s="175"/>
      <c r="T2867" s="56"/>
      <c r="AU2867" s="17" t="s">
        <v>90</v>
      </c>
    </row>
    <row r="2868" spans="2:47" s="1" customFormat="1" ht="11.25">
      <c r="B2868" s="32"/>
      <c r="D2868" s="154" t="s">
        <v>403</v>
      </c>
      <c r="F2868" s="176" t="s">
        <v>722</v>
      </c>
      <c r="H2868" s="177">
        <v>0</v>
      </c>
      <c r="L2868" s="32"/>
      <c r="M2868" s="175"/>
      <c r="T2868" s="56"/>
      <c r="AU2868" s="17" t="s">
        <v>90</v>
      </c>
    </row>
    <row r="2869" spans="2:47" s="1" customFormat="1" ht="11.25">
      <c r="B2869" s="32"/>
      <c r="D2869" s="154" t="s">
        <v>403</v>
      </c>
      <c r="F2869" s="176" t="s">
        <v>723</v>
      </c>
      <c r="H2869" s="177">
        <v>11.010999999999999</v>
      </c>
      <c r="L2869" s="32"/>
      <c r="M2869" s="175"/>
      <c r="T2869" s="56"/>
      <c r="AU2869" s="17" t="s">
        <v>90</v>
      </c>
    </row>
    <row r="2870" spans="2:47" s="1" customFormat="1" ht="11.25">
      <c r="B2870" s="32"/>
      <c r="D2870" s="154" t="s">
        <v>403</v>
      </c>
      <c r="F2870" s="176" t="s">
        <v>724</v>
      </c>
      <c r="H2870" s="177">
        <v>0</v>
      </c>
      <c r="L2870" s="32"/>
      <c r="M2870" s="175"/>
      <c r="T2870" s="56"/>
      <c r="AU2870" s="17" t="s">
        <v>90</v>
      </c>
    </row>
    <row r="2871" spans="2:47" s="1" customFormat="1" ht="11.25">
      <c r="B2871" s="32"/>
      <c r="D2871" s="154" t="s">
        <v>403</v>
      </c>
      <c r="F2871" s="176" t="s">
        <v>725</v>
      </c>
      <c r="H2871" s="177">
        <v>14.64</v>
      </c>
      <c r="L2871" s="32"/>
      <c r="M2871" s="175"/>
      <c r="T2871" s="56"/>
      <c r="AU2871" s="17" t="s">
        <v>90</v>
      </c>
    </row>
    <row r="2872" spans="2:47" s="1" customFormat="1" ht="11.25">
      <c r="B2872" s="32"/>
      <c r="D2872" s="154" t="s">
        <v>403</v>
      </c>
      <c r="F2872" s="176" t="s">
        <v>578</v>
      </c>
      <c r="H2872" s="177">
        <v>0</v>
      </c>
      <c r="L2872" s="32"/>
      <c r="M2872" s="175"/>
      <c r="T2872" s="56"/>
      <c r="AU2872" s="17" t="s">
        <v>90</v>
      </c>
    </row>
    <row r="2873" spans="2:47" s="1" customFormat="1" ht="11.25">
      <c r="B2873" s="32"/>
      <c r="D2873" s="154" t="s">
        <v>403</v>
      </c>
      <c r="F2873" s="176" t="s">
        <v>726</v>
      </c>
      <c r="H2873" s="177">
        <v>0</v>
      </c>
      <c r="L2873" s="32"/>
      <c r="M2873" s="175"/>
      <c r="T2873" s="56"/>
      <c r="AU2873" s="17" t="s">
        <v>90</v>
      </c>
    </row>
    <row r="2874" spans="2:47" s="1" customFormat="1" ht="11.25">
      <c r="B2874" s="32"/>
      <c r="D2874" s="154" t="s">
        <v>403</v>
      </c>
      <c r="F2874" s="176" t="s">
        <v>727</v>
      </c>
      <c r="H2874" s="177">
        <v>52.7</v>
      </c>
      <c r="L2874" s="32"/>
      <c r="M2874" s="175"/>
      <c r="T2874" s="56"/>
      <c r="AU2874" s="17" t="s">
        <v>90</v>
      </c>
    </row>
    <row r="2875" spans="2:47" s="1" customFormat="1" ht="11.25">
      <c r="B2875" s="32"/>
      <c r="D2875" s="154" t="s">
        <v>403</v>
      </c>
      <c r="F2875" s="176" t="s">
        <v>728</v>
      </c>
      <c r="H2875" s="177">
        <v>0</v>
      </c>
      <c r="L2875" s="32"/>
      <c r="M2875" s="175"/>
      <c r="T2875" s="56"/>
      <c r="AU2875" s="17" t="s">
        <v>90</v>
      </c>
    </row>
    <row r="2876" spans="2:47" s="1" customFormat="1" ht="11.25">
      <c r="B2876" s="32"/>
      <c r="D2876" s="154" t="s">
        <v>403</v>
      </c>
      <c r="F2876" s="176" t="s">
        <v>729</v>
      </c>
      <c r="H2876" s="177">
        <v>0</v>
      </c>
      <c r="L2876" s="32"/>
      <c r="M2876" s="175"/>
      <c r="T2876" s="56"/>
      <c r="AU2876" s="17" t="s">
        <v>90</v>
      </c>
    </row>
    <row r="2877" spans="2:47" s="1" customFormat="1" ht="11.25">
      <c r="B2877" s="32"/>
      <c r="D2877" s="154" t="s">
        <v>403</v>
      </c>
      <c r="F2877" s="176" t="s">
        <v>730</v>
      </c>
      <c r="H2877" s="177">
        <v>40.299999999999997</v>
      </c>
      <c r="L2877" s="32"/>
      <c r="M2877" s="175"/>
      <c r="T2877" s="56"/>
      <c r="AU2877" s="17" t="s">
        <v>90</v>
      </c>
    </row>
    <row r="2878" spans="2:47" s="1" customFormat="1" ht="11.25">
      <c r="B2878" s="32"/>
      <c r="D2878" s="154" t="s">
        <v>403</v>
      </c>
      <c r="F2878" s="176" t="s">
        <v>864</v>
      </c>
      <c r="H2878" s="177">
        <v>0</v>
      </c>
      <c r="L2878" s="32"/>
      <c r="M2878" s="175"/>
      <c r="T2878" s="56"/>
      <c r="AU2878" s="17" t="s">
        <v>90</v>
      </c>
    </row>
    <row r="2879" spans="2:47" s="1" customFormat="1" ht="11.25">
      <c r="B2879" s="32"/>
      <c r="D2879" s="154" t="s">
        <v>403</v>
      </c>
      <c r="F2879" s="176" t="s">
        <v>865</v>
      </c>
      <c r="H2879" s="177">
        <v>36.752000000000002</v>
      </c>
      <c r="L2879" s="32"/>
      <c r="M2879" s="175"/>
      <c r="T2879" s="56"/>
      <c r="AU2879" s="17" t="s">
        <v>90</v>
      </c>
    </row>
    <row r="2880" spans="2:47" s="1" customFormat="1" ht="11.25">
      <c r="B2880" s="32"/>
      <c r="D2880" s="154" t="s">
        <v>403</v>
      </c>
      <c r="F2880" s="176" t="s">
        <v>866</v>
      </c>
      <c r="H2880" s="177">
        <v>93.07</v>
      </c>
      <c r="L2880" s="32"/>
      <c r="M2880" s="175"/>
      <c r="T2880" s="56"/>
      <c r="AU2880" s="17" t="s">
        <v>90</v>
      </c>
    </row>
    <row r="2881" spans="2:65" s="1" customFormat="1" ht="11.25">
      <c r="B2881" s="32"/>
      <c r="D2881" s="154" t="s">
        <v>403</v>
      </c>
      <c r="F2881" s="176" t="s">
        <v>867</v>
      </c>
      <c r="H2881" s="177">
        <v>81.09</v>
      </c>
      <c r="L2881" s="32"/>
      <c r="M2881" s="175"/>
      <c r="T2881" s="56"/>
      <c r="AU2881" s="17" t="s">
        <v>90</v>
      </c>
    </row>
    <row r="2882" spans="2:65" s="1" customFormat="1" ht="11.25">
      <c r="B2882" s="32"/>
      <c r="D2882" s="154" t="s">
        <v>403</v>
      </c>
      <c r="F2882" s="176" t="s">
        <v>406</v>
      </c>
      <c r="H2882" s="177">
        <v>517.81299999999999</v>
      </c>
      <c r="L2882" s="32"/>
      <c r="M2882" s="175"/>
      <c r="T2882" s="56"/>
      <c r="AU2882" s="17" t="s">
        <v>90</v>
      </c>
    </row>
    <row r="2883" spans="2:65" s="1" customFormat="1" ht="21.75" customHeight="1">
      <c r="B2883" s="32"/>
      <c r="C2883" s="139" t="s">
        <v>1581</v>
      </c>
      <c r="D2883" s="139" t="s">
        <v>375</v>
      </c>
      <c r="E2883" s="140" t="s">
        <v>1582</v>
      </c>
      <c r="F2883" s="141" t="s">
        <v>1583</v>
      </c>
      <c r="G2883" s="142" t="s">
        <v>389</v>
      </c>
      <c r="H2883" s="143">
        <v>90</v>
      </c>
      <c r="I2883" s="144"/>
      <c r="J2883" s="145">
        <f>ROUND(I2883*H2883,2)</f>
        <v>0</v>
      </c>
      <c r="K2883" s="146"/>
      <c r="L2883" s="32"/>
      <c r="M2883" s="147" t="s">
        <v>1</v>
      </c>
      <c r="N2883" s="148" t="s">
        <v>45</v>
      </c>
      <c r="P2883" s="149">
        <f>O2883*H2883</f>
        <v>0</v>
      </c>
      <c r="Q2883" s="149">
        <v>0</v>
      </c>
      <c r="R2883" s="149">
        <f>Q2883*H2883</f>
        <v>0</v>
      </c>
      <c r="S2883" s="149">
        <v>0</v>
      </c>
      <c r="T2883" s="150">
        <f>S2883*H2883</f>
        <v>0</v>
      </c>
      <c r="AR2883" s="151" t="s">
        <v>379</v>
      </c>
      <c r="AT2883" s="151" t="s">
        <v>375</v>
      </c>
      <c r="AU2883" s="151" t="s">
        <v>90</v>
      </c>
      <c r="AY2883" s="17" t="s">
        <v>373</v>
      </c>
      <c r="BE2883" s="152">
        <f>IF(N2883="základní",J2883,0)</f>
        <v>0</v>
      </c>
      <c r="BF2883" s="152">
        <f>IF(N2883="snížená",J2883,0)</f>
        <v>0</v>
      </c>
      <c r="BG2883" s="152">
        <f>IF(N2883="zákl. přenesená",J2883,0)</f>
        <v>0</v>
      </c>
      <c r="BH2883" s="152">
        <f>IF(N2883="sníž. přenesená",J2883,0)</f>
        <v>0</v>
      </c>
      <c r="BI2883" s="152">
        <f>IF(N2883="nulová",J2883,0)</f>
        <v>0</v>
      </c>
      <c r="BJ2883" s="17" t="s">
        <v>87</v>
      </c>
      <c r="BK2883" s="152">
        <f>ROUND(I2883*H2883,2)</f>
        <v>0</v>
      </c>
      <c r="BL2883" s="17" t="s">
        <v>379</v>
      </c>
      <c r="BM2883" s="151" t="s">
        <v>1584</v>
      </c>
    </row>
    <row r="2884" spans="2:65" s="12" customFormat="1" ht="11.25">
      <c r="B2884" s="153"/>
      <c r="D2884" s="154" t="s">
        <v>381</v>
      </c>
      <c r="E2884" s="155" t="s">
        <v>1</v>
      </c>
      <c r="F2884" s="156" t="s">
        <v>1585</v>
      </c>
      <c r="H2884" s="155" t="s">
        <v>1</v>
      </c>
      <c r="I2884" s="157"/>
      <c r="L2884" s="153"/>
      <c r="M2884" s="158"/>
      <c r="T2884" s="159"/>
      <c r="AT2884" s="155" t="s">
        <v>381</v>
      </c>
      <c r="AU2884" s="155" t="s">
        <v>90</v>
      </c>
      <c r="AV2884" s="12" t="s">
        <v>87</v>
      </c>
      <c r="AW2884" s="12" t="s">
        <v>36</v>
      </c>
      <c r="AX2884" s="12" t="s">
        <v>80</v>
      </c>
      <c r="AY2884" s="155" t="s">
        <v>373</v>
      </c>
    </row>
    <row r="2885" spans="2:65" s="13" customFormat="1" ht="11.25">
      <c r="B2885" s="160"/>
      <c r="D2885" s="154" t="s">
        <v>381</v>
      </c>
      <c r="E2885" s="161" t="s">
        <v>1</v>
      </c>
      <c r="F2885" s="162" t="s">
        <v>1307</v>
      </c>
      <c r="H2885" s="163">
        <v>90</v>
      </c>
      <c r="I2885" s="164"/>
      <c r="L2885" s="160"/>
      <c r="M2885" s="165"/>
      <c r="T2885" s="166"/>
      <c r="AT2885" s="161" t="s">
        <v>381</v>
      </c>
      <c r="AU2885" s="161" t="s">
        <v>90</v>
      </c>
      <c r="AV2885" s="13" t="s">
        <v>90</v>
      </c>
      <c r="AW2885" s="13" t="s">
        <v>36</v>
      </c>
      <c r="AX2885" s="13" t="s">
        <v>80</v>
      </c>
      <c r="AY2885" s="161" t="s">
        <v>373</v>
      </c>
    </row>
    <row r="2886" spans="2:65" s="14" customFormat="1" ht="11.25">
      <c r="B2886" s="167"/>
      <c r="D2886" s="154" t="s">
        <v>381</v>
      </c>
      <c r="E2886" s="168" t="s">
        <v>1</v>
      </c>
      <c r="F2886" s="169" t="s">
        <v>386</v>
      </c>
      <c r="H2886" s="170">
        <v>90</v>
      </c>
      <c r="I2886" s="171"/>
      <c r="L2886" s="167"/>
      <c r="M2886" s="172"/>
      <c r="T2886" s="173"/>
      <c r="AT2886" s="168" t="s">
        <v>381</v>
      </c>
      <c r="AU2886" s="168" t="s">
        <v>90</v>
      </c>
      <c r="AV2886" s="14" t="s">
        <v>379</v>
      </c>
      <c r="AW2886" s="14" t="s">
        <v>36</v>
      </c>
      <c r="AX2886" s="14" t="s">
        <v>87</v>
      </c>
      <c r="AY2886" s="168" t="s">
        <v>373</v>
      </c>
    </row>
    <row r="2887" spans="2:65" s="1" customFormat="1" ht="24.2" customHeight="1">
      <c r="B2887" s="32"/>
      <c r="C2887" s="139" t="s">
        <v>1586</v>
      </c>
      <c r="D2887" s="139" t="s">
        <v>375</v>
      </c>
      <c r="E2887" s="140" t="s">
        <v>1587</v>
      </c>
      <c r="F2887" s="141" t="s">
        <v>1588</v>
      </c>
      <c r="G2887" s="142" t="s">
        <v>172</v>
      </c>
      <c r="H2887" s="143">
        <v>1179.3499999999999</v>
      </c>
      <c r="I2887" s="144"/>
      <c r="J2887" s="145">
        <f>ROUND(I2887*H2887,2)</f>
        <v>0</v>
      </c>
      <c r="K2887" s="146"/>
      <c r="L2887" s="32"/>
      <c r="M2887" s="147" t="s">
        <v>1</v>
      </c>
      <c r="N2887" s="148" t="s">
        <v>45</v>
      </c>
      <c r="P2887" s="149">
        <f>O2887*H2887</f>
        <v>0</v>
      </c>
      <c r="Q2887" s="149">
        <v>1.2999999999999999E-4</v>
      </c>
      <c r="R2887" s="149">
        <f>Q2887*H2887</f>
        <v>0.15331549999999997</v>
      </c>
      <c r="S2887" s="149">
        <v>0</v>
      </c>
      <c r="T2887" s="150">
        <f>S2887*H2887</f>
        <v>0</v>
      </c>
      <c r="AR2887" s="151" t="s">
        <v>379</v>
      </c>
      <c r="AT2887" s="151" t="s">
        <v>375</v>
      </c>
      <c r="AU2887" s="151" t="s">
        <v>90</v>
      </c>
      <c r="AY2887" s="17" t="s">
        <v>373</v>
      </c>
      <c r="BE2887" s="152">
        <f>IF(N2887="základní",J2887,0)</f>
        <v>0</v>
      </c>
      <c r="BF2887" s="152">
        <f>IF(N2887="snížená",J2887,0)</f>
        <v>0</v>
      </c>
      <c r="BG2887" s="152">
        <f>IF(N2887="zákl. přenesená",J2887,0)</f>
        <v>0</v>
      </c>
      <c r="BH2887" s="152">
        <f>IF(N2887="sníž. přenesená",J2887,0)</f>
        <v>0</v>
      </c>
      <c r="BI2887" s="152">
        <f>IF(N2887="nulová",J2887,0)</f>
        <v>0</v>
      </c>
      <c r="BJ2887" s="17" t="s">
        <v>87</v>
      </c>
      <c r="BK2887" s="152">
        <f>ROUND(I2887*H2887,2)</f>
        <v>0</v>
      </c>
      <c r="BL2887" s="17" t="s">
        <v>379</v>
      </c>
      <c r="BM2887" s="151" t="s">
        <v>1589</v>
      </c>
    </row>
    <row r="2888" spans="2:65" s="12" customFormat="1" ht="11.25">
      <c r="B2888" s="153"/>
      <c r="D2888" s="154" t="s">
        <v>381</v>
      </c>
      <c r="E2888" s="155" t="s">
        <v>1</v>
      </c>
      <c r="F2888" s="156" t="s">
        <v>1590</v>
      </c>
      <c r="H2888" s="155" t="s">
        <v>1</v>
      </c>
      <c r="I2888" s="157"/>
      <c r="L2888" s="153"/>
      <c r="M2888" s="158"/>
      <c r="T2888" s="159"/>
      <c r="AT2888" s="155" t="s">
        <v>381</v>
      </c>
      <c r="AU2888" s="155" t="s">
        <v>90</v>
      </c>
      <c r="AV2888" s="12" t="s">
        <v>87</v>
      </c>
      <c r="AW2888" s="12" t="s">
        <v>36</v>
      </c>
      <c r="AX2888" s="12" t="s">
        <v>80</v>
      </c>
      <c r="AY2888" s="155" t="s">
        <v>373</v>
      </c>
    </row>
    <row r="2889" spans="2:65" s="12" customFormat="1" ht="11.25">
      <c r="B2889" s="153"/>
      <c r="D2889" s="154" t="s">
        <v>381</v>
      </c>
      <c r="E2889" s="155" t="s">
        <v>1</v>
      </c>
      <c r="F2889" s="156" t="s">
        <v>916</v>
      </c>
      <c r="H2889" s="155" t="s">
        <v>1</v>
      </c>
      <c r="I2889" s="157"/>
      <c r="L2889" s="153"/>
      <c r="M2889" s="158"/>
      <c r="T2889" s="159"/>
      <c r="AT2889" s="155" t="s">
        <v>381</v>
      </c>
      <c r="AU2889" s="155" t="s">
        <v>90</v>
      </c>
      <c r="AV2889" s="12" t="s">
        <v>87</v>
      </c>
      <c r="AW2889" s="12" t="s">
        <v>36</v>
      </c>
      <c r="AX2889" s="12" t="s">
        <v>80</v>
      </c>
      <c r="AY2889" s="155" t="s">
        <v>373</v>
      </c>
    </row>
    <row r="2890" spans="2:65" s="13" customFormat="1" ht="11.25">
      <c r="B2890" s="160"/>
      <c r="D2890" s="154" t="s">
        <v>381</v>
      </c>
      <c r="E2890" s="161" t="s">
        <v>1</v>
      </c>
      <c r="F2890" s="162" t="s">
        <v>258</v>
      </c>
      <c r="H2890" s="163">
        <v>357.53</v>
      </c>
      <c r="I2890" s="164"/>
      <c r="L2890" s="160"/>
      <c r="M2890" s="165"/>
      <c r="T2890" s="166"/>
      <c r="AT2890" s="161" t="s">
        <v>381</v>
      </c>
      <c r="AU2890" s="161" t="s">
        <v>90</v>
      </c>
      <c r="AV2890" s="13" t="s">
        <v>90</v>
      </c>
      <c r="AW2890" s="13" t="s">
        <v>36</v>
      </c>
      <c r="AX2890" s="13" t="s">
        <v>80</v>
      </c>
      <c r="AY2890" s="161" t="s">
        <v>373</v>
      </c>
    </row>
    <row r="2891" spans="2:65" s="12" customFormat="1" ht="11.25">
      <c r="B2891" s="153"/>
      <c r="D2891" s="154" t="s">
        <v>381</v>
      </c>
      <c r="E2891" s="155" t="s">
        <v>1</v>
      </c>
      <c r="F2891" s="156" t="s">
        <v>918</v>
      </c>
      <c r="H2891" s="155" t="s">
        <v>1</v>
      </c>
      <c r="I2891" s="157"/>
      <c r="L2891" s="153"/>
      <c r="M2891" s="158"/>
      <c r="T2891" s="159"/>
      <c r="AT2891" s="155" t="s">
        <v>381</v>
      </c>
      <c r="AU2891" s="155" t="s">
        <v>90</v>
      </c>
      <c r="AV2891" s="12" t="s">
        <v>87</v>
      </c>
      <c r="AW2891" s="12" t="s">
        <v>36</v>
      </c>
      <c r="AX2891" s="12" t="s">
        <v>80</v>
      </c>
      <c r="AY2891" s="155" t="s">
        <v>373</v>
      </c>
    </row>
    <row r="2892" spans="2:65" s="13" customFormat="1" ht="11.25">
      <c r="B2892" s="160"/>
      <c r="D2892" s="154" t="s">
        <v>381</v>
      </c>
      <c r="E2892" s="161" t="s">
        <v>1</v>
      </c>
      <c r="F2892" s="162" t="s">
        <v>222</v>
      </c>
      <c r="H2892" s="163">
        <v>457.86</v>
      </c>
      <c r="I2892" s="164"/>
      <c r="L2892" s="160"/>
      <c r="M2892" s="165"/>
      <c r="T2892" s="166"/>
      <c r="AT2892" s="161" t="s">
        <v>381</v>
      </c>
      <c r="AU2892" s="161" t="s">
        <v>90</v>
      </c>
      <c r="AV2892" s="13" t="s">
        <v>90</v>
      </c>
      <c r="AW2892" s="13" t="s">
        <v>36</v>
      </c>
      <c r="AX2892" s="13" t="s">
        <v>80</v>
      </c>
      <c r="AY2892" s="161" t="s">
        <v>373</v>
      </c>
    </row>
    <row r="2893" spans="2:65" s="12" customFormat="1" ht="11.25">
      <c r="B2893" s="153"/>
      <c r="D2893" s="154" t="s">
        <v>381</v>
      </c>
      <c r="E2893" s="155" t="s">
        <v>1</v>
      </c>
      <c r="F2893" s="156" t="s">
        <v>919</v>
      </c>
      <c r="H2893" s="155" t="s">
        <v>1</v>
      </c>
      <c r="I2893" s="157"/>
      <c r="L2893" s="153"/>
      <c r="M2893" s="158"/>
      <c r="T2893" s="159"/>
      <c r="AT2893" s="155" t="s">
        <v>381</v>
      </c>
      <c r="AU2893" s="155" t="s">
        <v>90</v>
      </c>
      <c r="AV2893" s="12" t="s">
        <v>87</v>
      </c>
      <c r="AW2893" s="12" t="s">
        <v>36</v>
      </c>
      <c r="AX2893" s="12" t="s">
        <v>80</v>
      </c>
      <c r="AY2893" s="155" t="s">
        <v>373</v>
      </c>
    </row>
    <row r="2894" spans="2:65" s="13" customFormat="1" ht="11.25">
      <c r="B2894" s="160"/>
      <c r="D2894" s="154" t="s">
        <v>381</v>
      </c>
      <c r="E2894" s="161" t="s">
        <v>1</v>
      </c>
      <c r="F2894" s="162" t="s">
        <v>224</v>
      </c>
      <c r="H2894" s="163">
        <v>363.96</v>
      </c>
      <c r="I2894" s="164"/>
      <c r="L2894" s="160"/>
      <c r="M2894" s="165"/>
      <c r="T2894" s="166"/>
      <c r="AT2894" s="161" t="s">
        <v>381</v>
      </c>
      <c r="AU2894" s="161" t="s">
        <v>90</v>
      </c>
      <c r="AV2894" s="13" t="s">
        <v>90</v>
      </c>
      <c r="AW2894" s="13" t="s">
        <v>36</v>
      </c>
      <c r="AX2894" s="13" t="s">
        <v>80</v>
      </c>
      <c r="AY2894" s="161" t="s">
        <v>373</v>
      </c>
    </row>
    <row r="2895" spans="2:65" s="14" customFormat="1" ht="11.25">
      <c r="B2895" s="167"/>
      <c r="D2895" s="154" t="s">
        <v>381</v>
      </c>
      <c r="E2895" s="168" t="s">
        <v>1</v>
      </c>
      <c r="F2895" s="169" t="s">
        <v>386</v>
      </c>
      <c r="H2895" s="170">
        <v>1179.3499999999999</v>
      </c>
      <c r="I2895" s="171"/>
      <c r="L2895" s="167"/>
      <c r="M2895" s="172"/>
      <c r="T2895" s="173"/>
      <c r="AT2895" s="168" t="s">
        <v>381</v>
      </c>
      <c r="AU2895" s="168" t="s">
        <v>90</v>
      </c>
      <c r="AV2895" s="14" t="s">
        <v>379</v>
      </c>
      <c r="AW2895" s="14" t="s">
        <v>36</v>
      </c>
      <c r="AX2895" s="14" t="s">
        <v>87</v>
      </c>
      <c r="AY2895" s="168" t="s">
        <v>373</v>
      </c>
    </row>
    <row r="2896" spans="2:65" s="1" customFormat="1" ht="11.25">
      <c r="B2896" s="32"/>
      <c r="D2896" s="154" t="s">
        <v>403</v>
      </c>
      <c r="F2896" s="174" t="s">
        <v>1591</v>
      </c>
      <c r="L2896" s="32"/>
      <c r="M2896" s="175"/>
      <c r="T2896" s="56"/>
      <c r="AU2896" s="17" t="s">
        <v>90</v>
      </c>
    </row>
    <row r="2897" spans="2:47" s="1" customFormat="1" ht="11.25">
      <c r="B2897" s="32"/>
      <c r="D2897" s="154" t="s">
        <v>403</v>
      </c>
      <c r="F2897" s="176" t="s">
        <v>546</v>
      </c>
      <c r="H2897" s="177">
        <v>0</v>
      </c>
      <c r="L2897" s="32"/>
      <c r="M2897" s="175"/>
      <c r="T2897" s="56"/>
      <c r="AU2897" s="17" t="s">
        <v>90</v>
      </c>
    </row>
    <row r="2898" spans="2:47" s="1" customFormat="1" ht="11.25">
      <c r="B2898" s="32"/>
      <c r="D2898" s="154" t="s">
        <v>403</v>
      </c>
      <c r="F2898" s="176" t="s">
        <v>547</v>
      </c>
      <c r="H2898" s="177">
        <v>0</v>
      </c>
      <c r="L2898" s="32"/>
      <c r="M2898" s="175"/>
      <c r="T2898" s="56"/>
      <c r="AU2898" s="17" t="s">
        <v>90</v>
      </c>
    </row>
    <row r="2899" spans="2:47" s="1" customFormat="1" ht="11.25">
      <c r="B2899" s="32"/>
      <c r="D2899" s="154" t="s">
        <v>403</v>
      </c>
      <c r="F2899" s="176" t="s">
        <v>548</v>
      </c>
      <c r="H2899" s="177">
        <v>38.6</v>
      </c>
      <c r="L2899" s="32"/>
      <c r="M2899" s="175"/>
      <c r="T2899" s="56"/>
      <c r="AU2899" s="17" t="s">
        <v>90</v>
      </c>
    </row>
    <row r="2900" spans="2:47" s="1" customFormat="1" ht="11.25">
      <c r="B2900" s="32"/>
      <c r="D2900" s="154" t="s">
        <v>403</v>
      </c>
      <c r="F2900" s="176" t="s">
        <v>549</v>
      </c>
      <c r="H2900" s="177">
        <v>7.5</v>
      </c>
      <c r="L2900" s="32"/>
      <c r="M2900" s="175"/>
      <c r="T2900" s="56"/>
      <c r="AU2900" s="17" t="s">
        <v>90</v>
      </c>
    </row>
    <row r="2901" spans="2:47" s="1" customFormat="1" ht="11.25">
      <c r="B2901" s="32"/>
      <c r="D2901" s="154" t="s">
        <v>403</v>
      </c>
      <c r="F2901" s="176" t="s">
        <v>550</v>
      </c>
      <c r="H2901" s="177">
        <v>58.2</v>
      </c>
      <c r="L2901" s="32"/>
      <c r="M2901" s="175"/>
      <c r="T2901" s="56"/>
      <c r="AU2901" s="17" t="s">
        <v>90</v>
      </c>
    </row>
    <row r="2902" spans="2:47" s="1" customFormat="1" ht="11.25">
      <c r="B2902" s="32"/>
      <c r="D2902" s="154" t="s">
        <v>403</v>
      </c>
      <c r="F2902" s="176" t="s">
        <v>551</v>
      </c>
      <c r="H2902" s="177">
        <v>18.829999999999998</v>
      </c>
      <c r="L2902" s="32"/>
      <c r="M2902" s="175"/>
      <c r="T2902" s="56"/>
      <c r="AU2902" s="17" t="s">
        <v>90</v>
      </c>
    </row>
    <row r="2903" spans="2:47" s="1" customFormat="1" ht="11.25">
      <c r="B2903" s="32"/>
      <c r="D2903" s="154" t="s">
        <v>403</v>
      </c>
      <c r="F2903" s="176" t="s">
        <v>552</v>
      </c>
      <c r="H2903" s="177">
        <v>24.43</v>
      </c>
      <c r="L2903" s="32"/>
      <c r="M2903" s="175"/>
      <c r="T2903" s="56"/>
      <c r="AU2903" s="17" t="s">
        <v>90</v>
      </c>
    </row>
    <row r="2904" spans="2:47" s="1" customFormat="1" ht="11.25">
      <c r="B2904" s="32"/>
      <c r="D2904" s="154" t="s">
        <v>403</v>
      </c>
      <c r="F2904" s="176" t="s">
        <v>553</v>
      </c>
      <c r="H2904" s="177">
        <v>12.48</v>
      </c>
      <c r="L2904" s="32"/>
      <c r="M2904" s="175"/>
      <c r="T2904" s="56"/>
      <c r="AU2904" s="17" t="s">
        <v>90</v>
      </c>
    </row>
    <row r="2905" spans="2:47" s="1" customFormat="1" ht="11.25">
      <c r="B2905" s="32"/>
      <c r="D2905" s="154" t="s">
        <v>403</v>
      </c>
      <c r="F2905" s="176" t="s">
        <v>554</v>
      </c>
      <c r="H2905" s="177">
        <v>135.82</v>
      </c>
      <c r="L2905" s="32"/>
      <c r="M2905" s="175"/>
      <c r="T2905" s="56"/>
      <c r="AU2905" s="17" t="s">
        <v>90</v>
      </c>
    </row>
    <row r="2906" spans="2:47" s="1" customFormat="1" ht="11.25">
      <c r="B2906" s="32"/>
      <c r="D2906" s="154" t="s">
        <v>403</v>
      </c>
      <c r="F2906" s="176" t="s">
        <v>555</v>
      </c>
      <c r="H2906" s="177">
        <v>0</v>
      </c>
      <c r="L2906" s="32"/>
      <c r="M2906" s="175"/>
      <c r="T2906" s="56"/>
      <c r="AU2906" s="17" t="s">
        <v>90</v>
      </c>
    </row>
    <row r="2907" spans="2:47" s="1" customFormat="1" ht="11.25">
      <c r="B2907" s="32"/>
      <c r="D2907" s="154" t="s">
        <v>403</v>
      </c>
      <c r="F2907" s="176" t="s">
        <v>556</v>
      </c>
      <c r="H2907" s="177">
        <v>31.58</v>
      </c>
      <c r="L2907" s="32"/>
      <c r="M2907" s="175"/>
      <c r="T2907" s="56"/>
      <c r="AU2907" s="17" t="s">
        <v>90</v>
      </c>
    </row>
    <row r="2908" spans="2:47" s="1" customFormat="1" ht="11.25">
      <c r="B2908" s="32"/>
      <c r="D2908" s="154" t="s">
        <v>403</v>
      </c>
      <c r="F2908" s="176" t="s">
        <v>557</v>
      </c>
      <c r="H2908" s="177">
        <v>16.239999999999998</v>
      </c>
      <c r="L2908" s="32"/>
      <c r="M2908" s="175"/>
      <c r="T2908" s="56"/>
      <c r="AU2908" s="17" t="s">
        <v>90</v>
      </c>
    </row>
    <row r="2909" spans="2:47" s="1" customFormat="1" ht="11.25">
      <c r="B2909" s="32"/>
      <c r="D2909" s="154" t="s">
        <v>403</v>
      </c>
      <c r="F2909" s="176" t="s">
        <v>558</v>
      </c>
      <c r="H2909" s="177">
        <v>1.74</v>
      </c>
      <c r="L2909" s="32"/>
      <c r="M2909" s="175"/>
      <c r="T2909" s="56"/>
      <c r="AU2909" s="17" t="s">
        <v>90</v>
      </c>
    </row>
    <row r="2910" spans="2:47" s="1" customFormat="1" ht="11.25">
      <c r="B2910" s="32"/>
      <c r="D2910" s="154" t="s">
        <v>403</v>
      </c>
      <c r="F2910" s="176" t="s">
        <v>559</v>
      </c>
      <c r="H2910" s="177">
        <v>12.11</v>
      </c>
      <c r="L2910" s="32"/>
      <c r="M2910" s="175"/>
      <c r="T2910" s="56"/>
      <c r="AU2910" s="17" t="s">
        <v>90</v>
      </c>
    </row>
    <row r="2911" spans="2:47" s="1" customFormat="1" ht="11.25">
      <c r="B2911" s="32"/>
      <c r="D2911" s="154" t="s">
        <v>403</v>
      </c>
      <c r="F2911" s="176" t="s">
        <v>386</v>
      </c>
      <c r="H2911" s="177">
        <v>357.53</v>
      </c>
      <c r="L2911" s="32"/>
      <c r="M2911" s="175"/>
      <c r="T2911" s="56"/>
      <c r="AU2911" s="17" t="s">
        <v>90</v>
      </c>
    </row>
    <row r="2912" spans="2:47" s="1" customFormat="1" ht="11.25">
      <c r="B2912" s="32"/>
      <c r="D2912" s="154" t="s">
        <v>403</v>
      </c>
      <c r="F2912" s="174" t="s">
        <v>1592</v>
      </c>
      <c r="L2912" s="32"/>
      <c r="M2912" s="175"/>
      <c r="T2912" s="56"/>
      <c r="AU2912" s="17" t="s">
        <v>90</v>
      </c>
    </row>
    <row r="2913" spans="2:47" s="1" customFormat="1" ht="11.25">
      <c r="B2913" s="32"/>
      <c r="D2913" s="154" t="s">
        <v>403</v>
      </c>
      <c r="F2913" s="176" t="s">
        <v>578</v>
      </c>
      <c r="H2913" s="177">
        <v>0</v>
      </c>
      <c r="L2913" s="32"/>
      <c r="M2913" s="175"/>
      <c r="T2913" s="56"/>
      <c r="AU2913" s="17" t="s">
        <v>90</v>
      </c>
    </row>
    <row r="2914" spans="2:47" s="1" customFormat="1" ht="11.25">
      <c r="B2914" s="32"/>
      <c r="D2914" s="154" t="s">
        <v>403</v>
      </c>
      <c r="F2914" s="176" t="s">
        <v>579</v>
      </c>
      <c r="H2914" s="177">
        <v>0</v>
      </c>
      <c r="L2914" s="32"/>
      <c r="M2914" s="175"/>
      <c r="T2914" s="56"/>
      <c r="AU2914" s="17" t="s">
        <v>90</v>
      </c>
    </row>
    <row r="2915" spans="2:47" s="1" customFormat="1" ht="11.25">
      <c r="B2915" s="32"/>
      <c r="D2915" s="154" t="s">
        <v>403</v>
      </c>
      <c r="F2915" s="176" t="s">
        <v>580</v>
      </c>
      <c r="H2915" s="177">
        <v>91.14</v>
      </c>
      <c r="L2915" s="32"/>
      <c r="M2915" s="175"/>
      <c r="T2915" s="56"/>
      <c r="AU2915" s="17" t="s">
        <v>90</v>
      </c>
    </row>
    <row r="2916" spans="2:47" s="1" customFormat="1" ht="11.25">
      <c r="B2916" s="32"/>
      <c r="D2916" s="154" t="s">
        <v>403</v>
      </c>
      <c r="F2916" s="176" t="s">
        <v>581</v>
      </c>
      <c r="H2916" s="177">
        <v>11.49</v>
      </c>
      <c r="L2916" s="32"/>
      <c r="M2916" s="175"/>
      <c r="T2916" s="56"/>
      <c r="AU2916" s="17" t="s">
        <v>90</v>
      </c>
    </row>
    <row r="2917" spans="2:47" s="1" customFormat="1" ht="11.25">
      <c r="B2917" s="32"/>
      <c r="D2917" s="154" t="s">
        <v>403</v>
      </c>
      <c r="F2917" s="176" t="s">
        <v>582</v>
      </c>
      <c r="H2917" s="177">
        <v>37.39</v>
      </c>
      <c r="L2917" s="32"/>
      <c r="M2917" s="175"/>
      <c r="T2917" s="56"/>
      <c r="AU2917" s="17" t="s">
        <v>90</v>
      </c>
    </row>
    <row r="2918" spans="2:47" s="1" customFormat="1" ht="11.25">
      <c r="B2918" s="32"/>
      <c r="D2918" s="154" t="s">
        <v>403</v>
      </c>
      <c r="F2918" s="176" t="s">
        <v>583</v>
      </c>
      <c r="H2918" s="177">
        <v>29.42</v>
      </c>
      <c r="L2918" s="32"/>
      <c r="M2918" s="175"/>
      <c r="T2918" s="56"/>
      <c r="AU2918" s="17" t="s">
        <v>90</v>
      </c>
    </row>
    <row r="2919" spans="2:47" s="1" customFormat="1" ht="11.25">
      <c r="B2919" s="32"/>
      <c r="D2919" s="154" t="s">
        <v>403</v>
      </c>
      <c r="F2919" s="176" t="s">
        <v>584</v>
      </c>
      <c r="H2919" s="177">
        <v>4.26</v>
      </c>
      <c r="L2919" s="32"/>
      <c r="M2919" s="175"/>
      <c r="T2919" s="56"/>
      <c r="AU2919" s="17" t="s">
        <v>90</v>
      </c>
    </row>
    <row r="2920" spans="2:47" s="1" customFormat="1" ht="11.25">
      <c r="B2920" s="32"/>
      <c r="D2920" s="154" t="s">
        <v>403</v>
      </c>
      <c r="F2920" s="176" t="s">
        <v>585</v>
      </c>
      <c r="H2920" s="177">
        <v>9.2899999999999991</v>
      </c>
      <c r="L2920" s="32"/>
      <c r="M2920" s="175"/>
      <c r="T2920" s="56"/>
      <c r="AU2920" s="17" t="s">
        <v>90</v>
      </c>
    </row>
    <row r="2921" spans="2:47" s="1" customFormat="1" ht="11.25">
      <c r="B2921" s="32"/>
      <c r="D2921" s="154" t="s">
        <v>403</v>
      </c>
      <c r="F2921" s="176" t="s">
        <v>586</v>
      </c>
      <c r="H2921" s="177">
        <v>13.55</v>
      </c>
      <c r="L2921" s="32"/>
      <c r="M2921" s="175"/>
      <c r="T2921" s="56"/>
      <c r="AU2921" s="17" t="s">
        <v>90</v>
      </c>
    </row>
    <row r="2922" spans="2:47" s="1" customFormat="1" ht="11.25">
      <c r="B2922" s="32"/>
      <c r="D2922" s="154" t="s">
        <v>403</v>
      </c>
      <c r="F2922" s="176" t="s">
        <v>587</v>
      </c>
      <c r="H2922" s="177">
        <v>2.12</v>
      </c>
      <c r="L2922" s="32"/>
      <c r="M2922" s="175"/>
      <c r="T2922" s="56"/>
      <c r="AU2922" s="17" t="s">
        <v>90</v>
      </c>
    </row>
    <row r="2923" spans="2:47" s="1" customFormat="1" ht="11.25">
      <c r="B2923" s="32"/>
      <c r="D2923" s="154" t="s">
        <v>403</v>
      </c>
      <c r="F2923" s="176" t="s">
        <v>588</v>
      </c>
      <c r="H2923" s="177">
        <v>2.42</v>
      </c>
      <c r="L2923" s="32"/>
      <c r="M2923" s="175"/>
      <c r="T2923" s="56"/>
      <c r="AU2923" s="17" t="s">
        <v>90</v>
      </c>
    </row>
    <row r="2924" spans="2:47" s="1" customFormat="1" ht="11.25">
      <c r="B2924" s="32"/>
      <c r="D2924" s="154" t="s">
        <v>403</v>
      </c>
      <c r="F2924" s="176" t="s">
        <v>589</v>
      </c>
      <c r="H2924" s="177">
        <v>24.5</v>
      </c>
      <c r="L2924" s="32"/>
      <c r="M2924" s="175"/>
      <c r="T2924" s="56"/>
      <c r="AU2924" s="17" t="s">
        <v>90</v>
      </c>
    </row>
    <row r="2925" spans="2:47" s="1" customFormat="1" ht="11.25">
      <c r="B2925" s="32"/>
      <c r="D2925" s="154" t="s">
        <v>403</v>
      </c>
      <c r="F2925" s="176" t="s">
        <v>590</v>
      </c>
      <c r="H2925" s="177">
        <v>9.89</v>
      </c>
      <c r="L2925" s="32"/>
      <c r="M2925" s="175"/>
      <c r="T2925" s="56"/>
      <c r="AU2925" s="17" t="s">
        <v>90</v>
      </c>
    </row>
    <row r="2926" spans="2:47" s="1" customFormat="1" ht="11.25">
      <c r="B2926" s="32"/>
      <c r="D2926" s="154" t="s">
        <v>403</v>
      </c>
      <c r="F2926" s="176" t="s">
        <v>591</v>
      </c>
      <c r="H2926" s="177">
        <v>47.99</v>
      </c>
      <c r="L2926" s="32"/>
      <c r="M2926" s="175"/>
      <c r="T2926" s="56"/>
      <c r="AU2926" s="17" t="s">
        <v>90</v>
      </c>
    </row>
    <row r="2927" spans="2:47" s="1" customFormat="1" ht="11.25">
      <c r="B2927" s="32"/>
      <c r="D2927" s="154" t="s">
        <v>403</v>
      </c>
      <c r="F2927" s="176" t="s">
        <v>592</v>
      </c>
      <c r="H2927" s="177">
        <v>39.96</v>
      </c>
      <c r="L2927" s="32"/>
      <c r="M2927" s="175"/>
      <c r="T2927" s="56"/>
      <c r="AU2927" s="17" t="s">
        <v>90</v>
      </c>
    </row>
    <row r="2928" spans="2:47" s="1" customFormat="1" ht="11.25">
      <c r="B2928" s="32"/>
      <c r="D2928" s="154" t="s">
        <v>403</v>
      </c>
      <c r="F2928" s="176" t="s">
        <v>593</v>
      </c>
      <c r="H2928" s="177">
        <v>40.11</v>
      </c>
      <c r="L2928" s="32"/>
      <c r="M2928" s="175"/>
      <c r="T2928" s="56"/>
      <c r="AU2928" s="17" t="s">
        <v>90</v>
      </c>
    </row>
    <row r="2929" spans="2:47" s="1" customFormat="1" ht="11.25">
      <c r="B2929" s="32"/>
      <c r="D2929" s="154" t="s">
        <v>403</v>
      </c>
      <c r="F2929" s="176" t="s">
        <v>594</v>
      </c>
      <c r="H2929" s="177">
        <v>22.03</v>
      </c>
      <c r="L2929" s="32"/>
      <c r="M2929" s="175"/>
      <c r="T2929" s="56"/>
      <c r="AU2929" s="17" t="s">
        <v>90</v>
      </c>
    </row>
    <row r="2930" spans="2:47" s="1" customFormat="1" ht="11.25">
      <c r="B2930" s="32"/>
      <c r="D2930" s="154" t="s">
        <v>403</v>
      </c>
      <c r="F2930" s="176" t="s">
        <v>595</v>
      </c>
      <c r="H2930" s="177">
        <v>23.37</v>
      </c>
      <c r="L2930" s="32"/>
      <c r="M2930" s="175"/>
      <c r="T2930" s="56"/>
      <c r="AU2930" s="17" t="s">
        <v>90</v>
      </c>
    </row>
    <row r="2931" spans="2:47" s="1" customFormat="1" ht="11.25">
      <c r="B2931" s="32"/>
      <c r="D2931" s="154" t="s">
        <v>403</v>
      </c>
      <c r="F2931" s="176" t="s">
        <v>596</v>
      </c>
      <c r="H2931" s="177">
        <v>15.48</v>
      </c>
      <c r="L2931" s="32"/>
      <c r="M2931" s="175"/>
      <c r="T2931" s="56"/>
      <c r="AU2931" s="17" t="s">
        <v>90</v>
      </c>
    </row>
    <row r="2932" spans="2:47" s="1" customFormat="1" ht="11.25">
      <c r="B2932" s="32"/>
      <c r="D2932" s="154" t="s">
        <v>403</v>
      </c>
      <c r="F2932" s="176" t="s">
        <v>597</v>
      </c>
      <c r="H2932" s="177">
        <v>21.29</v>
      </c>
      <c r="L2932" s="32"/>
      <c r="M2932" s="175"/>
      <c r="T2932" s="56"/>
      <c r="AU2932" s="17" t="s">
        <v>90</v>
      </c>
    </row>
    <row r="2933" spans="2:47" s="1" customFormat="1" ht="11.25">
      <c r="B2933" s="32"/>
      <c r="D2933" s="154" t="s">
        <v>403</v>
      </c>
      <c r="F2933" s="176" t="s">
        <v>1344</v>
      </c>
      <c r="H2933" s="177">
        <v>0</v>
      </c>
      <c r="L2933" s="32"/>
      <c r="M2933" s="175"/>
      <c r="T2933" s="56"/>
      <c r="AU2933" s="17" t="s">
        <v>90</v>
      </c>
    </row>
    <row r="2934" spans="2:47" s="1" customFormat="1" ht="11.25">
      <c r="B2934" s="32"/>
      <c r="D2934" s="154" t="s">
        <v>403</v>
      </c>
      <c r="F2934" s="176" t="s">
        <v>1345</v>
      </c>
      <c r="H2934" s="177">
        <v>12.16</v>
      </c>
      <c r="L2934" s="32"/>
      <c r="M2934" s="175"/>
      <c r="T2934" s="56"/>
      <c r="AU2934" s="17" t="s">
        <v>90</v>
      </c>
    </row>
    <row r="2935" spans="2:47" s="1" customFormat="1" ht="11.25">
      <c r="B2935" s="32"/>
      <c r="D2935" s="154" t="s">
        <v>403</v>
      </c>
      <c r="F2935" s="176" t="s">
        <v>386</v>
      </c>
      <c r="H2935" s="177">
        <v>457.86</v>
      </c>
      <c r="L2935" s="32"/>
      <c r="M2935" s="175"/>
      <c r="T2935" s="56"/>
      <c r="AU2935" s="17" t="s">
        <v>90</v>
      </c>
    </row>
    <row r="2936" spans="2:47" s="1" customFormat="1" ht="11.25">
      <c r="B2936" s="32"/>
      <c r="D2936" s="154" t="s">
        <v>403</v>
      </c>
      <c r="F2936" s="174" t="s">
        <v>1593</v>
      </c>
      <c r="L2936" s="32"/>
      <c r="M2936" s="175"/>
      <c r="T2936" s="56"/>
      <c r="AU2936" s="17" t="s">
        <v>90</v>
      </c>
    </row>
    <row r="2937" spans="2:47" s="1" customFormat="1" ht="11.25">
      <c r="B2937" s="32"/>
      <c r="D2937" s="154" t="s">
        <v>403</v>
      </c>
      <c r="F2937" s="176" t="s">
        <v>728</v>
      </c>
      <c r="H2937" s="177">
        <v>0</v>
      </c>
      <c r="L2937" s="32"/>
      <c r="M2937" s="175"/>
      <c r="T2937" s="56"/>
      <c r="AU2937" s="17" t="s">
        <v>90</v>
      </c>
    </row>
    <row r="2938" spans="2:47" s="1" customFormat="1" ht="11.25">
      <c r="B2938" s="32"/>
      <c r="D2938" s="154" t="s">
        <v>403</v>
      </c>
      <c r="F2938" s="176" t="s">
        <v>1347</v>
      </c>
      <c r="H2938" s="177">
        <v>0</v>
      </c>
      <c r="L2938" s="32"/>
      <c r="M2938" s="175"/>
      <c r="T2938" s="56"/>
      <c r="AU2938" s="17" t="s">
        <v>90</v>
      </c>
    </row>
    <row r="2939" spans="2:47" s="1" customFormat="1" ht="11.25">
      <c r="B2939" s="32"/>
      <c r="D2939" s="154" t="s">
        <v>403</v>
      </c>
      <c r="F2939" s="176" t="s">
        <v>1348</v>
      </c>
      <c r="H2939" s="177">
        <v>53.28</v>
      </c>
      <c r="L2939" s="32"/>
      <c r="M2939" s="175"/>
      <c r="T2939" s="56"/>
      <c r="AU2939" s="17" t="s">
        <v>90</v>
      </c>
    </row>
    <row r="2940" spans="2:47" s="1" customFormat="1" ht="11.25">
      <c r="B2940" s="32"/>
      <c r="D2940" s="154" t="s">
        <v>403</v>
      </c>
      <c r="F2940" s="176" t="s">
        <v>1349</v>
      </c>
      <c r="H2940" s="177">
        <v>8.68</v>
      </c>
      <c r="L2940" s="32"/>
      <c r="M2940" s="175"/>
      <c r="T2940" s="56"/>
      <c r="AU2940" s="17" t="s">
        <v>90</v>
      </c>
    </row>
    <row r="2941" spans="2:47" s="1" customFormat="1" ht="11.25">
      <c r="B2941" s="32"/>
      <c r="D2941" s="154" t="s">
        <v>403</v>
      </c>
      <c r="F2941" s="176" t="s">
        <v>1350</v>
      </c>
      <c r="H2941" s="177">
        <v>17.47</v>
      </c>
      <c r="L2941" s="32"/>
      <c r="M2941" s="175"/>
      <c r="T2941" s="56"/>
      <c r="AU2941" s="17" t="s">
        <v>90</v>
      </c>
    </row>
    <row r="2942" spans="2:47" s="1" customFormat="1" ht="11.25">
      <c r="B2942" s="32"/>
      <c r="D2942" s="154" t="s">
        <v>403</v>
      </c>
      <c r="F2942" s="176" t="s">
        <v>1351</v>
      </c>
      <c r="H2942" s="177">
        <v>55.67</v>
      </c>
      <c r="L2942" s="32"/>
      <c r="M2942" s="175"/>
      <c r="T2942" s="56"/>
      <c r="AU2942" s="17" t="s">
        <v>90</v>
      </c>
    </row>
    <row r="2943" spans="2:47" s="1" customFormat="1" ht="11.25">
      <c r="B2943" s="32"/>
      <c r="D2943" s="154" t="s">
        <v>403</v>
      </c>
      <c r="F2943" s="176" t="s">
        <v>1352</v>
      </c>
      <c r="H2943" s="177">
        <v>28.85</v>
      </c>
      <c r="L2943" s="32"/>
      <c r="M2943" s="175"/>
      <c r="T2943" s="56"/>
      <c r="AU2943" s="17" t="s">
        <v>90</v>
      </c>
    </row>
    <row r="2944" spans="2:47" s="1" customFormat="1" ht="11.25">
      <c r="B2944" s="32"/>
      <c r="D2944" s="154" t="s">
        <v>403</v>
      </c>
      <c r="F2944" s="176" t="s">
        <v>1353</v>
      </c>
      <c r="H2944" s="177">
        <v>6.34</v>
      </c>
      <c r="L2944" s="32"/>
      <c r="M2944" s="175"/>
      <c r="T2944" s="56"/>
      <c r="AU2944" s="17" t="s">
        <v>90</v>
      </c>
    </row>
    <row r="2945" spans="2:65" s="1" customFormat="1" ht="11.25">
      <c r="B2945" s="32"/>
      <c r="D2945" s="154" t="s">
        <v>403</v>
      </c>
      <c r="F2945" s="176" t="s">
        <v>1354</v>
      </c>
      <c r="H2945" s="177">
        <v>2.42</v>
      </c>
      <c r="L2945" s="32"/>
      <c r="M2945" s="175"/>
      <c r="T2945" s="56"/>
      <c r="AU2945" s="17" t="s">
        <v>90</v>
      </c>
    </row>
    <row r="2946" spans="2:65" s="1" customFormat="1" ht="11.25">
      <c r="B2946" s="32"/>
      <c r="D2946" s="154" t="s">
        <v>403</v>
      </c>
      <c r="F2946" s="176" t="s">
        <v>1355</v>
      </c>
      <c r="H2946" s="177">
        <v>2.8</v>
      </c>
      <c r="L2946" s="32"/>
      <c r="M2946" s="175"/>
      <c r="T2946" s="56"/>
      <c r="AU2946" s="17" t="s">
        <v>90</v>
      </c>
    </row>
    <row r="2947" spans="2:65" s="1" customFormat="1" ht="11.25">
      <c r="B2947" s="32"/>
      <c r="D2947" s="154" t="s">
        <v>403</v>
      </c>
      <c r="F2947" s="176" t="s">
        <v>1356</v>
      </c>
      <c r="H2947" s="177">
        <v>2.12</v>
      </c>
      <c r="L2947" s="32"/>
      <c r="M2947" s="175"/>
      <c r="T2947" s="56"/>
      <c r="AU2947" s="17" t="s">
        <v>90</v>
      </c>
    </row>
    <row r="2948" spans="2:65" s="1" customFormat="1" ht="11.25">
      <c r="B2948" s="32"/>
      <c r="D2948" s="154" t="s">
        <v>403</v>
      </c>
      <c r="F2948" s="176" t="s">
        <v>1357</v>
      </c>
      <c r="H2948" s="177">
        <v>13.55</v>
      </c>
      <c r="L2948" s="32"/>
      <c r="M2948" s="175"/>
      <c r="T2948" s="56"/>
      <c r="AU2948" s="17" t="s">
        <v>90</v>
      </c>
    </row>
    <row r="2949" spans="2:65" s="1" customFormat="1" ht="11.25">
      <c r="B2949" s="32"/>
      <c r="D2949" s="154" t="s">
        <v>403</v>
      </c>
      <c r="F2949" s="176" t="s">
        <v>1358</v>
      </c>
      <c r="H2949" s="177">
        <v>15.02</v>
      </c>
      <c r="L2949" s="32"/>
      <c r="M2949" s="175"/>
      <c r="T2949" s="56"/>
      <c r="AU2949" s="17" t="s">
        <v>90</v>
      </c>
    </row>
    <row r="2950" spans="2:65" s="1" customFormat="1" ht="11.25">
      <c r="B2950" s="32"/>
      <c r="D2950" s="154" t="s">
        <v>403</v>
      </c>
      <c r="F2950" s="176" t="s">
        <v>1359</v>
      </c>
      <c r="H2950" s="177">
        <v>57.93</v>
      </c>
      <c r="L2950" s="32"/>
      <c r="M2950" s="175"/>
      <c r="T2950" s="56"/>
      <c r="AU2950" s="17" t="s">
        <v>90</v>
      </c>
    </row>
    <row r="2951" spans="2:65" s="1" customFormat="1" ht="11.25">
      <c r="B2951" s="32"/>
      <c r="D2951" s="154" t="s">
        <v>403</v>
      </c>
      <c r="F2951" s="176" t="s">
        <v>1360</v>
      </c>
      <c r="H2951" s="177">
        <v>22.03</v>
      </c>
      <c r="L2951" s="32"/>
      <c r="M2951" s="175"/>
      <c r="T2951" s="56"/>
      <c r="AU2951" s="17" t="s">
        <v>90</v>
      </c>
    </row>
    <row r="2952" spans="2:65" s="1" customFormat="1" ht="11.25">
      <c r="B2952" s="32"/>
      <c r="D2952" s="154" t="s">
        <v>403</v>
      </c>
      <c r="F2952" s="176" t="s">
        <v>1361</v>
      </c>
      <c r="H2952" s="177">
        <v>23.26</v>
      </c>
      <c r="L2952" s="32"/>
      <c r="M2952" s="175"/>
      <c r="T2952" s="56"/>
      <c r="AU2952" s="17" t="s">
        <v>90</v>
      </c>
    </row>
    <row r="2953" spans="2:65" s="1" customFormat="1" ht="11.25">
      <c r="B2953" s="32"/>
      <c r="D2953" s="154" t="s">
        <v>403</v>
      </c>
      <c r="F2953" s="176" t="s">
        <v>1362</v>
      </c>
      <c r="H2953" s="177">
        <v>23.56</v>
      </c>
      <c r="L2953" s="32"/>
      <c r="M2953" s="175"/>
      <c r="T2953" s="56"/>
      <c r="AU2953" s="17" t="s">
        <v>90</v>
      </c>
    </row>
    <row r="2954" spans="2:65" s="1" customFormat="1" ht="11.25">
      <c r="B2954" s="32"/>
      <c r="D2954" s="154" t="s">
        <v>403</v>
      </c>
      <c r="F2954" s="176" t="s">
        <v>1363</v>
      </c>
      <c r="H2954" s="177">
        <v>22.3</v>
      </c>
      <c r="L2954" s="32"/>
      <c r="M2954" s="175"/>
      <c r="T2954" s="56"/>
      <c r="AU2954" s="17" t="s">
        <v>90</v>
      </c>
    </row>
    <row r="2955" spans="2:65" s="1" customFormat="1" ht="11.25">
      <c r="B2955" s="32"/>
      <c r="D2955" s="154" t="s">
        <v>403</v>
      </c>
      <c r="F2955" s="176" t="s">
        <v>1594</v>
      </c>
      <c r="H2955" s="177">
        <v>0</v>
      </c>
      <c r="L2955" s="32"/>
      <c r="M2955" s="175"/>
      <c r="T2955" s="56"/>
      <c r="AU2955" s="17" t="s">
        <v>90</v>
      </c>
    </row>
    <row r="2956" spans="2:65" s="1" customFormat="1" ht="11.25">
      <c r="B2956" s="32"/>
      <c r="D2956" s="154" t="s">
        <v>403</v>
      </c>
      <c r="F2956" s="176" t="s">
        <v>1349</v>
      </c>
      <c r="H2956" s="177">
        <v>8.68</v>
      </c>
      <c r="L2956" s="32"/>
      <c r="M2956" s="175"/>
      <c r="T2956" s="56"/>
      <c r="AU2956" s="17" t="s">
        <v>90</v>
      </c>
    </row>
    <row r="2957" spans="2:65" s="1" customFormat="1" ht="11.25">
      <c r="B2957" s="32"/>
      <c r="D2957" s="154" t="s">
        <v>403</v>
      </c>
      <c r="F2957" s="176" t="s">
        <v>386</v>
      </c>
      <c r="H2957" s="177">
        <v>363.96</v>
      </c>
      <c r="L2957" s="32"/>
      <c r="M2957" s="175"/>
      <c r="T2957" s="56"/>
      <c r="AU2957" s="17" t="s">
        <v>90</v>
      </c>
    </row>
    <row r="2958" spans="2:65" s="1" customFormat="1" ht="24.2" customHeight="1">
      <c r="B2958" s="32"/>
      <c r="C2958" s="139" t="s">
        <v>1595</v>
      </c>
      <c r="D2958" s="139" t="s">
        <v>375</v>
      </c>
      <c r="E2958" s="140" t="s">
        <v>1596</v>
      </c>
      <c r="F2958" s="141" t="s">
        <v>1597</v>
      </c>
      <c r="G2958" s="142" t="s">
        <v>172</v>
      </c>
      <c r="H2958" s="143">
        <v>1179.3499999999999</v>
      </c>
      <c r="I2958" s="144"/>
      <c r="J2958" s="145">
        <f>ROUND(I2958*H2958,2)</f>
        <v>0</v>
      </c>
      <c r="K2958" s="146"/>
      <c r="L2958" s="32"/>
      <c r="M2958" s="147" t="s">
        <v>1</v>
      </c>
      <c r="N2958" s="148" t="s">
        <v>45</v>
      </c>
      <c r="P2958" s="149">
        <f>O2958*H2958</f>
        <v>0</v>
      </c>
      <c r="Q2958" s="149">
        <v>4.0000000000000003E-5</v>
      </c>
      <c r="R2958" s="149">
        <f>Q2958*H2958</f>
        <v>4.7174000000000001E-2</v>
      </c>
      <c r="S2958" s="149">
        <v>0</v>
      </c>
      <c r="T2958" s="150">
        <f>S2958*H2958</f>
        <v>0</v>
      </c>
      <c r="AR2958" s="151" t="s">
        <v>379</v>
      </c>
      <c r="AT2958" s="151" t="s">
        <v>375</v>
      </c>
      <c r="AU2958" s="151" t="s">
        <v>90</v>
      </c>
      <c r="AY2958" s="17" t="s">
        <v>373</v>
      </c>
      <c r="BE2958" s="152">
        <f>IF(N2958="základní",J2958,0)</f>
        <v>0</v>
      </c>
      <c r="BF2958" s="152">
        <f>IF(N2958="snížená",J2958,0)</f>
        <v>0</v>
      </c>
      <c r="BG2958" s="152">
        <f>IF(N2958="zákl. přenesená",J2958,0)</f>
        <v>0</v>
      </c>
      <c r="BH2958" s="152">
        <f>IF(N2958="sníž. přenesená",J2958,0)</f>
        <v>0</v>
      </c>
      <c r="BI2958" s="152">
        <f>IF(N2958="nulová",J2958,0)</f>
        <v>0</v>
      </c>
      <c r="BJ2958" s="17" t="s">
        <v>87</v>
      </c>
      <c r="BK2958" s="152">
        <f>ROUND(I2958*H2958,2)</f>
        <v>0</v>
      </c>
      <c r="BL2958" s="17" t="s">
        <v>379</v>
      </c>
      <c r="BM2958" s="151" t="s">
        <v>1598</v>
      </c>
    </row>
    <row r="2959" spans="2:65" s="12" customFormat="1" ht="11.25">
      <c r="B2959" s="153"/>
      <c r="D2959" s="154" t="s">
        <v>381</v>
      </c>
      <c r="E2959" s="155" t="s">
        <v>1</v>
      </c>
      <c r="F2959" s="156" t="s">
        <v>1599</v>
      </c>
      <c r="H2959" s="155" t="s">
        <v>1</v>
      </c>
      <c r="I2959" s="157"/>
      <c r="L2959" s="153"/>
      <c r="M2959" s="158"/>
      <c r="T2959" s="159"/>
      <c r="AT2959" s="155" t="s">
        <v>381</v>
      </c>
      <c r="AU2959" s="155" t="s">
        <v>90</v>
      </c>
      <c r="AV2959" s="12" t="s">
        <v>87</v>
      </c>
      <c r="AW2959" s="12" t="s">
        <v>36</v>
      </c>
      <c r="AX2959" s="12" t="s">
        <v>80</v>
      </c>
      <c r="AY2959" s="155" t="s">
        <v>373</v>
      </c>
    </row>
    <row r="2960" spans="2:65" s="12" customFormat="1" ht="11.25">
      <c r="B2960" s="153"/>
      <c r="D2960" s="154" t="s">
        <v>381</v>
      </c>
      <c r="E2960" s="155" t="s">
        <v>1</v>
      </c>
      <c r="F2960" s="156" t="s">
        <v>1600</v>
      </c>
      <c r="H2960" s="155" t="s">
        <v>1</v>
      </c>
      <c r="I2960" s="157"/>
      <c r="L2960" s="153"/>
      <c r="M2960" s="158"/>
      <c r="T2960" s="159"/>
      <c r="AT2960" s="155" t="s">
        <v>381</v>
      </c>
      <c r="AU2960" s="155" t="s">
        <v>90</v>
      </c>
      <c r="AV2960" s="12" t="s">
        <v>87</v>
      </c>
      <c r="AW2960" s="12" t="s">
        <v>36</v>
      </c>
      <c r="AX2960" s="12" t="s">
        <v>80</v>
      </c>
      <c r="AY2960" s="155" t="s">
        <v>373</v>
      </c>
    </row>
    <row r="2961" spans="2:51" s="13" customFormat="1" ht="11.25">
      <c r="B2961" s="160"/>
      <c r="D2961" s="154" t="s">
        <v>381</v>
      </c>
      <c r="E2961" s="161" t="s">
        <v>1</v>
      </c>
      <c r="F2961" s="162" t="s">
        <v>1601</v>
      </c>
      <c r="H2961" s="163">
        <v>20.07</v>
      </c>
      <c r="I2961" s="164"/>
      <c r="L2961" s="160"/>
      <c r="M2961" s="165"/>
      <c r="T2961" s="166"/>
      <c r="AT2961" s="161" t="s">
        <v>381</v>
      </c>
      <c r="AU2961" s="161" t="s">
        <v>90</v>
      </c>
      <c r="AV2961" s="13" t="s">
        <v>90</v>
      </c>
      <c r="AW2961" s="13" t="s">
        <v>36</v>
      </c>
      <c r="AX2961" s="13" t="s">
        <v>80</v>
      </c>
      <c r="AY2961" s="161" t="s">
        <v>373</v>
      </c>
    </row>
    <row r="2962" spans="2:51" s="15" customFormat="1" ht="11.25">
      <c r="B2962" s="178"/>
      <c r="D2962" s="154" t="s">
        <v>381</v>
      </c>
      <c r="E2962" s="179" t="s">
        <v>1602</v>
      </c>
      <c r="F2962" s="180" t="s">
        <v>406</v>
      </c>
      <c r="H2962" s="181">
        <v>20.07</v>
      </c>
      <c r="I2962" s="182"/>
      <c r="L2962" s="178"/>
      <c r="M2962" s="183"/>
      <c r="T2962" s="184"/>
      <c r="AT2962" s="179" t="s">
        <v>381</v>
      </c>
      <c r="AU2962" s="179" t="s">
        <v>90</v>
      </c>
      <c r="AV2962" s="15" t="s">
        <v>392</v>
      </c>
      <c r="AW2962" s="15" t="s">
        <v>36</v>
      </c>
      <c r="AX2962" s="15" t="s">
        <v>80</v>
      </c>
      <c r="AY2962" s="179" t="s">
        <v>373</v>
      </c>
    </row>
    <row r="2963" spans="2:51" s="12" customFormat="1" ht="11.25">
      <c r="B2963" s="153"/>
      <c r="D2963" s="154" t="s">
        <v>381</v>
      </c>
      <c r="E2963" s="155" t="s">
        <v>1</v>
      </c>
      <c r="F2963" s="156" t="s">
        <v>1603</v>
      </c>
      <c r="H2963" s="155" t="s">
        <v>1</v>
      </c>
      <c r="I2963" s="157"/>
      <c r="L2963" s="153"/>
      <c r="M2963" s="158"/>
      <c r="T2963" s="159"/>
      <c r="AT2963" s="155" t="s">
        <v>381</v>
      </c>
      <c r="AU2963" s="155" t="s">
        <v>90</v>
      </c>
      <c r="AV2963" s="12" t="s">
        <v>87</v>
      </c>
      <c r="AW2963" s="12" t="s">
        <v>36</v>
      </c>
      <c r="AX2963" s="12" t="s">
        <v>80</v>
      </c>
      <c r="AY2963" s="155" t="s">
        <v>373</v>
      </c>
    </row>
    <row r="2964" spans="2:51" s="13" customFormat="1" ht="11.25">
      <c r="B2964" s="160"/>
      <c r="D2964" s="154" t="s">
        <v>381</v>
      </c>
      <c r="E2964" s="161" t="s">
        <v>1</v>
      </c>
      <c r="F2964" s="162" t="s">
        <v>1604</v>
      </c>
      <c r="H2964" s="163">
        <v>24.45</v>
      </c>
      <c r="I2964" s="164"/>
      <c r="L2964" s="160"/>
      <c r="M2964" s="165"/>
      <c r="T2964" s="166"/>
      <c r="AT2964" s="161" t="s">
        <v>381</v>
      </c>
      <c r="AU2964" s="161" t="s">
        <v>90</v>
      </c>
      <c r="AV2964" s="13" t="s">
        <v>90</v>
      </c>
      <c r="AW2964" s="13" t="s">
        <v>36</v>
      </c>
      <c r="AX2964" s="13" t="s">
        <v>80</v>
      </c>
      <c r="AY2964" s="161" t="s">
        <v>373</v>
      </c>
    </row>
    <row r="2965" spans="2:51" s="15" customFormat="1" ht="11.25">
      <c r="B2965" s="178"/>
      <c r="D2965" s="154" t="s">
        <v>381</v>
      </c>
      <c r="E2965" s="179" t="s">
        <v>1605</v>
      </c>
      <c r="F2965" s="180" t="s">
        <v>406</v>
      </c>
      <c r="H2965" s="181">
        <v>24.45</v>
      </c>
      <c r="I2965" s="182"/>
      <c r="L2965" s="178"/>
      <c r="M2965" s="183"/>
      <c r="T2965" s="184"/>
      <c r="AT2965" s="179" t="s">
        <v>381</v>
      </c>
      <c r="AU2965" s="179" t="s">
        <v>90</v>
      </c>
      <c r="AV2965" s="15" t="s">
        <v>392</v>
      </c>
      <c r="AW2965" s="15" t="s">
        <v>36</v>
      </c>
      <c r="AX2965" s="15" t="s">
        <v>80</v>
      </c>
      <c r="AY2965" s="179" t="s">
        <v>373</v>
      </c>
    </row>
    <row r="2966" spans="2:51" s="12" customFormat="1" ht="11.25">
      <c r="B2966" s="153"/>
      <c r="D2966" s="154" t="s">
        <v>381</v>
      </c>
      <c r="E2966" s="155" t="s">
        <v>1</v>
      </c>
      <c r="F2966" s="156" t="s">
        <v>1606</v>
      </c>
      <c r="H2966" s="155" t="s">
        <v>1</v>
      </c>
      <c r="I2966" s="157"/>
      <c r="L2966" s="153"/>
      <c r="M2966" s="158"/>
      <c r="T2966" s="159"/>
      <c r="AT2966" s="155" t="s">
        <v>381</v>
      </c>
      <c r="AU2966" s="155" t="s">
        <v>90</v>
      </c>
      <c r="AV2966" s="12" t="s">
        <v>87</v>
      </c>
      <c r="AW2966" s="12" t="s">
        <v>36</v>
      </c>
      <c r="AX2966" s="12" t="s">
        <v>80</v>
      </c>
      <c r="AY2966" s="155" t="s">
        <v>373</v>
      </c>
    </row>
    <row r="2967" spans="2:51" s="13" customFormat="1" ht="11.25">
      <c r="B2967" s="160"/>
      <c r="D2967" s="154" t="s">
        <v>381</v>
      </c>
      <c r="E2967" s="161" t="s">
        <v>1</v>
      </c>
      <c r="F2967" s="162" t="s">
        <v>1607</v>
      </c>
      <c r="H2967" s="163">
        <v>9.5</v>
      </c>
      <c r="I2967" s="164"/>
      <c r="L2967" s="160"/>
      <c r="M2967" s="165"/>
      <c r="T2967" s="166"/>
      <c r="AT2967" s="161" t="s">
        <v>381</v>
      </c>
      <c r="AU2967" s="161" t="s">
        <v>90</v>
      </c>
      <c r="AV2967" s="13" t="s">
        <v>90</v>
      </c>
      <c r="AW2967" s="13" t="s">
        <v>36</v>
      </c>
      <c r="AX2967" s="13" t="s">
        <v>80</v>
      </c>
      <c r="AY2967" s="161" t="s">
        <v>373</v>
      </c>
    </row>
    <row r="2968" spans="2:51" s="15" customFormat="1" ht="11.25">
      <c r="B2968" s="178"/>
      <c r="D2968" s="154" t="s">
        <v>381</v>
      </c>
      <c r="E2968" s="179" t="s">
        <v>1608</v>
      </c>
      <c r="F2968" s="180" t="s">
        <v>406</v>
      </c>
      <c r="H2968" s="181">
        <v>9.5</v>
      </c>
      <c r="I2968" s="182"/>
      <c r="L2968" s="178"/>
      <c r="M2968" s="183"/>
      <c r="T2968" s="184"/>
      <c r="AT2968" s="179" t="s">
        <v>381</v>
      </c>
      <c r="AU2968" s="179" t="s">
        <v>90</v>
      </c>
      <c r="AV2968" s="15" t="s">
        <v>392</v>
      </c>
      <c r="AW2968" s="15" t="s">
        <v>36</v>
      </c>
      <c r="AX2968" s="15" t="s">
        <v>80</v>
      </c>
      <c r="AY2968" s="179" t="s">
        <v>373</v>
      </c>
    </row>
    <row r="2969" spans="2:51" s="12" customFormat="1" ht="11.25">
      <c r="B2969" s="153"/>
      <c r="D2969" s="154" t="s">
        <v>381</v>
      </c>
      <c r="E2969" s="155" t="s">
        <v>1</v>
      </c>
      <c r="F2969" s="156" t="s">
        <v>1609</v>
      </c>
      <c r="H2969" s="155" t="s">
        <v>1</v>
      </c>
      <c r="I2969" s="157"/>
      <c r="L2969" s="153"/>
      <c r="M2969" s="158"/>
      <c r="T2969" s="159"/>
      <c r="AT2969" s="155" t="s">
        <v>381</v>
      </c>
      <c r="AU2969" s="155" t="s">
        <v>90</v>
      </c>
      <c r="AV2969" s="12" t="s">
        <v>87</v>
      </c>
      <c r="AW2969" s="12" t="s">
        <v>36</v>
      </c>
      <c r="AX2969" s="12" t="s">
        <v>80</v>
      </c>
      <c r="AY2969" s="155" t="s">
        <v>373</v>
      </c>
    </row>
    <row r="2970" spans="2:51" s="13" customFormat="1" ht="11.25">
      <c r="B2970" s="160"/>
      <c r="D2970" s="154" t="s">
        <v>381</v>
      </c>
      <c r="E2970" s="161" t="s">
        <v>1</v>
      </c>
      <c r="F2970" s="162" t="s">
        <v>1610</v>
      </c>
      <c r="H2970" s="163">
        <v>19.27</v>
      </c>
      <c r="I2970" s="164"/>
      <c r="L2970" s="160"/>
      <c r="M2970" s="165"/>
      <c r="T2970" s="166"/>
      <c r="AT2970" s="161" t="s">
        <v>381</v>
      </c>
      <c r="AU2970" s="161" t="s">
        <v>90</v>
      </c>
      <c r="AV2970" s="13" t="s">
        <v>90</v>
      </c>
      <c r="AW2970" s="13" t="s">
        <v>36</v>
      </c>
      <c r="AX2970" s="13" t="s">
        <v>80</v>
      </c>
      <c r="AY2970" s="161" t="s">
        <v>373</v>
      </c>
    </row>
    <row r="2971" spans="2:51" s="15" customFormat="1" ht="11.25">
      <c r="B2971" s="178"/>
      <c r="D2971" s="154" t="s">
        <v>381</v>
      </c>
      <c r="E2971" s="179" t="s">
        <v>1611</v>
      </c>
      <c r="F2971" s="180" t="s">
        <v>406</v>
      </c>
      <c r="H2971" s="181">
        <v>19.27</v>
      </c>
      <c r="I2971" s="182"/>
      <c r="L2971" s="178"/>
      <c r="M2971" s="183"/>
      <c r="T2971" s="184"/>
      <c r="AT2971" s="179" t="s">
        <v>381</v>
      </c>
      <c r="AU2971" s="179" t="s">
        <v>90</v>
      </c>
      <c r="AV2971" s="15" t="s">
        <v>392</v>
      </c>
      <c r="AW2971" s="15" t="s">
        <v>36</v>
      </c>
      <c r="AX2971" s="15" t="s">
        <v>80</v>
      </c>
      <c r="AY2971" s="179" t="s">
        <v>373</v>
      </c>
    </row>
    <row r="2972" spans="2:51" s="12" customFormat="1" ht="11.25">
      <c r="B2972" s="153"/>
      <c r="D2972" s="154" t="s">
        <v>381</v>
      </c>
      <c r="E2972" s="155" t="s">
        <v>1</v>
      </c>
      <c r="F2972" s="156" t="s">
        <v>789</v>
      </c>
      <c r="H2972" s="155" t="s">
        <v>1</v>
      </c>
      <c r="I2972" s="157"/>
      <c r="L2972" s="153"/>
      <c r="M2972" s="158"/>
      <c r="T2972" s="159"/>
      <c r="AT2972" s="155" t="s">
        <v>381</v>
      </c>
      <c r="AU2972" s="155" t="s">
        <v>90</v>
      </c>
      <c r="AV2972" s="12" t="s">
        <v>87</v>
      </c>
      <c r="AW2972" s="12" t="s">
        <v>36</v>
      </c>
      <c r="AX2972" s="12" t="s">
        <v>80</v>
      </c>
      <c r="AY2972" s="155" t="s">
        <v>373</v>
      </c>
    </row>
    <row r="2973" spans="2:51" s="13" customFormat="1" ht="11.25">
      <c r="B2973" s="160"/>
      <c r="D2973" s="154" t="s">
        <v>381</v>
      </c>
      <c r="E2973" s="161" t="s">
        <v>1</v>
      </c>
      <c r="F2973" s="162" t="s">
        <v>227</v>
      </c>
      <c r="H2973" s="163">
        <v>2.8</v>
      </c>
      <c r="I2973" s="164"/>
      <c r="L2973" s="160"/>
      <c r="M2973" s="165"/>
      <c r="T2973" s="166"/>
      <c r="AT2973" s="161" t="s">
        <v>381</v>
      </c>
      <c r="AU2973" s="161" t="s">
        <v>90</v>
      </c>
      <c r="AV2973" s="13" t="s">
        <v>90</v>
      </c>
      <c r="AW2973" s="13" t="s">
        <v>36</v>
      </c>
      <c r="AX2973" s="13" t="s">
        <v>80</v>
      </c>
      <c r="AY2973" s="161" t="s">
        <v>373</v>
      </c>
    </row>
    <row r="2974" spans="2:51" s="15" customFormat="1" ht="11.25">
      <c r="B2974" s="178"/>
      <c r="D2974" s="154" t="s">
        <v>381</v>
      </c>
      <c r="E2974" s="179" t="s">
        <v>226</v>
      </c>
      <c r="F2974" s="180" t="s">
        <v>406</v>
      </c>
      <c r="H2974" s="181">
        <v>2.8</v>
      </c>
      <c r="I2974" s="182"/>
      <c r="L2974" s="178"/>
      <c r="M2974" s="183"/>
      <c r="T2974" s="184"/>
      <c r="AT2974" s="179" t="s">
        <v>381</v>
      </c>
      <c r="AU2974" s="179" t="s">
        <v>90</v>
      </c>
      <c r="AV2974" s="15" t="s">
        <v>392</v>
      </c>
      <c r="AW2974" s="15" t="s">
        <v>36</v>
      </c>
      <c r="AX2974" s="15" t="s">
        <v>80</v>
      </c>
      <c r="AY2974" s="179" t="s">
        <v>373</v>
      </c>
    </row>
    <row r="2975" spans="2:51" s="12" customFormat="1" ht="11.25">
      <c r="B2975" s="153"/>
      <c r="D2975" s="154" t="s">
        <v>381</v>
      </c>
      <c r="E2975" s="155" t="s">
        <v>1</v>
      </c>
      <c r="F2975" s="156" t="s">
        <v>791</v>
      </c>
      <c r="H2975" s="155" t="s">
        <v>1</v>
      </c>
      <c r="I2975" s="157"/>
      <c r="L2975" s="153"/>
      <c r="M2975" s="158"/>
      <c r="T2975" s="159"/>
      <c r="AT2975" s="155" t="s">
        <v>381</v>
      </c>
      <c r="AU2975" s="155" t="s">
        <v>90</v>
      </c>
      <c r="AV2975" s="12" t="s">
        <v>87</v>
      </c>
      <c r="AW2975" s="12" t="s">
        <v>36</v>
      </c>
      <c r="AX2975" s="12" t="s">
        <v>80</v>
      </c>
      <c r="AY2975" s="155" t="s">
        <v>373</v>
      </c>
    </row>
    <row r="2976" spans="2:51" s="13" customFormat="1" ht="11.25">
      <c r="B2976" s="160"/>
      <c r="D2976" s="154" t="s">
        <v>381</v>
      </c>
      <c r="E2976" s="161" t="s">
        <v>1</v>
      </c>
      <c r="F2976" s="162" t="s">
        <v>229</v>
      </c>
      <c r="H2976" s="163">
        <v>2.6</v>
      </c>
      <c r="I2976" s="164"/>
      <c r="L2976" s="160"/>
      <c r="M2976" s="165"/>
      <c r="T2976" s="166"/>
      <c r="AT2976" s="161" t="s">
        <v>381</v>
      </c>
      <c r="AU2976" s="161" t="s">
        <v>90</v>
      </c>
      <c r="AV2976" s="13" t="s">
        <v>90</v>
      </c>
      <c r="AW2976" s="13" t="s">
        <v>36</v>
      </c>
      <c r="AX2976" s="13" t="s">
        <v>80</v>
      </c>
      <c r="AY2976" s="161" t="s">
        <v>373</v>
      </c>
    </row>
    <row r="2977" spans="2:51" s="15" customFormat="1" ht="11.25">
      <c r="B2977" s="178"/>
      <c r="D2977" s="154" t="s">
        <v>381</v>
      </c>
      <c r="E2977" s="179" t="s">
        <v>228</v>
      </c>
      <c r="F2977" s="180" t="s">
        <v>406</v>
      </c>
      <c r="H2977" s="181">
        <v>2.6</v>
      </c>
      <c r="I2977" s="182"/>
      <c r="L2977" s="178"/>
      <c r="M2977" s="183"/>
      <c r="T2977" s="184"/>
      <c r="AT2977" s="179" t="s">
        <v>381</v>
      </c>
      <c r="AU2977" s="179" t="s">
        <v>90</v>
      </c>
      <c r="AV2977" s="15" t="s">
        <v>392</v>
      </c>
      <c r="AW2977" s="15" t="s">
        <v>36</v>
      </c>
      <c r="AX2977" s="15" t="s">
        <v>80</v>
      </c>
      <c r="AY2977" s="179" t="s">
        <v>373</v>
      </c>
    </row>
    <row r="2978" spans="2:51" s="12" customFormat="1" ht="11.25">
      <c r="B2978" s="153"/>
      <c r="D2978" s="154" t="s">
        <v>381</v>
      </c>
      <c r="E2978" s="155" t="s">
        <v>1</v>
      </c>
      <c r="F2978" s="156" t="s">
        <v>793</v>
      </c>
      <c r="H2978" s="155" t="s">
        <v>1</v>
      </c>
      <c r="I2978" s="157"/>
      <c r="L2978" s="153"/>
      <c r="M2978" s="158"/>
      <c r="T2978" s="159"/>
      <c r="AT2978" s="155" t="s">
        <v>381</v>
      </c>
      <c r="AU2978" s="155" t="s">
        <v>90</v>
      </c>
      <c r="AV2978" s="12" t="s">
        <v>87</v>
      </c>
      <c r="AW2978" s="12" t="s">
        <v>36</v>
      </c>
      <c r="AX2978" s="12" t="s">
        <v>80</v>
      </c>
      <c r="AY2978" s="155" t="s">
        <v>373</v>
      </c>
    </row>
    <row r="2979" spans="2:51" s="13" customFormat="1" ht="11.25">
      <c r="B2979" s="160"/>
      <c r="D2979" s="154" t="s">
        <v>381</v>
      </c>
      <c r="E2979" s="161" t="s">
        <v>1</v>
      </c>
      <c r="F2979" s="162" t="s">
        <v>229</v>
      </c>
      <c r="H2979" s="163">
        <v>2.6</v>
      </c>
      <c r="I2979" s="164"/>
      <c r="L2979" s="160"/>
      <c r="M2979" s="165"/>
      <c r="T2979" s="166"/>
      <c r="AT2979" s="161" t="s">
        <v>381</v>
      </c>
      <c r="AU2979" s="161" t="s">
        <v>90</v>
      </c>
      <c r="AV2979" s="13" t="s">
        <v>90</v>
      </c>
      <c r="AW2979" s="13" t="s">
        <v>36</v>
      </c>
      <c r="AX2979" s="13" t="s">
        <v>80</v>
      </c>
      <c r="AY2979" s="161" t="s">
        <v>373</v>
      </c>
    </row>
    <row r="2980" spans="2:51" s="15" customFormat="1" ht="11.25">
      <c r="B2980" s="178"/>
      <c r="D2980" s="154" t="s">
        <v>381</v>
      </c>
      <c r="E2980" s="179" t="s">
        <v>230</v>
      </c>
      <c r="F2980" s="180" t="s">
        <v>406</v>
      </c>
      <c r="H2980" s="181">
        <v>2.6</v>
      </c>
      <c r="I2980" s="182"/>
      <c r="L2980" s="178"/>
      <c r="M2980" s="183"/>
      <c r="T2980" s="184"/>
      <c r="AT2980" s="179" t="s">
        <v>381</v>
      </c>
      <c r="AU2980" s="179" t="s">
        <v>90</v>
      </c>
      <c r="AV2980" s="15" t="s">
        <v>392</v>
      </c>
      <c r="AW2980" s="15" t="s">
        <v>36</v>
      </c>
      <c r="AX2980" s="15" t="s">
        <v>80</v>
      </c>
      <c r="AY2980" s="179" t="s">
        <v>373</v>
      </c>
    </row>
    <row r="2981" spans="2:51" s="12" customFormat="1" ht="11.25">
      <c r="B2981" s="153"/>
      <c r="D2981" s="154" t="s">
        <v>381</v>
      </c>
      <c r="E2981" s="155" t="s">
        <v>1</v>
      </c>
      <c r="F2981" s="156" t="s">
        <v>405</v>
      </c>
      <c r="H2981" s="155" t="s">
        <v>1</v>
      </c>
      <c r="I2981" s="157"/>
      <c r="L2981" s="153"/>
      <c r="M2981" s="158"/>
      <c r="T2981" s="159"/>
      <c r="AT2981" s="155" t="s">
        <v>381</v>
      </c>
      <c r="AU2981" s="155" t="s">
        <v>90</v>
      </c>
      <c r="AV2981" s="12" t="s">
        <v>87</v>
      </c>
      <c r="AW2981" s="12" t="s">
        <v>36</v>
      </c>
      <c r="AX2981" s="12" t="s">
        <v>80</v>
      </c>
      <c r="AY2981" s="155" t="s">
        <v>373</v>
      </c>
    </row>
    <row r="2982" spans="2:51" s="12" customFormat="1" ht="11.25">
      <c r="B2982" s="153"/>
      <c r="D2982" s="154" t="s">
        <v>381</v>
      </c>
      <c r="E2982" s="155" t="s">
        <v>1</v>
      </c>
      <c r="F2982" s="156" t="s">
        <v>398</v>
      </c>
      <c r="H2982" s="155" t="s">
        <v>1</v>
      </c>
      <c r="I2982" s="157"/>
      <c r="L2982" s="153"/>
      <c r="M2982" s="158"/>
      <c r="T2982" s="159"/>
      <c r="AT2982" s="155" t="s">
        <v>381</v>
      </c>
      <c r="AU2982" s="155" t="s">
        <v>90</v>
      </c>
      <c r="AV2982" s="12" t="s">
        <v>87</v>
      </c>
      <c r="AW2982" s="12" t="s">
        <v>36</v>
      </c>
      <c r="AX2982" s="12" t="s">
        <v>80</v>
      </c>
      <c r="AY2982" s="155" t="s">
        <v>373</v>
      </c>
    </row>
    <row r="2983" spans="2:51" s="13" customFormat="1" ht="11.25">
      <c r="B2983" s="160"/>
      <c r="D2983" s="154" t="s">
        <v>381</v>
      </c>
      <c r="E2983" s="161" t="s">
        <v>1</v>
      </c>
      <c r="F2983" s="162" t="s">
        <v>234</v>
      </c>
      <c r="H2983" s="163">
        <v>445.4</v>
      </c>
      <c r="I2983" s="164"/>
      <c r="L2983" s="160"/>
      <c r="M2983" s="165"/>
      <c r="T2983" s="166"/>
      <c r="AT2983" s="161" t="s">
        <v>381</v>
      </c>
      <c r="AU2983" s="161" t="s">
        <v>90</v>
      </c>
      <c r="AV2983" s="13" t="s">
        <v>90</v>
      </c>
      <c r="AW2983" s="13" t="s">
        <v>36</v>
      </c>
      <c r="AX2983" s="13" t="s">
        <v>80</v>
      </c>
      <c r="AY2983" s="161" t="s">
        <v>373</v>
      </c>
    </row>
    <row r="2984" spans="2:51" s="15" customFormat="1" ht="11.25">
      <c r="B2984" s="178"/>
      <c r="D2984" s="154" t="s">
        <v>381</v>
      </c>
      <c r="E2984" s="179" t="s">
        <v>267</v>
      </c>
      <c r="F2984" s="180" t="s">
        <v>406</v>
      </c>
      <c r="H2984" s="181">
        <v>445.4</v>
      </c>
      <c r="I2984" s="182"/>
      <c r="L2984" s="178"/>
      <c r="M2984" s="183"/>
      <c r="T2984" s="184"/>
      <c r="AT2984" s="179" t="s">
        <v>381</v>
      </c>
      <c r="AU2984" s="179" t="s">
        <v>90</v>
      </c>
      <c r="AV2984" s="15" t="s">
        <v>392</v>
      </c>
      <c r="AW2984" s="15" t="s">
        <v>36</v>
      </c>
      <c r="AX2984" s="15" t="s">
        <v>80</v>
      </c>
      <c r="AY2984" s="179" t="s">
        <v>373</v>
      </c>
    </row>
    <row r="2985" spans="2:51" s="12" customFormat="1" ht="11.25">
      <c r="B2985" s="153"/>
      <c r="D2985" s="154" t="s">
        <v>381</v>
      </c>
      <c r="E2985" s="155" t="s">
        <v>1</v>
      </c>
      <c r="F2985" s="156" t="s">
        <v>468</v>
      </c>
      <c r="H2985" s="155" t="s">
        <v>1</v>
      </c>
      <c r="I2985" s="157"/>
      <c r="L2985" s="153"/>
      <c r="M2985" s="158"/>
      <c r="T2985" s="159"/>
      <c r="AT2985" s="155" t="s">
        <v>381</v>
      </c>
      <c r="AU2985" s="155" t="s">
        <v>90</v>
      </c>
      <c r="AV2985" s="12" t="s">
        <v>87</v>
      </c>
      <c r="AW2985" s="12" t="s">
        <v>36</v>
      </c>
      <c r="AX2985" s="12" t="s">
        <v>80</v>
      </c>
      <c r="AY2985" s="155" t="s">
        <v>373</v>
      </c>
    </row>
    <row r="2986" spans="2:51" s="13" customFormat="1" ht="11.25">
      <c r="B2986" s="160"/>
      <c r="D2986" s="154" t="s">
        <v>381</v>
      </c>
      <c r="E2986" s="161" t="s">
        <v>1</v>
      </c>
      <c r="F2986" s="162" t="s">
        <v>469</v>
      </c>
      <c r="H2986" s="163">
        <v>92.11</v>
      </c>
      <c r="I2986" s="164"/>
      <c r="L2986" s="160"/>
      <c r="M2986" s="165"/>
      <c r="T2986" s="166"/>
      <c r="AT2986" s="161" t="s">
        <v>381</v>
      </c>
      <c r="AU2986" s="161" t="s">
        <v>90</v>
      </c>
      <c r="AV2986" s="13" t="s">
        <v>90</v>
      </c>
      <c r="AW2986" s="13" t="s">
        <v>36</v>
      </c>
      <c r="AX2986" s="13" t="s">
        <v>80</v>
      </c>
      <c r="AY2986" s="161" t="s">
        <v>373</v>
      </c>
    </row>
    <row r="2987" spans="2:51" s="15" customFormat="1" ht="11.25">
      <c r="B2987" s="178"/>
      <c r="D2987" s="154" t="s">
        <v>381</v>
      </c>
      <c r="E2987" s="179" t="s">
        <v>265</v>
      </c>
      <c r="F2987" s="180" t="s">
        <v>406</v>
      </c>
      <c r="H2987" s="181">
        <v>92.11</v>
      </c>
      <c r="I2987" s="182"/>
      <c r="L2987" s="178"/>
      <c r="M2987" s="183"/>
      <c r="T2987" s="184"/>
      <c r="AT2987" s="179" t="s">
        <v>381</v>
      </c>
      <c r="AU2987" s="179" t="s">
        <v>90</v>
      </c>
      <c r="AV2987" s="15" t="s">
        <v>392</v>
      </c>
      <c r="AW2987" s="15" t="s">
        <v>36</v>
      </c>
      <c r="AX2987" s="15" t="s">
        <v>80</v>
      </c>
      <c r="AY2987" s="179" t="s">
        <v>373</v>
      </c>
    </row>
    <row r="2988" spans="2:51" s="12" customFormat="1" ht="11.25">
      <c r="B2988" s="153"/>
      <c r="D2988" s="154" t="s">
        <v>381</v>
      </c>
      <c r="E2988" s="155" t="s">
        <v>1</v>
      </c>
      <c r="F2988" s="156" t="s">
        <v>871</v>
      </c>
      <c r="H2988" s="155" t="s">
        <v>1</v>
      </c>
      <c r="I2988" s="157"/>
      <c r="L2988" s="153"/>
      <c r="M2988" s="158"/>
      <c r="T2988" s="159"/>
      <c r="AT2988" s="155" t="s">
        <v>381</v>
      </c>
      <c r="AU2988" s="155" t="s">
        <v>90</v>
      </c>
      <c r="AV2988" s="12" t="s">
        <v>87</v>
      </c>
      <c r="AW2988" s="12" t="s">
        <v>36</v>
      </c>
      <c r="AX2988" s="12" t="s">
        <v>80</v>
      </c>
      <c r="AY2988" s="155" t="s">
        <v>373</v>
      </c>
    </row>
    <row r="2989" spans="2:51" s="13" customFormat="1" ht="11.25">
      <c r="B2989" s="160"/>
      <c r="D2989" s="154" t="s">
        <v>381</v>
      </c>
      <c r="E2989" s="161" t="s">
        <v>1</v>
      </c>
      <c r="F2989" s="162" t="s">
        <v>872</v>
      </c>
      <c r="H2989" s="163">
        <v>91.88</v>
      </c>
      <c r="I2989" s="164"/>
      <c r="L2989" s="160"/>
      <c r="M2989" s="165"/>
      <c r="T2989" s="166"/>
      <c r="AT2989" s="161" t="s">
        <v>381</v>
      </c>
      <c r="AU2989" s="161" t="s">
        <v>90</v>
      </c>
      <c r="AV2989" s="13" t="s">
        <v>90</v>
      </c>
      <c r="AW2989" s="13" t="s">
        <v>36</v>
      </c>
      <c r="AX2989" s="13" t="s">
        <v>80</v>
      </c>
      <c r="AY2989" s="161" t="s">
        <v>373</v>
      </c>
    </row>
    <row r="2990" spans="2:51" s="15" customFormat="1" ht="11.25">
      <c r="B2990" s="178"/>
      <c r="D2990" s="154" t="s">
        <v>381</v>
      </c>
      <c r="E2990" s="179" t="s">
        <v>263</v>
      </c>
      <c r="F2990" s="180" t="s">
        <v>406</v>
      </c>
      <c r="H2990" s="181">
        <v>91.88</v>
      </c>
      <c r="I2990" s="182"/>
      <c r="L2990" s="178"/>
      <c r="M2990" s="183"/>
      <c r="T2990" s="184"/>
      <c r="AT2990" s="179" t="s">
        <v>381</v>
      </c>
      <c r="AU2990" s="179" t="s">
        <v>90</v>
      </c>
      <c r="AV2990" s="15" t="s">
        <v>392</v>
      </c>
      <c r="AW2990" s="15" t="s">
        <v>36</v>
      </c>
      <c r="AX2990" s="15" t="s">
        <v>80</v>
      </c>
      <c r="AY2990" s="179" t="s">
        <v>373</v>
      </c>
    </row>
    <row r="2991" spans="2:51" s="12" customFormat="1" ht="11.25">
      <c r="B2991" s="153"/>
      <c r="D2991" s="154" t="s">
        <v>381</v>
      </c>
      <c r="E2991" s="155" t="s">
        <v>1</v>
      </c>
      <c r="F2991" s="156" t="s">
        <v>874</v>
      </c>
      <c r="H2991" s="155" t="s">
        <v>1</v>
      </c>
      <c r="I2991" s="157"/>
      <c r="L2991" s="153"/>
      <c r="M2991" s="158"/>
      <c r="T2991" s="159"/>
      <c r="AT2991" s="155" t="s">
        <v>381</v>
      </c>
      <c r="AU2991" s="155" t="s">
        <v>90</v>
      </c>
      <c r="AV2991" s="12" t="s">
        <v>87</v>
      </c>
      <c r="AW2991" s="12" t="s">
        <v>36</v>
      </c>
      <c r="AX2991" s="12" t="s">
        <v>80</v>
      </c>
      <c r="AY2991" s="155" t="s">
        <v>373</v>
      </c>
    </row>
    <row r="2992" spans="2:51" s="13" customFormat="1" ht="11.25">
      <c r="B2992" s="160"/>
      <c r="D2992" s="154" t="s">
        <v>381</v>
      </c>
      <c r="E2992" s="161" t="s">
        <v>1</v>
      </c>
      <c r="F2992" s="162" t="s">
        <v>875</v>
      </c>
      <c r="H2992" s="163">
        <v>93.07</v>
      </c>
      <c r="I2992" s="164"/>
      <c r="L2992" s="160"/>
      <c r="M2992" s="165"/>
      <c r="T2992" s="166"/>
      <c r="AT2992" s="161" t="s">
        <v>381</v>
      </c>
      <c r="AU2992" s="161" t="s">
        <v>90</v>
      </c>
      <c r="AV2992" s="13" t="s">
        <v>90</v>
      </c>
      <c r="AW2992" s="13" t="s">
        <v>36</v>
      </c>
      <c r="AX2992" s="13" t="s">
        <v>80</v>
      </c>
      <c r="AY2992" s="161" t="s">
        <v>373</v>
      </c>
    </row>
    <row r="2993" spans="2:51" s="15" customFormat="1" ht="11.25">
      <c r="B2993" s="178"/>
      <c r="D2993" s="154" t="s">
        <v>381</v>
      </c>
      <c r="E2993" s="179" t="s">
        <v>261</v>
      </c>
      <c r="F2993" s="180" t="s">
        <v>406</v>
      </c>
      <c r="H2993" s="181">
        <v>93.07</v>
      </c>
      <c r="I2993" s="182"/>
      <c r="L2993" s="178"/>
      <c r="M2993" s="183"/>
      <c r="T2993" s="184"/>
      <c r="AT2993" s="179" t="s">
        <v>381</v>
      </c>
      <c r="AU2993" s="179" t="s">
        <v>90</v>
      </c>
      <c r="AV2993" s="15" t="s">
        <v>392</v>
      </c>
      <c r="AW2993" s="15" t="s">
        <v>36</v>
      </c>
      <c r="AX2993" s="15" t="s">
        <v>80</v>
      </c>
      <c r="AY2993" s="179" t="s">
        <v>373</v>
      </c>
    </row>
    <row r="2994" spans="2:51" s="12" customFormat="1" ht="11.25">
      <c r="B2994" s="153"/>
      <c r="D2994" s="154" t="s">
        <v>381</v>
      </c>
      <c r="E2994" s="155" t="s">
        <v>1</v>
      </c>
      <c r="F2994" s="156" t="s">
        <v>877</v>
      </c>
      <c r="H2994" s="155" t="s">
        <v>1</v>
      </c>
      <c r="I2994" s="157"/>
      <c r="L2994" s="153"/>
      <c r="M2994" s="158"/>
      <c r="T2994" s="159"/>
      <c r="AT2994" s="155" t="s">
        <v>381</v>
      </c>
      <c r="AU2994" s="155" t="s">
        <v>90</v>
      </c>
      <c r="AV2994" s="12" t="s">
        <v>87</v>
      </c>
      <c r="AW2994" s="12" t="s">
        <v>36</v>
      </c>
      <c r="AX2994" s="12" t="s">
        <v>80</v>
      </c>
      <c r="AY2994" s="155" t="s">
        <v>373</v>
      </c>
    </row>
    <row r="2995" spans="2:51" s="13" customFormat="1" ht="11.25">
      <c r="B2995" s="160"/>
      <c r="D2995" s="154" t="s">
        <v>381</v>
      </c>
      <c r="E2995" s="161" t="s">
        <v>1</v>
      </c>
      <c r="F2995" s="162" t="s">
        <v>878</v>
      </c>
      <c r="H2995" s="163">
        <v>81.09</v>
      </c>
      <c r="I2995" s="164"/>
      <c r="L2995" s="160"/>
      <c r="M2995" s="165"/>
      <c r="T2995" s="166"/>
      <c r="AT2995" s="161" t="s">
        <v>381</v>
      </c>
      <c r="AU2995" s="161" t="s">
        <v>90</v>
      </c>
      <c r="AV2995" s="13" t="s">
        <v>90</v>
      </c>
      <c r="AW2995" s="13" t="s">
        <v>36</v>
      </c>
      <c r="AX2995" s="13" t="s">
        <v>80</v>
      </c>
      <c r="AY2995" s="161" t="s">
        <v>373</v>
      </c>
    </row>
    <row r="2996" spans="2:51" s="15" customFormat="1" ht="11.25">
      <c r="B2996" s="178"/>
      <c r="D2996" s="154" t="s">
        <v>381</v>
      </c>
      <c r="E2996" s="179" t="s">
        <v>307</v>
      </c>
      <c r="F2996" s="180" t="s">
        <v>406</v>
      </c>
      <c r="H2996" s="181">
        <v>81.09</v>
      </c>
      <c r="I2996" s="182"/>
      <c r="L2996" s="178"/>
      <c r="M2996" s="183"/>
      <c r="T2996" s="184"/>
      <c r="AT2996" s="179" t="s">
        <v>381</v>
      </c>
      <c r="AU2996" s="179" t="s">
        <v>90</v>
      </c>
      <c r="AV2996" s="15" t="s">
        <v>392</v>
      </c>
      <c r="AW2996" s="15" t="s">
        <v>36</v>
      </c>
      <c r="AX2996" s="15" t="s">
        <v>80</v>
      </c>
      <c r="AY2996" s="179" t="s">
        <v>373</v>
      </c>
    </row>
    <row r="2997" spans="2:51" s="14" customFormat="1" ht="11.25">
      <c r="B2997" s="167"/>
      <c r="D2997" s="154" t="s">
        <v>381</v>
      </c>
      <c r="E2997" s="168" t="s">
        <v>1</v>
      </c>
      <c r="F2997" s="169" t="s">
        <v>386</v>
      </c>
      <c r="H2997" s="170">
        <v>884.84</v>
      </c>
      <c r="I2997" s="171"/>
      <c r="L2997" s="167"/>
      <c r="M2997" s="172"/>
      <c r="T2997" s="173"/>
      <c r="AT2997" s="168" t="s">
        <v>381</v>
      </c>
      <c r="AU2997" s="168" t="s">
        <v>90</v>
      </c>
      <c r="AV2997" s="14" t="s">
        <v>379</v>
      </c>
      <c r="AW2997" s="14" t="s">
        <v>36</v>
      </c>
      <c r="AX2997" s="14" t="s">
        <v>80</v>
      </c>
      <c r="AY2997" s="168" t="s">
        <v>373</v>
      </c>
    </row>
    <row r="2998" spans="2:51" s="12" customFormat="1" ht="11.25">
      <c r="B2998" s="153"/>
      <c r="D2998" s="154" t="s">
        <v>381</v>
      </c>
      <c r="E2998" s="155" t="s">
        <v>1</v>
      </c>
      <c r="F2998" s="156" t="s">
        <v>546</v>
      </c>
      <c r="H2998" s="155" t="s">
        <v>1</v>
      </c>
      <c r="I2998" s="157"/>
      <c r="L2998" s="153"/>
      <c r="M2998" s="158"/>
      <c r="T2998" s="159"/>
      <c r="AT2998" s="155" t="s">
        <v>381</v>
      </c>
      <c r="AU2998" s="155" t="s">
        <v>90</v>
      </c>
      <c r="AV2998" s="12" t="s">
        <v>87</v>
      </c>
      <c r="AW2998" s="12" t="s">
        <v>36</v>
      </c>
      <c r="AX2998" s="12" t="s">
        <v>80</v>
      </c>
      <c r="AY2998" s="155" t="s">
        <v>373</v>
      </c>
    </row>
    <row r="2999" spans="2:51" s="12" customFormat="1" ht="11.25">
      <c r="B2999" s="153"/>
      <c r="D2999" s="154" t="s">
        <v>381</v>
      </c>
      <c r="E2999" s="155" t="s">
        <v>1</v>
      </c>
      <c r="F2999" s="156" t="s">
        <v>547</v>
      </c>
      <c r="H2999" s="155" t="s">
        <v>1</v>
      </c>
      <c r="I2999" s="157"/>
      <c r="L2999" s="153"/>
      <c r="M2999" s="158"/>
      <c r="T2999" s="159"/>
      <c r="AT2999" s="155" t="s">
        <v>381</v>
      </c>
      <c r="AU2999" s="155" t="s">
        <v>90</v>
      </c>
      <c r="AV2999" s="12" t="s">
        <v>87</v>
      </c>
      <c r="AW2999" s="12" t="s">
        <v>36</v>
      </c>
      <c r="AX2999" s="12" t="s">
        <v>80</v>
      </c>
      <c r="AY2999" s="155" t="s">
        <v>373</v>
      </c>
    </row>
    <row r="3000" spans="2:51" s="13" customFormat="1" ht="11.25">
      <c r="B3000" s="160"/>
      <c r="D3000" s="154" t="s">
        <v>381</v>
      </c>
      <c r="E3000" s="161" t="s">
        <v>1</v>
      </c>
      <c r="F3000" s="162" t="s">
        <v>548</v>
      </c>
      <c r="H3000" s="163">
        <v>38.6</v>
      </c>
      <c r="I3000" s="164"/>
      <c r="L3000" s="160"/>
      <c r="M3000" s="165"/>
      <c r="T3000" s="166"/>
      <c r="AT3000" s="161" t="s">
        <v>381</v>
      </c>
      <c r="AU3000" s="161" t="s">
        <v>90</v>
      </c>
      <c r="AV3000" s="13" t="s">
        <v>90</v>
      </c>
      <c r="AW3000" s="13" t="s">
        <v>36</v>
      </c>
      <c r="AX3000" s="13" t="s">
        <v>80</v>
      </c>
      <c r="AY3000" s="161" t="s">
        <v>373</v>
      </c>
    </row>
    <row r="3001" spans="2:51" s="13" customFormat="1" ht="11.25">
      <c r="B3001" s="160"/>
      <c r="D3001" s="154" t="s">
        <v>381</v>
      </c>
      <c r="E3001" s="161" t="s">
        <v>1</v>
      </c>
      <c r="F3001" s="162" t="s">
        <v>549</v>
      </c>
      <c r="H3001" s="163">
        <v>7.5</v>
      </c>
      <c r="I3001" s="164"/>
      <c r="L3001" s="160"/>
      <c r="M3001" s="165"/>
      <c r="T3001" s="166"/>
      <c r="AT3001" s="161" t="s">
        <v>381</v>
      </c>
      <c r="AU3001" s="161" t="s">
        <v>90</v>
      </c>
      <c r="AV3001" s="13" t="s">
        <v>90</v>
      </c>
      <c r="AW3001" s="13" t="s">
        <v>36</v>
      </c>
      <c r="AX3001" s="13" t="s">
        <v>80</v>
      </c>
      <c r="AY3001" s="161" t="s">
        <v>373</v>
      </c>
    </row>
    <row r="3002" spans="2:51" s="13" customFormat="1" ht="11.25">
      <c r="B3002" s="160"/>
      <c r="D3002" s="154" t="s">
        <v>381</v>
      </c>
      <c r="E3002" s="161" t="s">
        <v>1</v>
      </c>
      <c r="F3002" s="162" t="s">
        <v>550</v>
      </c>
      <c r="H3002" s="163">
        <v>58.2</v>
      </c>
      <c r="I3002" s="164"/>
      <c r="L3002" s="160"/>
      <c r="M3002" s="165"/>
      <c r="T3002" s="166"/>
      <c r="AT3002" s="161" t="s">
        <v>381</v>
      </c>
      <c r="AU3002" s="161" t="s">
        <v>90</v>
      </c>
      <c r="AV3002" s="13" t="s">
        <v>90</v>
      </c>
      <c r="AW3002" s="13" t="s">
        <v>36</v>
      </c>
      <c r="AX3002" s="13" t="s">
        <v>80</v>
      </c>
      <c r="AY3002" s="161" t="s">
        <v>373</v>
      </c>
    </row>
    <row r="3003" spans="2:51" s="13" customFormat="1" ht="11.25">
      <c r="B3003" s="160"/>
      <c r="D3003" s="154" t="s">
        <v>381</v>
      </c>
      <c r="E3003" s="161" t="s">
        <v>1</v>
      </c>
      <c r="F3003" s="162" t="s">
        <v>551</v>
      </c>
      <c r="H3003" s="163">
        <v>18.829999999999998</v>
      </c>
      <c r="I3003" s="164"/>
      <c r="L3003" s="160"/>
      <c r="M3003" s="165"/>
      <c r="T3003" s="166"/>
      <c r="AT3003" s="161" t="s">
        <v>381</v>
      </c>
      <c r="AU3003" s="161" t="s">
        <v>90</v>
      </c>
      <c r="AV3003" s="13" t="s">
        <v>90</v>
      </c>
      <c r="AW3003" s="13" t="s">
        <v>36</v>
      </c>
      <c r="AX3003" s="13" t="s">
        <v>80</v>
      </c>
      <c r="AY3003" s="161" t="s">
        <v>373</v>
      </c>
    </row>
    <row r="3004" spans="2:51" s="13" customFormat="1" ht="11.25">
      <c r="B3004" s="160"/>
      <c r="D3004" s="154" t="s">
        <v>381</v>
      </c>
      <c r="E3004" s="161" t="s">
        <v>1</v>
      </c>
      <c r="F3004" s="162" t="s">
        <v>552</v>
      </c>
      <c r="H3004" s="163">
        <v>24.43</v>
      </c>
      <c r="I3004" s="164"/>
      <c r="L3004" s="160"/>
      <c r="M3004" s="165"/>
      <c r="T3004" s="166"/>
      <c r="AT3004" s="161" t="s">
        <v>381</v>
      </c>
      <c r="AU3004" s="161" t="s">
        <v>90</v>
      </c>
      <c r="AV3004" s="13" t="s">
        <v>90</v>
      </c>
      <c r="AW3004" s="13" t="s">
        <v>36</v>
      </c>
      <c r="AX3004" s="13" t="s">
        <v>80</v>
      </c>
      <c r="AY3004" s="161" t="s">
        <v>373</v>
      </c>
    </row>
    <row r="3005" spans="2:51" s="13" customFormat="1" ht="11.25">
      <c r="B3005" s="160"/>
      <c r="D3005" s="154" t="s">
        <v>381</v>
      </c>
      <c r="E3005" s="161" t="s">
        <v>1</v>
      </c>
      <c r="F3005" s="162" t="s">
        <v>553</v>
      </c>
      <c r="H3005" s="163">
        <v>12.48</v>
      </c>
      <c r="I3005" s="164"/>
      <c r="L3005" s="160"/>
      <c r="M3005" s="165"/>
      <c r="T3005" s="166"/>
      <c r="AT3005" s="161" t="s">
        <v>381</v>
      </c>
      <c r="AU3005" s="161" t="s">
        <v>90</v>
      </c>
      <c r="AV3005" s="13" t="s">
        <v>90</v>
      </c>
      <c r="AW3005" s="13" t="s">
        <v>36</v>
      </c>
      <c r="AX3005" s="13" t="s">
        <v>80</v>
      </c>
      <c r="AY3005" s="161" t="s">
        <v>373</v>
      </c>
    </row>
    <row r="3006" spans="2:51" s="13" customFormat="1" ht="11.25">
      <c r="B3006" s="160"/>
      <c r="D3006" s="154" t="s">
        <v>381</v>
      </c>
      <c r="E3006" s="161" t="s">
        <v>1</v>
      </c>
      <c r="F3006" s="162" t="s">
        <v>554</v>
      </c>
      <c r="H3006" s="163">
        <v>135.82</v>
      </c>
      <c r="I3006" s="164"/>
      <c r="L3006" s="160"/>
      <c r="M3006" s="165"/>
      <c r="T3006" s="166"/>
      <c r="AT3006" s="161" t="s">
        <v>381</v>
      </c>
      <c r="AU3006" s="161" t="s">
        <v>90</v>
      </c>
      <c r="AV3006" s="13" t="s">
        <v>90</v>
      </c>
      <c r="AW3006" s="13" t="s">
        <v>36</v>
      </c>
      <c r="AX3006" s="13" t="s">
        <v>80</v>
      </c>
      <c r="AY3006" s="161" t="s">
        <v>373</v>
      </c>
    </row>
    <row r="3007" spans="2:51" s="13" customFormat="1" ht="11.25">
      <c r="B3007" s="160"/>
      <c r="D3007" s="154" t="s">
        <v>381</v>
      </c>
      <c r="E3007" s="161" t="s">
        <v>1</v>
      </c>
      <c r="F3007" s="162" t="s">
        <v>555</v>
      </c>
      <c r="H3007" s="163">
        <v>0</v>
      </c>
      <c r="I3007" s="164"/>
      <c r="L3007" s="160"/>
      <c r="M3007" s="165"/>
      <c r="T3007" s="166"/>
      <c r="AT3007" s="161" t="s">
        <v>381</v>
      </c>
      <c r="AU3007" s="161" t="s">
        <v>90</v>
      </c>
      <c r="AV3007" s="13" t="s">
        <v>90</v>
      </c>
      <c r="AW3007" s="13" t="s">
        <v>36</v>
      </c>
      <c r="AX3007" s="13" t="s">
        <v>80</v>
      </c>
      <c r="AY3007" s="161" t="s">
        <v>373</v>
      </c>
    </row>
    <row r="3008" spans="2:51" s="13" customFormat="1" ht="11.25">
      <c r="B3008" s="160"/>
      <c r="D3008" s="154" t="s">
        <v>381</v>
      </c>
      <c r="E3008" s="161" t="s">
        <v>1</v>
      </c>
      <c r="F3008" s="162" t="s">
        <v>556</v>
      </c>
      <c r="H3008" s="163">
        <v>31.58</v>
      </c>
      <c r="I3008" s="164"/>
      <c r="L3008" s="160"/>
      <c r="M3008" s="165"/>
      <c r="T3008" s="166"/>
      <c r="AT3008" s="161" t="s">
        <v>381</v>
      </c>
      <c r="AU3008" s="161" t="s">
        <v>90</v>
      </c>
      <c r="AV3008" s="13" t="s">
        <v>90</v>
      </c>
      <c r="AW3008" s="13" t="s">
        <v>36</v>
      </c>
      <c r="AX3008" s="13" t="s">
        <v>80</v>
      </c>
      <c r="AY3008" s="161" t="s">
        <v>373</v>
      </c>
    </row>
    <row r="3009" spans="2:51" s="13" customFormat="1" ht="11.25">
      <c r="B3009" s="160"/>
      <c r="D3009" s="154" t="s">
        <v>381</v>
      </c>
      <c r="E3009" s="161" t="s">
        <v>1</v>
      </c>
      <c r="F3009" s="162" t="s">
        <v>557</v>
      </c>
      <c r="H3009" s="163">
        <v>16.239999999999998</v>
      </c>
      <c r="I3009" s="164"/>
      <c r="L3009" s="160"/>
      <c r="M3009" s="165"/>
      <c r="T3009" s="166"/>
      <c r="AT3009" s="161" t="s">
        <v>381</v>
      </c>
      <c r="AU3009" s="161" t="s">
        <v>90</v>
      </c>
      <c r="AV3009" s="13" t="s">
        <v>90</v>
      </c>
      <c r="AW3009" s="13" t="s">
        <v>36</v>
      </c>
      <c r="AX3009" s="13" t="s">
        <v>80</v>
      </c>
      <c r="AY3009" s="161" t="s">
        <v>373</v>
      </c>
    </row>
    <row r="3010" spans="2:51" s="13" customFormat="1" ht="11.25">
      <c r="B3010" s="160"/>
      <c r="D3010" s="154" t="s">
        <v>381</v>
      </c>
      <c r="E3010" s="161" t="s">
        <v>1</v>
      </c>
      <c r="F3010" s="162" t="s">
        <v>558</v>
      </c>
      <c r="H3010" s="163">
        <v>1.74</v>
      </c>
      <c r="I3010" s="164"/>
      <c r="L3010" s="160"/>
      <c r="M3010" s="165"/>
      <c r="T3010" s="166"/>
      <c r="AT3010" s="161" t="s">
        <v>381</v>
      </c>
      <c r="AU3010" s="161" t="s">
        <v>90</v>
      </c>
      <c r="AV3010" s="13" t="s">
        <v>90</v>
      </c>
      <c r="AW3010" s="13" t="s">
        <v>36</v>
      </c>
      <c r="AX3010" s="13" t="s">
        <v>80</v>
      </c>
      <c r="AY3010" s="161" t="s">
        <v>373</v>
      </c>
    </row>
    <row r="3011" spans="2:51" s="13" customFormat="1" ht="11.25">
      <c r="B3011" s="160"/>
      <c r="D3011" s="154" t="s">
        <v>381</v>
      </c>
      <c r="E3011" s="161" t="s">
        <v>1</v>
      </c>
      <c r="F3011" s="162" t="s">
        <v>559</v>
      </c>
      <c r="H3011" s="163">
        <v>12.11</v>
      </c>
      <c r="I3011" s="164"/>
      <c r="L3011" s="160"/>
      <c r="M3011" s="165"/>
      <c r="T3011" s="166"/>
      <c r="AT3011" s="161" t="s">
        <v>381</v>
      </c>
      <c r="AU3011" s="161" t="s">
        <v>90</v>
      </c>
      <c r="AV3011" s="13" t="s">
        <v>90</v>
      </c>
      <c r="AW3011" s="13" t="s">
        <v>36</v>
      </c>
      <c r="AX3011" s="13" t="s">
        <v>80</v>
      </c>
      <c r="AY3011" s="161" t="s">
        <v>373</v>
      </c>
    </row>
    <row r="3012" spans="2:51" s="15" customFormat="1" ht="11.25">
      <c r="B3012" s="178"/>
      <c r="D3012" s="154" t="s">
        <v>381</v>
      </c>
      <c r="E3012" s="179" t="s">
        <v>201</v>
      </c>
      <c r="F3012" s="180" t="s">
        <v>406</v>
      </c>
      <c r="H3012" s="181">
        <v>357.53</v>
      </c>
      <c r="I3012" s="182"/>
      <c r="L3012" s="178"/>
      <c r="M3012" s="183"/>
      <c r="T3012" s="184"/>
      <c r="AT3012" s="179" t="s">
        <v>381</v>
      </c>
      <c r="AU3012" s="179" t="s">
        <v>90</v>
      </c>
      <c r="AV3012" s="15" t="s">
        <v>392</v>
      </c>
      <c r="AW3012" s="15" t="s">
        <v>36</v>
      </c>
      <c r="AX3012" s="15" t="s">
        <v>80</v>
      </c>
      <c r="AY3012" s="179" t="s">
        <v>373</v>
      </c>
    </row>
    <row r="3013" spans="2:51" s="14" customFormat="1" ht="11.25">
      <c r="B3013" s="167"/>
      <c r="D3013" s="154" t="s">
        <v>381</v>
      </c>
      <c r="E3013" s="168" t="s">
        <v>258</v>
      </c>
      <c r="F3013" s="169" t="s">
        <v>386</v>
      </c>
      <c r="H3013" s="170">
        <v>357.53</v>
      </c>
      <c r="I3013" s="171"/>
      <c r="L3013" s="167"/>
      <c r="M3013" s="172"/>
      <c r="T3013" s="173"/>
      <c r="AT3013" s="168" t="s">
        <v>381</v>
      </c>
      <c r="AU3013" s="168" t="s">
        <v>90</v>
      </c>
      <c r="AV3013" s="14" t="s">
        <v>379</v>
      </c>
      <c r="AW3013" s="14" t="s">
        <v>36</v>
      </c>
      <c r="AX3013" s="14" t="s">
        <v>80</v>
      </c>
      <c r="AY3013" s="168" t="s">
        <v>373</v>
      </c>
    </row>
    <row r="3014" spans="2:51" s="12" customFormat="1" ht="11.25">
      <c r="B3014" s="153"/>
      <c r="D3014" s="154" t="s">
        <v>381</v>
      </c>
      <c r="E3014" s="155" t="s">
        <v>1</v>
      </c>
      <c r="F3014" s="156" t="s">
        <v>578</v>
      </c>
      <c r="H3014" s="155" t="s">
        <v>1</v>
      </c>
      <c r="I3014" s="157"/>
      <c r="L3014" s="153"/>
      <c r="M3014" s="158"/>
      <c r="T3014" s="159"/>
      <c r="AT3014" s="155" t="s">
        <v>381</v>
      </c>
      <c r="AU3014" s="155" t="s">
        <v>90</v>
      </c>
      <c r="AV3014" s="12" t="s">
        <v>87</v>
      </c>
      <c r="AW3014" s="12" t="s">
        <v>36</v>
      </c>
      <c r="AX3014" s="12" t="s">
        <v>80</v>
      </c>
      <c r="AY3014" s="155" t="s">
        <v>373</v>
      </c>
    </row>
    <row r="3015" spans="2:51" s="12" customFormat="1" ht="11.25">
      <c r="B3015" s="153"/>
      <c r="D3015" s="154" t="s">
        <v>381</v>
      </c>
      <c r="E3015" s="155" t="s">
        <v>1</v>
      </c>
      <c r="F3015" s="156" t="s">
        <v>579</v>
      </c>
      <c r="H3015" s="155" t="s">
        <v>1</v>
      </c>
      <c r="I3015" s="157"/>
      <c r="L3015" s="153"/>
      <c r="M3015" s="158"/>
      <c r="T3015" s="159"/>
      <c r="AT3015" s="155" t="s">
        <v>381</v>
      </c>
      <c r="AU3015" s="155" t="s">
        <v>90</v>
      </c>
      <c r="AV3015" s="12" t="s">
        <v>87</v>
      </c>
      <c r="AW3015" s="12" t="s">
        <v>36</v>
      </c>
      <c r="AX3015" s="12" t="s">
        <v>80</v>
      </c>
      <c r="AY3015" s="155" t="s">
        <v>373</v>
      </c>
    </row>
    <row r="3016" spans="2:51" s="13" customFormat="1" ht="11.25">
      <c r="B3016" s="160"/>
      <c r="D3016" s="154" t="s">
        <v>381</v>
      </c>
      <c r="E3016" s="161" t="s">
        <v>1</v>
      </c>
      <c r="F3016" s="162" t="s">
        <v>580</v>
      </c>
      <c r="H3016" s="163">
        <v>91.14</v>
      </c>
      <c r="I3016" s="164"/>
      <c r="L3016" s="160"/>
      <c r="M3016" s="165"/>
      <c r="T3016" s="166"/>
      <c r="AT3016" s="161" t="s">
        <v>381</v>
      </c>
      <c r="AU3016" s="161" t="s">
        <v>90</v>
      </c>
      <c r="AV3016" s="13" t="s">
        <v>90</v>
      </c>
      <c r="AW3016" s="13" t="s">
        <v>36</v>
      </c>
      <c r="AX3016" s="13" t="s">
        <v>80</v>
      </c>
      <c r="AY3016" s="161" t="s">
        <v>373</v>
      </c>
    </row>
    <row r="3017" spans="2:51" s="13" customFormat="1" ht="11.25">
      <c r="B3017" s="160"/>
      <c r="D3017" s="154" t="s">
        <v>381</v>
      </c>
      <c r="E3017" s="161" t="s">
        <v>1</v>
      </c>
      <c r="F3017" s="162" t="s">
        <v>581</v>
      </c>
      <c r="H3017" s="163">
        <v>11.49</v>
      </c>
      <c r="I3017" s="164"/>
      <c r="L3017" s="160"/>
      <c r="M3017" s="165"/>
      <c r="T3017" s="166"/>
      <c r="AT3017" s="161" t="s">
        <v>381</v>
      </c>
      <c r="AU3017" s="161" t="s">
        <v>90</v>
      </c>
      <c r="AV3017" s="13" t="s">
        <v>90</v>
      </c>
      <c r="AW3017" s="13" t="s">
        <v>36</v>
      </c>
      <c r="AX3017" s="13" t="s">
        <v>80</v>
      </c>
      <c r="AY3017" s="161" t="s">
        <v>373</v>
      </c>
    </row>
    <row r="3018" spans="2:51" s="13" customFormat="1" ht="11.25">
      <c r="B3018" s="160"/>
      <c r="D3018" s="154" t="s">
        <v>381</v>
      </c>
      <c r="E3018" s="161" t="s">
        <v>1</v>
      </c>
      <c r="F3018" s="162" t="s">
        <v>582</v>
      </c>
      <c r="H3018" s="163">
        <v>37.39</v>
      </c>
      <c r="I3018" s="164"/>
      <c r="L3018" s="160"/>
      <c r="M3018" s="165"/>
      <c r="T3018" s="166"/>
      <c r="AT3018" s="161" t="s">
        <v>381</v>
      </c>
      <c r="AU3018" s="161" t="s">
        <v>90</v>
      </c>
      <c r="AV3018" s="13" t="s">
        <v>90</v>
      </c>
      <c r="AW3018" s="13" t="s">
        <v>36</v>
      </c>
      <c r="AX3018" s="13" t="s">
        <v>80</v>
      </c>
      <c r="AY3018" s="161" t="s">
        <v>373</v>
      </c>
    </row>
    <row r="3019" spans="2:51" s="13" customFormat="1" ht="11.25">
      <c r="B3019" s="160"/>
      <c r="D3019" s="154" t="s">
        <v>381</v>
      </c>
      <c r="E3019" s="161" t="s">
        <v>1</v>
      </c>
      <c r="F3019" s="162" t="s">
        <v>583</v>
      </c>
      <c r="H3019" s="163">
        <v>29.42</v>
      </c>
      <c r="I3019" s="164"/>
      <c r="L3019" s="160"/>
      <c r="M3019" s="165"/>
      <c r="T3019" s="166"/>
      <c r="AT3019" s="161" t="s">
        <v>381</v>
      </c>
      <c r="AU3019" s="161" t="s">
        <v>90</v>
      </c>
      <c r="AV3019" s="13" t="s">
        <v>90</v>
      </c>
      <c r="AW3019" s="13" t="s">
        <v>36</v>
      </c>
      <c r="AX3019" s="13" t="s">
        <v>80</v>
      </c>
      <c r="AY3019" s="161" t="s">
        <v>373</v>
      </c>
    </row>
    <row r="3020" spans="2:51" s="13" customFormat="1" ht="11.25">
      <c r="B3020" s="160"/>
      <c r="D3020" s="154" t="s">
        <v>381</v>
      </c>
      <c r="E3020" s="161" t="s">
        <v>1</v>
      </c>
      <c r="F3020" s="162" t="s">
        <v>584</v>
      </c>
      <c r="H3020" s="163">
        <v>4.26</v>
      </c>
      <c r="I3020" s="164"/>
      <c r="L3020" s="160"/>
      <c r="M3020" s="165"/>
      <c r="T3020" s="166"/>
      <c r="AT3020" s="161" t="s">
        <v>381</v>
      </c>
      <c r="AU3020" s="161" t="s">
        <v>90</v>
      </c>
      <c r="AV3020" s="13" t="s">
        <v>90</v>
      </c>
      <c r="AW3020" s="13" t="s">
        <v>36</v>
      </c>
      <c r="AX3020" s="13" t="s">
        <v>80</v>
      </c>
      <c r="AY3020" s="161" t="s">
        <v>373</v>
      </c>
    </row>
    <row r="3021" spans="2:51" s="13" customFormat="1" ht="11.25">
      <c r="B3021" s="160"/>
      <c r="D3021" s="154" t="s">
        <v>381</v>
      </c>
      <c r="E3021" s="161" t="s">
        <v>1</v>
      </c>
      <c r="F3021" s="162" t="s">
        <v>585</v>
      </c>
      <c r="H3021" s="163">
        <v>9.2899999999999991</v>
      </c>
      <c r="I3021" s="164"/>
      <c r="L3021" s="160"/>
      <c r="M3021" s="165"/>
      <c r="T3021" s="166"/>
      <c r="AT3021" s="161" t="s">
        <v>381</v>
      </c>
      <c r="AU3021" s="161" t="s">
        <v>90</v>
      </c>
      <c r="AV3021" s="13" t="s">
        <v>90</v>
      </c>
      <c r="AW3021" s="13" t="s">
        <v>36</v>
      </c>
      <c r="AX3021" s="13" t="s">
        <v>80</v>
      </c>
      <c r="AY3021" s="161" t="s">
        <v>373</v>
      </c>
    </row>
    <row r="3022" spans="2:51" s="13" customFormat="1" ht="11.25">
      <c r="B3022" s="160"/>
      <c r="D3022" s="154" t="s">
        <v>381</v>
      </c>
      <c r="E3022" s="161" t="s">
        <v>1</v>
      </c>
      <c r="F3022" s="162" t="s">
        <v>586</v>
      </c>
      <c r="H3022" s="163">
        <v>13.55</v>
      </c>
      <c r="I3022" s="164"/>
      <c r="L3022" s="160"/>
      <c r="M3022" s="165"/>
      <c r="T3022" s="166"/>
      <c r="AT3022" s="161" t="s">
        <v>381</v>
      </c>
      <c r="AU3022" s="161" t="s">
        <v>90</v>
      </c>
      <c r="AV3022" s="13" t="s">
        <v>90</v>
      </c>
      <c r="AW3022" s="13" t="s">
        <v>36</v>
      </c>
      <c r="AX3022" s="13" t="s">
        <v>80</v>
      </c>
      <c r="AY3022" s="161" t="s">
        <v>373</v>
      </c>
    </row>
    <row r="3023" spans="2:51" s="13" customFormat="1" ht="11.25">
      <c r="B3023" s="160"/>
      <c r="D3023" s="154" t="s">
        <v>381</v>
      </c>
      <c r="E3023" s="161" t="s">
        <v>1</v>
      </c>
      <c r="F3023" s="162" t="s">
        <v>587</v>
      </c>
      <c r="H3023" s="163">
        <v>2.12</v>
      </c>
      <c r="I3023" s="164"/>
      <c r="L3023" s="160"/>
      <c r="M3023" s="165"/>
      <c r="T3023" s="166"/>
      <c r="AT3023" s="161" t="s">
        <v>381</v>
      </c>
      <c r="AU3023" s="161" t="s">
        <v>90</v>
      </c>
      <c r="AV3023" s="13" t="s">
        <v>90</v>
      </c>
      <c r="AW3023" s="13" t="s">
        <v>36</v>
      </c>
      <c r="AX3023" s="13" t="s">
        <v>80</v>
      </c>
      <c r="AY3023" s="161" t="s">
        <v>373</v>
      </c>
    </row>
    <row r="3024" spans="2:51" s="13" customFormat="1" ht="11.25">
      <c r="B3024" s="160"/>
      <c r="D3024" s="154" t="s">
        <v>381</v>
      </c>
      <c r="E3024" s="161" t="s">
        <v>1</v>
      </c>
      <c r="F3024" s="162" t="s">
        <v>588</v>
      </c>
      <c r="H3024" s="163">
        <v>2.42</v>
      </c>
      <c r="I3024" s="164"/>
      <c r="L3024" s="160"/>
      <c r="M3024" s="165"/>
      <c r="T3024" s="166"/>
      <c r="AT3024" s="161" t="s">
        <v>381</v>
      </c>
      <c r="AU3024" s="161" t="s">
        <v>90</v>
      </c>
      <c r="AV3024" s="13" t="s">
        <v>90</v>
      </c>
      <c r="AW3024" s="13" t="s">
        <v>36</v>
      </c>
      <c r="AX3024" s="13" t="s">
        <v>80</v>
      </c>
      <c r="AY3024" s="161" t="s">
        <v>373</v>
      </c>
    </row>
    <row r="3025" spans="2:51" s="13" customFormat="1" ht="11.25">
      <c r="B3025" s="160"/>
      <c r="D3025" s="154" t="s">
        <v>381</v>
      </c>
      <c r="E3025" s="161" t="s">
        <v>1</v>
      </c>
      <c r="F3025" s="162" t="s">
        <v>589</v>
      </c>
      <c r="H3025" s="163">
        <v>24.5</v>
      </c>
      <c r="I3025" s="164"/>
      <c r="L3025" s="160"/>
      <c r="M3025" s="165"/>
      <c r="T3025" s="166"/>
      <c r="AT3025" s="161" t="s">
        <v>381</v>
      </c>
      <c r="AU3025" s="161" t="s">
        <v>90</v>
      </c>
      <c r="AV3025" s="13" t="s">
        <v>90</v>
      </c>
      <c r="AW3025" s="13" t="s">
        <v>36</v>
      </c>
      <c r="AX3025" s="13" t="s">
        <v>80</v>
      </c>
      <c r="AY3025" s="161" t="s">
        <v>373</v>
      </c>
    </row>
    <row r="3026" spans="2:51" s="13" customFormat="1" ht="11.25">
      <c r="B3026" s="160"/>
      <c r="D3026" s="154" t="s">
        <v>381</v>
      </c>
      <c r="E3026" s="161" t="s">
        <v>1</v>
      </c>
      <c r="F3026" s="162" t="s">
        <v>590</v>
      </c>
      <c r="H3026" s="163">
        <v>9.89</v>
      </c>
      <c r="I3026" s="164"/>
      <c r="L3026" s="160"/>
      <c r="M3026" s="165"/>
      <c r="T3026" s="166"/>
      <c r="AT3026" s="161" t="s">
        <v>381</v>
      </c>
      <c r="AU3026" s="161" t="s">
        <v>90</v>
      </c>
      <c r="AV3026" s="13" t="s">
        <v>90</v>
      </c>
      <c r="AW3026" s="13" t="s">
        <v>36</v>
      </c>
      <c r="AX3026" s="13" t="s">
        <v>80</v>
      </c>
      <c r="AY3026" s="161" t="s">
        <v>373</v>
      </c>
    </row>
    <row r="3027" spans="2:51" s="13" customFormat="1" ht="11.25">
      <c r="B3027" s="160"/>
      <c r="D3027" s="154" t="s">
        <v>381</v>
      </c>
      <c r="E3027" s="161" t="s">
        <v>1</v>
      </c>
      <c r="F3027" s="162" t="s">
        <v>591</v>
      </c>
      <c r="H3027" s="163">
        <v>47.99</v>
      </c>
      <c r="I3027" s="164"/>
      <c r="L3027" s="160"/>
      <c r="M3027" s="165"/>
      <c r="T3027" s="166"/>
      <c r="AT3027" s="161" t="s">
        <v>381</v>
      </c>
      <c r="AU3027" s="161" t="s">
        <v>90</v>
      </c>
      <c r="AV3027" s="13" t="s">
        <v>90</v>
      </c>
      <c r="AW3027" s="13" t="s">
        <v>36</v>
      </c>
      <c r="AX3027" s="13" t="s">
        <v>80</v>
      </c>
      <c r="AY3027" s="161" t="s">
        <v>373</v>
      </c>
    </row>
    <row r="3028" spans="2:51" s="13" customFormat="1" ht="11.25">
      <c r="B3028" s="160"/>
      <c r="D3028" s="154" t="s">
        <v>381</v>
      </c>
      <c r="E3028" s="161" t="s">
        <v>1</v>
      </c>
      <c r="F3028" s="162" t="s">
        <v>592</v>
      </c>
      <c r="H3028" s="163">
        <v>39.96</v>
      </c>
      <c r="I3028" s="164"/>
      <c r="L3028" s="160"/>
      <c r="M3028" s="165"/>
      <c r="T3028" s="166"/>
      <c r="AT3028" s="161" t="s">
        <v>381</v>
      </c>
      <c r="AU3028" s="161" t="s">
        <v>90</v>
      </c>
      <c r="AV3028" s="13" t="s">
        <v>90</v>
      </c>
      <c r="AW3028" s="13" t="s">
        <v>36</v>
      </c>
      <c r="AX3028" s="13" t="s">
        <v>80</v>
      </c>
      <c r="AY3028" s="161" t="s">
        <v>373</v>
      </c>
    </row>
    <row r="3029" spans="2:51" s="13" customFormat="1" ht="11.25">
      <c r="B3029" s="160"/>
      <c r="D3029" s="154" t="s">
        <v>381</v>
      </c>
      <c r="E3029" s="161" t="s">
        <v>1</v>
      </c>
      <c r="F3029" s="162" t="s">
        <v>593</v>
      </c>
      <c r="H3029" s="163">
        <v>40.11</v>
      </c>
      <c r="I3029" s="164"/>
      <c r="L3029" s="160"/>
      <c r="M3029" s="165"/>
      <c r="T3029" s="166"/>
      <c r="AT3029" s="161" t="s">
        <v>381</v>
      </c>
      <c r="AU3029" s="161" t="s">
        <v>90</v>
      </c>
      <c r="AV3029" s="13" t="s">
        <v>90</v>
      </c>
      <c r="AW3029" s="13" t="s">
        <v>36</v>
      </c>
      <c r="AX3029" s="13" t="s">
        <v>80</v>
      </c>
      <c r="AY3029" s="161" t="s">
        <v>373</v>
      </c>
    </row>
    <row r="3030" spans="2:51" s="13" customFormat="1" ht="11.25">
      <c r="B3030" s="160"/>
      <c r="D3030" s="154" t="s">
        <v>381</v>
      </c>
      <c r="E3030" s="161" t="s">
        <v>1</v>
      </c>
      <c r="F3030" s="162" t="s">
        <v>594</v>
      </c>
      <c r="H3030" s="163">
        <v>22.03</v>
      </c>
      <c r="I3030" s="164"/>
      <c r="L3030" s="160"/>
      <c r="M3030" s="165"/>
      <c r="T3030" s="166"/>
      <c r="AT3030" s="161" t="s">
        <v>381</v>
      </c>
      <c r="AU3030" s="161" t="s">
        <v>90</v>
      </c>
      <c r="AV3030" s="13" t="s">
        <v>90</v>
      </c>
      <c r="AW3030" s="13" t="s">
        <v>36</v>
      </c>
      <c r="AX3030" s="13" t="s">
        <v>80</v>
      </c>
      <c r="AY3030" s="161" t="s">
        <v>373</v>
      </c>
    </row>
    <row r="3031" spans="2:51" s="13" customFormat="1" ht="11.25">
      <c r="B3031" s="160"/>
      <c r="D3031" s="154" t="s">
        <v>381</v>
      </c>
      <c r="E3031" s="161" t="s">
        <v>1</v>
      </c>
      <c r="F3031" s="162" t="s">
        <v>595</v>
      </c>
      <c r="H3031" s="163">
        <v>23.37</v>
      </c>
      <c r="I3031" s="164"/>
      <c r="L3031" s="160"/>
      <c r="M3031" s="165"/>
      <c r="T3031" s="166"/>
      <c r="AT3031" s="161" t="s">
        <v>381</v>
      </c>
      <c r="AU3031" s="161" t="s">
        <v>90</v>
      </c>
      <c r="AV3031" s="13" t="s">
        <v>90</v>
      </c>
      <c r="AW3031" s="13" t="s">
        <v>36</v>
      </c>
      <c r="AX3031" s="13" t="s">
        <v>80</v>
      </c>
      <c r="AY3031" s="161" t="s">
        <v>373</v>
      </c>
    </row>
    <row r="3032" spans="2:51" s="13" customFormat="1" ht="11.25">
      <c r="B3032" s="160"/>
      <c r="D3032" s="154" t="s">
        <v>381</v>
      </c>
      <c r="E3032" s="161" t="s">
        <v>1</v>
      </c>
      <c r="F3032" s="162" t="s">
        <v>596</v>
      </c>
      <c r="H3032" s="163">
        <v>15.48</v>
      </c>
      <c r="I3032" s="164"/>
      <c r="L3032" s="160"/>
      <c r="M3032" s="165"/>
      <c r="T3032" s="166"/>
      <c r="AT3032" s="161" t="s">
        <v>381</v>
      </c>
      <c r="AU3032" s="161" t="s">
        <v>90</v>
      </c>
      <c r="AV3032" s="13" t="s">
        <v>90</v>
      </c>
      <c r="AW3032" s="13" t="s">
        <v>36</v>
      </c>
      <c r="AX3032" s="13" t="s">
        <v>80</v>
      </c>
      <c r="AY3032" s="161" t="s">
        <v>373</v>
      </c>
    </row>
    <row r="3033" spans="2:51" s="13" customFormat="1" ht="11.25">
      <c r="B3033" s="160"/>
      <c r="D3033" s="154" t="s">
        <v>381</v>
      </c>
      <c r="E3033" s="161" t="s">
        <v>1</v>
      </c>
      <c r="F3033" s="162" t="s">
        <v>597</v>
      </c>
      <c r="H3033" s="163">
        <v>21.29</v>
      </c>
      <c r="I3033" s="164"/>
      <c r="L3033" s="160"/>
      <c r="M3033" s="165"/>
      <c r="T3033" s="166"/>
      <c r="AT3033" s="161" t="s">
        <v>381</v>
      </c>
      <c r="AU3033" s="161" t="s">
        <v>90</v>
      </c>
      <c r="AV3033" s="13" t="s">
        <v>90</v>
      </c>
      <c r="AW3033" s="13" t="s">
        <v>36</v>
      </c>
      <c r="AX3033" s="13" t="s">
        <v>80</v>
      </c>
      <c r="AY3033" s="161" t="s">
        <v>373</v>
      </c>
    </row>
    <row r="3034" spans="2:51" s="15" customFormat="1" ht="11.25">
      <c r="B3034" s="178"/>
      <c r="D3034" s="154" t="s">
        <v>381</v>
      </c>
      <c r="E3034" s="179" t="s">
        <v>202</v>
      </c>
      <c r="F3034" s="180" t="s">
        <v>406</v>
      </c>
      <c r="H3034" s="181">
        <v>445.7</v>
      </c>
      <c r="I3034" s="182"/>
      <c r="L3034" s="178"/>
      <c r="M3034" s="183"/>
      <c r="T3034" s="184"/>
      <c r="AT3034" s="179" t="s">
        <v>381</v>
      </c>
      <c r="AU3034" s="179" t="s">
        <v>90</v>
      </c>
      <c r="AV3034" s="15" t="s">
        <v>392</v>
      </c>
      <c r="AW3034" s="15" t="s">
        <v>36</v>
      </c>
      <c r="AX3034" s="15" t="s">
        <v>80</v>
      </c>
      <c r="AY3034" s="179" t="s">
        <v>373</v>
      </c>
    </row>
    <row r="3035" spans="2:51" s="12" customFormat="1" ht="11.25">
      <c r="B3035" s="153"/>
      <c r="D3035" s="154" t="s">
        <v>381</v>
      </c>
      <c r="E3035" s="155" t="s">
        <v>1</v>
      </c>
      <c r="F3035" s="156" t="s">
        <v>1344</v>
      </c>
      <c r="H3035" s="155" t="s">
        <v>1</v>
      </c>
      <c r="I3035" s="157"/>
      <c r="L3035" s="153"/>
      <c r="M3035" s="158"/>
      <c r="T3035" s="159"/>
      <c r="AT3035" s="155" t="s">
        <v>381</v>
      </c>
      <c r="AU3035" s="155" t="s">
        <v>90</v>
      </c>
      <c r="AV3035" s="12" t="s">
        <v>87</v>
      </c>
      <c r="AW3035" s="12" t="s">
        <v>36</v>
      </c>
      <c r="AX3035" s="12" t="s">
        <v>80</v>
      </c>
      <c r="AY3035" s="155" t="s">
        <v>373</v>
      </c>
    </row>
    <row r="3036" spans="2:51" s="13" customFormat="1" ht="11.25">
      <c r="B3036" s="160"/>
      <c r="D3036" s="154" t="s">
        <v>381</v>
      </c>
      <c r="E3036" s="161" t="s">
        <v>1</v>
      </c>
      <c r="F3036" s="162" t="s">
        <v>1345</v>
      </c>
      <c r="H3036" s="163">
        <v>12.16</v>
      </c>
      <c r="I3036" s="164"/>
      <c r="L3036" s="160"/>
      <c r="M3036" s="165"/>
      <c r="T3036" s="166"/>
      <c r="AT3036" s="161" t="s">
        <v>381</v>
      </c>
      <c r="AU3036" s="161" t="s">
        <v>90</v>
      </c>
      <c r="AV3036" s="13" t="s">
        <v>90</v>
      </c>
      <c r="AW3036" s="13" t="s">
        <v>36</v>
      </c>
      <c r="AX3036" s="13" t="s">
        <v>80</v>
      </c>
      <c r="AY3036" s="161" t="s">
        <v>373</v>
      </c>
    </row>
    <row r="3037" spans="2:51" s="15" customFormat="1" ht="11.25">
      <c r="B3037" s="178"/>
      <c r="D3037" s="154" t="s">
        <v>381</v>
      </c>
      <c r="E3037" s="179" t="s">
        <v>204</v>
      </c>
      <c r="F3037" s="180" t="s">
        <v>406</v>
      </c>
      <c r="H3037" s="181">
        <v>12.16</v>
      </c>
      <c r="I3037" s="182"/>
      <c r="L3037" s="178"/>
      <c r="M3037" s="183"/>
      <c r="T3037" s="184"/>
      <c r="AT3037" s="179" t="s">
        <v>381</v>
      </c>
      <c r="AU3037" s="179" t="s">
        <v>90</v>
      </c>
      <c r="AV3037" s="15" t="s">
        <v>392</v>
      </c>
      <c r="AW3037" s="15" t="s">
        <v>36</v>
      </c>
      <c r="AX3037" s="15" t="s">
        <v>80</v>
      </c>
      <c r="AY3037" s="179" t="s">
        <v>373</v>
      </c>
    </row>
    <row r="3038" spans="2:51" s="14" customFormat="1" ht="11.25">
      <c r="B3038" s="167"/>
      <c r="D3038" s="154" t="s">
        <v>381</v>
      </c>
      <c r="E3038" s="168" t="s">
        <v>222</v>
      </c>
      <c r="F3038" s="169" t="s">
        <v>386</v>
      </c>
      <c r="H3038" s="170">
        <v>457.86</v>
      </c>
      <c r="I3038" s="171"/>
      <c r="L3038" s="167"/>
      <c r="M3038" s="172"/>
      <c r="T3038" s="173"/>
      <c r="AT3038" s="168" t="s">
        <v>381</v>
      </c>
      <c r="AU3038" s="168" t="s">
        <v>90</v>
      </c>
      <c r="AV3038" s="14" t="s">
        <v>379</v>
      </c>
      <c r="AW3038" s="14" t="s">
        <v>36</v>
      </c>
      <c r="AX3038" s="14" t="s">
        <v>80</v>
      </c>
      <c r="AY3038" s="168" t="s">
        <v>373</v>
      </c>
    </row>
    <row r="3039" spans="2:51" s="12" customFormat="1" ht="11.25">
      <c r="B3039" s="153"/>
      <c r="D3039" s="154" t="s">
        <v>381</v>
      </c>
      <c r="E3039" s="155" t="s">
        <v>1</v>
      </c>
      <c r="F3039" s="156" t="s">
        <v>728</v>
      </c>
      <c r="H3039" s="155" t="s">
        <v>1</v>
      </c>
      <c r="I3039" s="157"/>
      <c r="L3039" s="153"/>
      <c r="M3039" s="158"/>
      <c r="T3039" s="159"/>
      <c r="AT3039" s="155" t="s">
        <v>381</v>
      </c>
      <c r="AU3039" s="155" t="s">
        <v>90</v>
      </c>
      <c r="AV3039" s="12" t="s">
        <v>87</v>
      </c>
      <c r="AW3039" s="12" t="s">
        <v>36</v>
      </c>
      <c r="AX3039" s="12" t="s">
        <v>80</v>
      </c>
      <c r="AY3039" s="155" t="s">
        <v>373</v>
      </c>
    </row>
    <row r="3040" spans="2:51" s="12" customFormat="1" ht="11.25">
      <c r="B3040" s="153"/>
      <c r="D3040" s="154" t="s">
        <v>381</v>
      </c>
      <c r="E3040" s="155" t="s">
        <v>1</v>
      </c>
      <c r="F3040" s="156" t="s">
        <v>1347</v>
      </c>
      <c r="H3040" s="155" t="s">
        <v>1</v>
      </c>
      <c r="I3040" s="157"/>
      <c r="L3040" s="153"/>
      <c r="M3040" s="158"/>
      <c r="T3040" s="159"/>
      <c r="AT3040" s="155" t="s">
        <v>381</v>
      </c>
      <c r="AU3040" s="155" t="s">
        <v>90</v>
      </c>
      <c r="AV3040" s="12" t="s">
        <v>87</v>
      </c>
      <c r="AW3040" s="12" t="s">
        <v>36</v>
      </c>
      <c r="AX3040" s="12" t="s">
        <v>80</v>
      </c>
      <c r="AY3040" s="155" t="s">
        <v>373</v>
      </c>
    </row>
    <row r="3041" spans="2:51" s="13" customFormat="1" ht="11.25">
      <c r="B3041" s="160"/>
      <c r="D3041" s="154" t="s">
        <v>381</v>
      </c>
      <c r="E3041" s="161" t="s">
        <v>1</v>
      </c>
      <c r="F3041" s="162" t="s">
        <v>1348</v>
      </c>
      <c r="H3041" s="163">
        <v>53.28</v>
      </c>
      <c r="I3041" s="164"/>
      <c r="L3041" s="160"/>
      <c r="M3041" s="165"/>
      <c r="T3041" s="166"/>
      <c r="AT3041" s="161" t="s">
        <v>381</v>
      </c>
      <c r="AU3041" s="161" t="s">
        <v>90</v>
      </c>
      <c r="AV3041" s="13" t="s">
        <v>90</v>
      </c>
      <c r="AW3041" s="13" t="s">
        <v>36</v>
      </c>
      <c r="AX3041" s="13" t="s">
        <v>80</v>
      </c>
      <c r="AY3041" s="161" t="s">
        <v>373</v>
      </c>
    </row>
    <row r="3042" spans="2:51" s="13" customFormat="1" ht="11.25">
      <c r="B3042" s="160"/>
      <c r="D3042" s="154" t="s">
        <v>381</v>
      </c>
      <c r="E3042" s="161" t="s">
        <v>1</v>
      </c>
      <c r="F3042" s="162" t="s">
        <v>1349</v>
      </c>
      <c r="H3042" s="163">
        <v>8.68</v>
      </c>
      <c r="I3042" s="164"/>
      <c r="L3042" s="160"/>
      <c r="M3042" s="165"/>
      <c r="T3042" s="166"/>
      <c r="AT3042" s="161" t="s">
        <v>381</v>
      </c>
      <c r="AU3042" s="161" t="s">
        <v>90</v>
      </c>
      <c r="AV3042" s="13" t="s">
        <v>90</v>
      </c>
      <c r="AW3042" s="13" t="s">
        <v>36</v>
      </c>
      <c r="AX3042" s="13" t="s">
        <v>80</v>
      </c>
      <c r="AY3042" s="161" t="s">
        <v>373</v>
      </c>
    </row>
    <row r="3043" spans="2:51" s="13" customFormat="1" ht="11.25">
      <c r="B3043" s="160"/>
      <c r="D3043" s="154" t="s">
        <v>381</v>
      </c>
      <c r="E3043" s="161" t="s">
        <v>1</v>
      </c>
      <c r="F3043" s="162" t="s">
        <v>1350</v>
      </c>
      <c r="H3043" s="163">
        <v>17.47</v>
      </c>
      <c r="I3043" s="164"/>
      <c r="L3043" s="160"/>
      <c r="M3043" s="165"/>
      <c r="T3043" s="166"/>
      <c r="AT3043" s="161" t="s">
        <v>381</v>
      </c>
      <c r="AU3043" s="161" t="s">
        <v>90</v>
      </c>
      <c r="AV3043" s="13" t="s">
        <v>90</v>
      </c>
      <c r="AW3043" s="13" t="s">
        <v>36</v>
      </c>
      <c r="AX3043" s="13" t="s">
        <v>80</v>
      </c>
      <c r="AY3043" s="161" t="s">
        <v>373</v>
      </c>
    </row>
    <row r="3044" spans="2:51" s="13" customFormat="1" ht="11.25">
      <c r="B3044" s="160"/>
      <c r="D3044" s="154" t="s">
        <v>381</v>
      </c>
      <c r="E3044" s="161" t="s">
        <v>1</v>
      </c>
      <c r="F3044" s="162" t="s">
        <v>1351</v>
      </c>
      <c r="H3044" s="163">
        <v>55.67</v>
      </c>
      <c r="I3044" s="164"/>
      <c r="L3044" s="160"/>
      <c r="M3044" s="165"/>
      <c r="T3044" s="166"/>
      <c r="AT3044" s="161" t="s">
        <v>381</v>
      </c>
      <c r="AU3044" s="161" t="s">
        <v>90</v>
      </c>
      <c r="AV3044" s="13" t="s">
        <v>90</v>
      </c>
      <c r="AW3044" s="13" t="s">
        <v>36</v>
      </c>
      <c r="AX3044" s="13" t="s">
        <v>80</v>
      </c>
      <c r="AY3044" s="161" t="s">
        <v>373</v>
      </c>
    </row>
    <row r="3045" spans="2:51" s="13" customFormat="1" ht="11.25">
      <c r="B3045" s="160"/>
      <c r="D3045" s="154" t="s">
        <v>381</v>
      </c>
      <c r="E3045" s="161" t="s">
        <v>1</v>
      </c>
      <c r="F3045" s="162" t="s">
        <v>1352</v>
      </c>
      <c r="H3045" s="163">
        <v>28.85</v>
      </c>
      <c r="I3045" s="164"/>
      <c r="L3045" s="160"/>
      <c r="M3045" s="165"/>
      <c r="T3045" s="166"/>
      <c r="AT3045" s="161" t="s">
        <v>381</v>
      </c>
      <c r="AU3045" s="161" t="s">
        <v>90</v>
      </c>
      <c r="AV3045" s="13" t="s">
        <v>90</v>
      </c>
      <c r="AW3045" s="13" t="s">
        <v>36</v>
      </c>
      <c r="AX3045" s="13" t="s">
        <v>80</v>
      </c>
      <c r="AY3045" s="161" t="s">
        <v>373</v>
      </c>
    </row>
    <row r="3046" spans="2:51" s="13" customFormat="1" ht="11.25">
      <c r="B3046" s="160"/>
      <c r="D3046" s="154" t="s">
        <v>381</v>
      </c>
      <c r="E3046" s="161" t="s">
        <v>1</v>
      </c>
      <c r="F3046" s="162" t="s">
        <v>1353</v>
      </c>
      <c r="H3046" s="163">
        <v>6.34</v>
      </c>
      <c r="I3046" s="164"/>
      <c r="L3046" s="160"/>
      <c r="M3046" s="165"/>
      <c r="T3046" s="166"/>
      <c r="AT3046" s="161" t="s">
        <v>381</v>
      </c>
      <c r="AU3046" s="161" t="s">
        <v>90</v>
      </c>
      <c r="AV3046" s="13" t="s">
        <v>90</v>
      </c>
      <c r="AW3046" s="13" t="s">
        <v>36</v>
      </c>
      <c r="AX3046" s="13" t="s">
        <v>80</v>
      </c>
      <c r="AY3046" s="161" t="s">
        <v>373</v>
      </c>
    </row>
    <row r="3047" spans="2:51" s="13" customFormat="1" ht="11.25">
      <c r="B3047" s="160"/>
      <c r="D3047" s="154" t="s">
        <v>381</v>
      </c>
      <c r="E3047" s="161" t="s">
        <v>1</v>
      </c>
      <c r="F3047" s="162" t="s">
        <v>1354</v>
      </c>
      <c r="H3047" s="163">
        <v>2.42</v>
      </c>
      <c r="I3047" s="164"/>
      <c r="L3047" s="160"/>
      <c r="M3047" s="165"/>
      <c r="T3047" s="166"/>
      <c r="AT3047" s="161" t="s">
        <v>381</v>
      </c>
      <c r="AU3047" s="161" t="s">
        <v>90</v>
      </c>
      <c r="AV3047" s="13" t="s">
        <v>90</v>
      </c>
      <c r="AW3047" s="13" t="s">
        <v>36</v>
      </c>
      <c r="AX3047" s="13" t="s">
        <v>80</v>
      </c>
      <c r="AY3047" s="161" t="s">
        <v>373</v>
      </c>
    </row>
    <row r="3048" spans="2:51" s="13" customFormat="1" ht="11.25">
      <c r="B3048" s="160"/>
      <c r="D3048" s="154" t="s">
        <v>381</v>
      </c>
      <c r="E3048" s="161" t="s">
        <v>1</v>
      </c>
      <c r="F3048" s="162" t="s">
        <v>1355</v>
      </c>
      <c r="H3048" s="163">
        <v>2.8</v>
      </c>
      <c r="I3048" s="164"/>
      <c r="L3048" s="160"/>
      <c r="M3048" s="165"/>
      <c r="T3048" s="166"/>
      <c r="AT3048" s="161" t="s">
        <v>381</v>
      </c>
      <c r="AU3048" s="161" t="s">
        <v>90</v>
      </c>
      <c r="AV3048" s="13" t="s">
        <v>90</v>
      </c>
      <c r="AW3048" s="13" t="s">
        <v>36</v>
      </c>
      <c r="AX3048" s="13" t="s">
        <v>80</v>
      </c>
      <c r="AY3048" s="161" t="s">
        <v>373</v>
      </c>
    </row>
    <row r="3049" spans="2:51" s="13" customFormat="1" ht="11.25">
      <c r="B3049" s="160"/>
      <c r="D3049" s="154" t="s">
        <v>381</v>
      </c>
      <c r="E3049" s="161" t="s">
        <v>1</v>
      </c>
      <c r="F3049" s="162" t="s">
        <v>1356</v>
      </c>
      <c r="H3049" s="163">
        <v>2.12</v>
      </c>
      <c r="I3049" s="164"/>
      <c r="L3049" s="160"/>
      <c r="M3049" s="165"/>
      <c r="T3049" s="166"/>
      <c r="AT3049" s="161" t="s">
        <v>381</v>
      </c>
      <c r="AU3049" s="161" t="s">
        <v>90</v>
      </c>
      <c r="AV3049" s="13" t="s">
        <v>90</v>
      </c>
      <c r="AW3049" s="13" t="s">
        <v>36</v>
      </c>
      <c r="AX3049" s="13" t="s">
        <v>80</v>
      </c>
      <c r="AY3049" s="161" t="s">
        <v>373</v>
      </c>
    </row>
    <row r="3050" spans="2:51" s="13" customFormat="1" ht="11.25">
      <c r="B3050" s="160"/>
      <c r="D3050" s="154" t="s">
        <v>381</v>
      </c>
      <c r="E3050" s="161" t="s">
        <v>1</v>
      </c>
      <c r="F3050" s="162" t="s">
        <v>1357</v>
      </c>
      <c r="H3050" s="163">
        <v>13.55</v>
      </c>
      <c r="I3050" s="164"/>
      <c r="L3050" s="160"/>
      <c r="M3050" s="165"/>
      <c r="T3050" s="166"/>
      <c r="AT3050" s="161" t="s">
        <v>381</v>
      </c>
      <c r="AU3050" s="161" t="s">
        <v>90</v>
      </c>
      <c r="AV3050" s="13" t="s">
        <v>90</v>
      </c>
      <c r="AW3050" s="13" t="s">
        <v>36</v>
      </c>
      <c r="AX3050" s="13" t="s">
        <v>80</v>
      </c>
      <c r="AY3050" s="161" t="s">
        <v>373</v>
      </c>
    </row>
    <row r="3051" spans="2:51" s="13" customFormat="1" ht="11.25">
      <c r="B3051" s="160"/>
      <c r="D3051" s="154" t="s">
        <v>381</v>
      </c>
      <c r="E3051" s="161" t="s">
        <v>1</v>
      </c>
      <c r="F3051" s="162" t="s">
        <v>1358</v>
      </c>
      <c r="H3051" s="163">
        <v>15.02</v>
      </c>
      <c r="I3051" s="164"/>
      <c r="L3051" s="160"/>
      <c r="M3051" s="165"/>
      <c r="T3051" s="166"/>
      <c r="AT3051" s="161" t="s">
        <v>381</v>
      </c>
      <c r="AU3051" s="161" t="s">
        <v>90</v>
      </c>
      <c r="AV3051" s="13" t="s">
        <v>90</v>
      </c>
      <c r="AW3051" s="13" t="s">
        <v>36</v>
      </c>
      <c r="AX3051" s="13" t="s">
        <v>80</v>
      </c>
      <c r="AY3051" s="161" t="s">
        <v>373</v>
      </c>
    </row>
    <row r="3052" spans="2:51" s="13" customFormat="1" ht="11.25">
      <c r="B3052" s="160"/>
      <c r="D3052" s="154" t="s">
        <v>381</v>
      </c>
      <c r="E3052" s="161" t="s">
        <v>1</v>
      </c>
      <c r="F3052" s="162" t="s">
        <v>1359</v>
      </c>
      <c r="H3052" s="163">
        <v>57.93</v>
      </c>
      <c r="I3052" s="164"/>
      <c r="L3052" s="160"/>
      <c r="M3052" s="165"/>
      <c r="T3052" s="166"/>
      <c r="AT3052" s="161" t="s">
        <v>381</v>
      </c>
      <c r="AU3052" s="161" t="s">
        <v>90</v>
      </c>
      <c r="AV3052" s="13" t="s">
        <v>90</v>
      </c>
      <c r="AW3052" s="13" t="s">
        <v>36</v>
      </c>
      <c r="AX3052" s="13" t="s">
        <v>80</v>
      </c>
      <c r="AY3052" s="161" t="s">
        <v>373</v>
      </c>
    </row>
    <row r="3053" spans="2:51" s="13" customFormat="1" ht="11.25">
      <c r="B3053" s="160"/>
      <c r="D3053" s="154" t="s">
        <v>381</v>
      </c>
      <c r="E3053" s="161" t="s">
        <v>1</v>
      </c>
      <c r="F3053" s="162" t="s">
        <v>1360</v>
      </c>
      <c r="H3053" s="163">
        <v>22.03</v>
      </c>
      <c r="I3053" s="164"/>
      <c r="L3053" s="160"/>
      <c r="M3053" s="165"/>
      <c r="T3053" s="166"/>
      <c r="AT3053" s="161" t="s">
        <v>381</v>
      </c>
      <c r="AU3053" s="161" t="s">
        <v>90</v>
      </c>
      <c r="AV3053" s="13" t="s">
        <v>90</v>
      </c>
      <c r="AW3053" s="13" t="s">
        <v>36</v>
      </c>
      <c r="AX3053" s="13" t="s">
        <v>80</v>
      </c>
      <c r="AY3053" s="161" t="s">
        <v>373</v>
      </c>
    </row>
    <row r="3054" spans="2:51" s="13" customFormat="1" ht="11.25">
      <c r="B3054" s="160"/>
      <c r="D3054" s="154" t="s">
        <v>381</v>
      </c>
      <c r="E3054" s="161" t="s">
        <v>1</v>
      </c>
      <c r="F3054" s="162" t="s">
        <v>1361</v>
      </c>
      <c r="H3054" s="163">
        <v>23.26</v>
      </c>
      <c r="I3054" s="164"/>
      <c r="L3054" s="160"/>
      <c r="M3054" s="165"/>
      <c r="T3054" s="166"/>
      <c r="AT3054" s="161" t="s">
        <v>381</v>
      </c>
      <c r="AU3054" s="161" t="s">
        <v>90</v>
      </c>
      <c r="AV3054" s="13" t="s">
        <v>90</v>
      </c>
      <c r="AW3054" s="13" t="s">
        <v>36</v>
      </c>
      <c r="AX3054" s="13" t="s">
        <v>80</v>
      </c>
      <c r="AY3054" s="161" t="s">
        <v>373</v>
      </c>
    </row>
    <row r="3055" spans="2:51" s="13" customFormat="1" ht="11.25">
      <c r="B3055" s="160"/>
      <c r="D3055" s="154" t="s">
        <v>381</v>
      </c>
      <c r="E3055" s="161" t="s">
        <v>1</v>
      </c>
      <c r="F3055" s="162" t="s">
        <v>1362</v>
      </c>
      <c r="H3055" s="163">
        <v>23.56</v>
      </c>
      <c r="I3055" s="164"/>
      <c r="L3055" s="160"/>
      <c r="M3055" s="165"/>
      <c r="T3055" s="166"/>
      <c r="AT3055" s="161" t="s">
        <v>381</v>
      </c>
      <c r="AU3055" s="161" t="s">
        <v>90</v>
      </c>
      <c r="AV3055" s="13" t="s">
        <v>90</v>
      </c>
      <c r="AW3055" s="13" t="s">
        <v>36</v>
      </c>
      <c r="AX3055" s="13" t="s">
        <v>80</v>
      </c>
      <c r="AY3055" s="161" t="s">
        <v>373</v>
      </c>
    </row>
    <row r="3056" spans="2:51" s="13" customFormat="1" ht="11.25">
      <c r="B3056" s="160"/>
      <c r="D3056" s="154" t="s">
        <v>381</v>
      </c>
      <c r="E3056" s="161" t="s">
        <v>1</v>
      </c>
      <c r="F3056" s="162" t="s">
        <v>1363</v>
      </c>
      <c r="H3056" s="163">
        <v>22.3</v>
      </c>
      <c r="I3056" s="164"/>
      <c r="L3056" s="160"/>
      <c r="M3056" s="165"/>
      <c r="T3056" s="166"/>
      <c r="AT3056" s="161" t="s">
        <v>381</v>
      </c>
      <c r="AU3056" s="161" t="s">
        <v>90</v>
      </c>
      <c r="AV3056" s="13" t="s">
        <v>90</v>
      </c>
      <c r="AW3056" s="13" t="s">
        <v>36</v>
      </c>
      <c r="AX3056" s="13" t="s">
        <v>80</v>
      </c>
      <c r="AY3056" s="161" t="s">
        <v>373</v>
      </c>
    </row>
    <row r="3057" spans="2:51" s="15" customFormat="1" ht="11.25">
      <c r="B3057" s="178"/>
      <c r="D3057" s="154" t="s">
        <v>381</v>
      </c>
      <c r="E3057" s="179" t="s">
        <v>205</v>
      </c>
      <c r="F3057" s="180" t="s">
        <v>406</v>
      </c>
      <c r="H3057" s="181">
        <v>355.28</v>
      </c>
      <c r="I3057" s="182"/>
      <c r="L3057" s="178"/>
      <c r="M3057" s="183"/>
      <c r="T3057" s="184"/>
      <c r="AT3057" s="179" t="s">
        <v>381</v>
      </c>
      <c r="AU3057" s="179" t="s">
        <v>90</v>
      </c>
      <c r="AV3057" s="15" t="s">
        <v>392</v>
      </c>
      <c r="AW3057" s="15" t="s">
        <v>36</v>
      </c>
      <c r="AX3057" s="15" t="s">
        <v>80</v>
      </c>
      <c r="AY3057" s="179" t="s">
        <v>373</v>
      </c>
    </row>
    <row r="3058" spans="2:51" s="12" customFormat="1" ht="11.25">
      <c r="B3058" s="153"/>
      <c r="D3058" s="154" t="s">
        <v>381</v>
      </c>
      <c r="E3058" s="155" t="s">
        <v>1</v>
      </c>
      <c r="F3058" s="156" t="s">
        <v>1594</v>
      </c>
      <c r="H3058" s="155" t="s">
        <v>1</v>
      </c>
      <c r="I3058" s="157"/>
      <c r="L3058" s="153"/>
      <c r="M3058" s="158"/>
      <c r="T3058" s="159"/>
      <c r="AT3058" s="155" t="s">
        <v>381</v>
      </c>
      <c r="AU3058" s="155" t="s">
        <v>90</v>
      </c>
      <c r="AV3058" s="12" t="s">
        <v>87</v>
      </c>
      <c r="AW3058" s="12" t="s">
        <v>36</v>
      </c>
      <c r="AX3058" s="12" t="s">
        <v>80</v>
      </c>
      <c r="AY3058" s="155" t="s">
        <v>373</v>
      </c>
    </row>
    <row r="3059" spans="2:51" s="13" customFormat="1" ht="11.25">
      <c r="B3059" s="160"/>
      <c r="D3059" s="154" t="s">
        <v>381</v>
      </c>
      <c r="E3059" s="161" t="s">
        <v>1</v>
      </c>
      <c r="F3059" s="162" t="s">
        <v>1349</v>
      </c>
      <c r="H3059" s="163">
        <v>8.68</v>
      </c>
      <c r="I3059" s="164"/>
      <c r="L3059" s="160"/>
      <c r="M3059" s="165"/>
      <c r="T3059" s="166"/>
      <c r="AT3059" s="161" t="s">
        <v>381</v>
      </c>
      <c r="AU3059" s="161" t="s">
        <v>90</v>
      </c>
      <c r="AV3059" s="13" t="s">
        <v>90</v>
      </c>
      <c r="AW3059" s="13" t="s">
        <v>36</v>
      </c>
      <c r="AX3059" s="13" t="s">
        <v>80</v>
      </c>
      <c r="AY3059" s="161" t="s">
        <v>373</v>
      </c>
    </row>
    <row r="3060" spans="2:51" s="14" customFormat="1" ht="11.25">
      <c r="B3060" s="167"/>
      <c r="D3060" s="154" t="s">
        <v>381</v>
      </c>
      <c r="E3060" s="168" t="s">
        <v>224</v>
      </c>
      <c r="F3060" s="169" t="s">
        <v>386</v>
      </c>
      <c r="H3060" s="170">
        <v>363.96</v>
      </c>
      <c r="I3060" s="171"/>
      <c r="L3060" s="167"/>
      <c r="M3060" s="172"/>
      <c r="T3060" s="173"/>
      <c r="AT3060" s="168" t="s">
        <v>381</v>
      </c>
      <c r="AU3060" s="168" t="s">
        <v>90</v>
      </c>
      <c r="AV3060" s="14" t="s">
        <v>379</v>
      </c>
      <c r="AW3060" s="14" t="s">
        <v>36</v>
      </c>
      <c r="AX3060" s="14" t="s">
        <v>80</v>
      </c>
      <c r="AY3060" s="168" t="s">
        <v>373</v>
      </c>
    </row>
    <row r="3061" spans="2:51" s="13" customFormat="1" ht="11.25">
      <c r="B3061" s="160"/>
      <c r="D3061" s="154" t="s">
        <v>381</v>
      </c>
      <c r="E3061" s="161" t="s">
        <v>1</v>
      </c>
      <c r="F3061" s="162" t="s">
        <v>258</v>
      </c>
      <c r="H3061" s="163">
        <v>357.53</v>
      </c>
      <c r="I3061" s="164"/>
      <c r="L3061" s="160"/>
      <c r="M3061" s="165"/>
      <c r="T3061" s="166"/>
      <c r="AT3061" s="161" t="s">
        <v>381</v>
      </c>
      <c r="AU3061" s="161" t="s">
        <v>90</v>
      </c>
      <c r="AV3061" s="13" t="s">
        <v>90</v>
      </c>
      <c r="AW3061" s="13" t="s">
        <v>36</v>
      </c>
      <c r="AX3061" s="13" t="s">
        <v>80</v>
      </c>
      <c r="AY3061" s="161" t="s">
        <v>373</v>
      </c>
    </row>
    <row r="3062" spans="2:51" s="13" customFormat="1" ht="11.25">
      <c r="B3062" s="160"/>
      <c r="D3062" s="154" t="s">
        <v>381</v>
      </c>
      <c r="E3062" s="161" t="s">
        <v>1</v>
      </c>
      <c r="F3062" s="162" t="s">
        <v>222</v>
      </c>
      <c r="H3062" s="163">
        <v>457.86</v>
      </c>
      <c r="I3062" s="164"/>
      <c r="L3062" s="160"/>
      <c r="M3062" s="165"/>
      <c r="T3062" s="166"/>
      <c r="AT3062" s="161" t="s">
        <v>381</v>
      </c>
      <c r="AU3062" s="161" t="s">
        <v>90</v>
      </c>
      <c r="AV3062" s="13" t="s">
        <v>90</v>
      </c>
      <c r="AW3062" s="13" t="s">
        <v>36</v>
      </c>
      <c r="AX3062" s="13" t="s">
        <v>80</v>
      </c>
      <c r="AY3062" s="161" t="s">
        <v>373</v>
      </c>
    </row>
    <row r="3063" spans="2:51" s="13" customFormat="1" ht="11.25">
      <c r="B3063" s="160"/>
      <c r="D3063" s="154" t="s">
        <v>381</v>
      </c>
      <c r="E3063" s="161" t="s">
        <v>1</v>
      </c>
      <c r="F3063" s="162" t="s">
        <v>224</v>
      </c>
      <c r="H3063" s="163">
        <v>363.96</v>
      </c>
      <c r="I3063" s="164"/>
      <c r="L3063" s="160"/>
      <c r="M3063" s="165"/>
      <c r="T3063" s="166"/>
      <c r="AT3063" s="161" t="s">
        <v>381</v>
      </c>
      <c r="AU3063" s="161" t="s">
        <v>90</v>
      </c>
      <c r="AV3063" s="13" t="s">
        <v>90</v>
      </c>
      <c r="AW3063" s="13" t="s">
        <v>36</v>
      </c>
      <c r="AX3063" s="13" t="s">
        <v>80</v>
      </c>
      <c r="AY3063" s="161" t="s">
        <v>373</v>
      </c>
    </row>
    <row r="3064" spans="2:51" s="14" customFormat="1" ht="11.25">
      <c r="B3064" s="167"/>
      <c r="D3064" s="154" t="s">
        <v>381</v>
      </c>
      <c r="E3064" s="168" t="s">
        <v>1612</v>
      </c>
      <c r="F3064" s="169" t="s">
        <v>386</v>
      </c>
      <c r="H3064" s="170">
        <v>1179.3499999999999</v>
      </c>
      <c r="I3064" s="171"/>
      <c r="L3064" s="167"/>
      <c r="M3064" s="172"/>
      <c r="T3064" s="173"/>
      <c r="AT3064" s="168" t="s">
        <v>381</v>
      </c>
      <c r="AU3064" s="168" t="s">
        <v>90</v>
      </c>
      <c r="AV3064" s="14" t="s">
        <v>379</v>
      </c>
      <c r="AW3064" s="14" t="s">
        <v>36</v>
      </c>
      <c r="AX3064" s="14" t="s">
        <v>87</v>
      </c>
      <c r="AY3064" s="168" t="s">
        <v>373</v>
      </c>
    </row>
    <row r="3065" spans="2:51" s="1" customFormat="1" ht="11.25">
      <c r="B3065" s="32"/>
      <c r="D3065" s="154" t="s">
        <v>403</v>
      </c>
      <c r="F3065" s="174" t="s">
        <v>1591</v>
      </c>
      <c r="L3065" s="32"/>
      <c r="M3065" s="175"/>
      <c r="T3065" s="56"/>
      <c r="AU3065" s="17" t="s">
        <v>90</v>
      </c>
    </row>
    <row r="3066" spans="2:51" s="1" customFormat="1" ht="11.25">
      <c r="B3066" s="32"/>
      <c r="D3066" s="154" t="s">
        <v>403</v>
      </c>
      <c r="F3066" s="176" t="s">
        <v>546</v>
      </c>
      <c r="H3066" s="177">
        <v>0</v>
      </c>
      <c r="L3066" s="32"/>
      <c r="M3066" s="175"/>
      <c r="T3066" s="56"/>
      <c r="AU3066" s="17" t="s">
        <v>90</v>
      </c>
    </row>
    <row r="3067" spans="2:51" s="1" customFormat="1" ht="11.25">
      <c r="B3067" s="32"/>
      <c r="D3067" s="154" t="s">
        <v>403</v>
      </c>
      <c r="F3067" s="176" t="s">
        <v>547</v>
      </c>
      <c r="H3067" s="177">
        <v>0</v>
      </c>
      <c r="L3067" s="32"/>
      <c r="M3067" s="175"/>
      <c r="T3067" s="56"/>
      <c r="AU3067" s="17" t="s">
        <v>90</v>
      </c>
    </row>
    <row r="3068" spans="2:51" s="1" customFormat="1" ht="11.25">
      <c r="B3068" s="32"/>
      <c r="D3068" s="154" t="s">
        <v>403</v>
      </c>
      <c r="F3068" s="176" t="s">
        <v>548</v>
      </c>
      <c r="H3068" s="177">
        <v>38.6</v>
      </c>
      <c r="L3068" s="32"/>
      <c r="M3068" s="175"/>
      <c r="T3068" s="56"/>
      <c r="AU3068" s="17" t="s">
        <v>90</v>
      </c>
    </row>
    <row r="3069" spans="2:51" s="1" customFormat="1" ht="11.25">
      <c r="B3069" s="32"/>
      <c r="D3069" s="154" t="s">
        <v>403</v>
      </c>
      <c r="F3069" s="176" t="s">
        <v>549</v>
      </c>
      <c r="H3069" s="177">
        <v>7.5</v>
      </c>
      <c r="L3069" s="32"/>
      <c r="M3069" s="175"/>
      <c r="T3069" s="56"/>
      <c r="AU3069" s="17" t="s">
        <v>90</v>
      </c>
    </row>
    <row r="3070" spans="2:51" s="1" customFormat="1" ht="11.25">
      <c r="B3070" s="32"/>
      <c r="D3070" s="154" t="s">
        <v>403</v>
      </c>
      <c r="F3070" s="176" t="s">
        <v>550</v>
      </c>
      <c r="H3070" s="177">
        <v>58.2</v>
      </c>
      <c r="L3070" s="32"/>
      <c r="M3070" s="175"/>
      <c r="T3070" s="56"/>
      <c r="AU3070" s="17" t="s">
        <v>90</v>
      </c>
    </row>
    <row r="3071" spans="2:51" s="1" customFormat="1" ht="11.25">
      <c r="B3071" s="32"/>
      <c r="D3071" s="154" t="s">
        <v>403</v>
      </c>
      <c r="F3071" s="176" t="s">
        <v>551</v>
      </c>
      <c r="H3071" s="177">
        <v>18.829999999999998</v>
      </c>
      <c r="L3071" s="32"/>
      <c r="M3071" s="175"/>
      <c r="T3071" s="56"/>
      <c r="AU3071" s="17" t="s">
        <v>90</v>
      </c>
    </row>
    <row r="3072" spans="2:51" s="1" customFormat="1" ht="11.25">
      <c r="B3072" s="32"/>
      <c r="D3072" s="154" t="s">
        <v>403</v>
      </c>
      <c r="F3072" s="176" t="s">
        <v>552</v>
      </c>
      <c r="H3072" s="177">
        <v>24.43</v>
      </c>
      <c r="L3072" s="32"/>
      <c r="M3072" s="175"/>
      <c r="T3072" s="56"/>
      <c r="AU3072" s="17" t="s">
        <v>90</v>
      </c>
    </row>
    <row r="3073" spans="2:47" s="1" customFormat="1" ht="11.25">
      <c r="B3073" s="32"/>
      <c r="D3073" s="154" t="s">
        <v>403</v>
      </c>
      <c r="F3073" s="176" t="s">
        <v>553</v>
      </c>
      <c r="H3073" s="177">
        <v>12.48</v>
      </c>
      <c r="L3073" s="32"/>
      <c r="M3073" s="175"/>
      <c r="T3073" s="56"/>
      <c r="AU3073" s="17" t="s">
        <v>90</v>
      </c>
    </row>
    <row r="3074" spans="2:47" s="1" customFormat="1" ht="11.25">
      <c r="B3074" s="32"/>
      <c r="D3074" s="154" t="s">
        <v>403</v>
      </c>
      <c r="F3074" s="176" t="s">
        <v>554</v>
      </c>
      <c r="H3074" s="177">
        <v>135.82</v>
      </c>
      <c r="L3074" s="32"/>
      <c r="M3074" s="175"/>
      <c r="T3074" s="56"/>
      <c r="AU3074" s="17" t="s">
        <v>90</v>
      </c>
    </row>
    <row r="3075" spans="2:47" s="1" customFormat="1" ht="11.25">
      <c r="B3075" s="32"/>
      <c r="D3075" s="154" t="s">
        <v>403</v>
      </c>
      <c r="F3075" s="176" t="s">
        <v>555</v>
      </c>
      <c r="H3075" s="177">
        <v>0</v>
      </c>
      <c r="L3075" s="32"/>
      <c r="M3075" s="175"/>
      <c r="T3075" s="56"/>
      <c r="AU3075" s="17" t="s">
        <v>90</v>
      </c>
    </row>
    <row r="3076" spans="2:47" s="1" customFormat="1" ht="11.25">
      <c r="B3076" s="32"/>
      <c r="D3076" s="154" t="s">
        <v>403</v>
      </c>
      <c r="F3076" s="176" t="s">
        <v>556</v>
      </c>
      <c r="H3076" s="177">
        <v>31.58</v>
      </c>
      <c r="L3076" s="32"/>
      <c r="M3076" s="175"/>
      <c r="T3076" s="56"/>
      <c r="AU3076" s="17" t="s">
        <v>90</v>
      </c>
    </row>
    <row r="3077" spans="2:47" s="1" customFormat="1" ht="11.25">
      <c r="B3077" s="32"/>
      <c r="D3077" s="154" t="s">
        <v>403</v>
      </c>
      <c r="F3077" s="176" t="s">
        <v>557</v>
      </c>
      <c r="H3077" s="177">
        <v>16.239999999999998</v>
      </c>
      <c r="L3077" s="32"/>
      <c r="M3077" s="175"/>
      <c r="T3077" s="56"/>
      <c r="AU3077" s="17" t="s">
        <v>90</v>
      </c>
    </row>
    <row r="3078" spans="2:47" s="1" customFormat="1" ht="11.25">
      <c r="B3078" s="32"/>
      <c r="D3078" s="154" t="s">
        <v>403</v>
      </c>
      <c r="F3078" s="176" t="s">
        <v>558</v>
      </c>
      <c r="H3078" s="177">
        <v>1.74</v>
      </c>
      <c r="L3078" s="32"/>
      <c r="M3078" s="175"/>
      <c r="T3078" s="56"/>
      <c r="AU3078" s="17" t="s">
        <v>90</v>
      </c>
    </row>
    <row r="3079" spans="2:47" s="1" customFormat="1" ht="11.25">
      <c r="B3079" s="32"/>
      <c r="D3079" s="154" t="s">
        <v>403</v>
      </c>
      <c r="F3079" s="176" t="s">
        <v>559</v>
      </c>
      <c r="H3079" s="177">
        <v>12.11</v>
      </c>
      <c r="L3079" s="32"/>
      <c r="M3079" s="175"/>
      <c r="T3079" s="56"/>
      <c r="AU3079" s="17" t="s">
        <v>90</v>
      </c>
    </row>
    <row r="3080" spans="2:47" s="1" customFormat="1" ht="11.25">
      <c r="B3080" s="32"/>
      <c r="D3080" s="154" t="s">
        <v>403</v>
      </c>
      <c r="F3080" s="176" t="s">
        <v>386</v>
      </c>
      <c r="H3080" s="177">
        <v>357.53</v>
      </c>
      <c r="L3080" s="32"/>
      <c r="M3080" s="175"/>
      <c r="T3080" s="56"/>
      <c r="AU3080" s="17" t="s">
        <v>90</v>
      </c>
    </row>
    <row r="3081" spans="2:47" s="1" customFormat="1" ht="11.25">
      <c r="B3081" s="32"/>
      <c r="D3081" s="154" t="s">
        <v>403</v>
      </c>
      <c r="F3081" s="174" t="s">
        <v>1592</v>
      </c>
      <c r="L3081" s="32"/>
      <c r="M3081" s="175"/>
      <c r="T3081" s="56"/>
      <c r="AU3081" s="17" t="s">
        <v>90</v>
      </c>
    </row>
    <row r="3082" spans="2:47" s="1" customFormat="1" ht="11.25">
      <c r="B3082" s="32"/>
      <c r="D3082" s="154" t="s">
        <v>403</v>
      </c>
      <c r="F3082" s="176" t="s">
        <v>578</v>
      </c>
      <c r="H3082" s="177">
        <v>0</v>
      </c>
      <c r="L3082" s="32"/>
      <c r="M3082" s="175"/>
      <c r="T3082" s="56"/>
      <c r="AU3082" s="17" t="s">
        <v>90</v>
      </c>
    </row>
    <row r="3083" spans="2:47" s="1" customFormat="1" ht="11.25">
      <c r="B3083" s="32"/>
      <c r="D3083" s="154" t="s">
        <v>403</v>
      </c>
      <c r="F3083" s="176" t="s">
        <v>579</v>
      </c>
      <c r="H3083" s="177">
        <v>0</v>
      </c>
      <c r="L3083" s="32"/>
      <c r="M3083" s="175"/>
      <c r="T3083" s="56"/>
      <c r="AU3083" s="17" t="s">
        <v>90</v>
      </c>
    </row>
    <row r="3084" spans="2:47" s="1" customFormat="1" ht="11.25">
      <c r="B3084" s="32"/>
      <c r="D3084" s="154" t="s">
        <v>403</v>
      </c>
      <c r="F3084" s="176" t="s">
        <v>580</v>
      </c>
      <c r="H3084" s="177">
        <v>91.14</v>
      </c>
      <c r="L3084" s="32"/>
      <c r="M3084" s="175"/>
      <c r="T3084" s="56"/>
      <c r="AU3084" s="17" t="s">
        <v>90</v>
      </c>
    </row>
    <row r="3085" spans="2:47" s="1" customFormat="1" ht="11.25">
      <c r="B3085" s="32"/>
      <c r="D3085" s="154" t="s">
        <v>403</v>
      </c>
      <c r="F3085" s="176" t="s">
        <v>581</v>
      </c>
      <c r="H3085" s="177">
        <v>11.49</v>
      </c>
      <c r="L3085" s="32"/>
      <c r="M3085" s="175"/>
      <c r="T3085" s="56"/>
      <c r="AU3085" s="17" t="s">
        <v>90</v>
      </c>
    </row>
    <row r="3086" spans="2:47" s="1" customFormat="1" ht="11.25">
      <c r="B3086" s="32"/>
      <c r="D3086" s="154" t="s">
        <v>403</v>
      </c>
      <c r="F3086" s="176" t="s">
        <v>582</v>
      </c>
      <c r="H3086" s="177">
        <v>37.39</v>
      </c>
      <c r="L3086" s="32"/>
      <c r="M3086" s="175"/>
      <c r="T3086" s="56"/>
      <c r="AU3086" s="17" t="s">
        <v>90</v>
      </c>
    </row>
    <row r="3087" spans="2:47" s="1" customFormat="1" ht="11.25">
      <c r="B3087" s="32"/>
      <c r="D3087" s="154" t="s">
        <v>403</v>
      </c>
      <c r="F3087" s="176" t="s">
        <v>583</v>
      </c>
      <c r="H3087" s="177">
        <v>29.42</v>
      </c>
      <c r="L3087" s="32"/>
      <c r="M3087" s="175"/>
      <c r="T3087" s="56"/>
      <c r="AU3087" s="17" t="s">
        <v>90</v>
      </c>
    </row>
    <row r="3088" spans="2:47" s="1" customFormat="1" ht="11.25">
      <c r="B3088" s="32"/>
      <c r="D3088" s="154" t="s">
        <v>403</v>
      </c>
      <c r="F3088" s="176" t="s">
        <v>584</v>
      </c>
      <c r="H3088" s="177">
        <v>4.26</v>
      </c>
      <c r="L3088" s="32"/>
      <c r="M3088" s="175"/>
      <c r="T3088" s="56"/>
      <c r="AU3088" s="17" t="s">
        <v>90</v>
      </c>
    </row>
    <row r="3089" spans="2:47" s="1" customFormat="1" ht="11.25">
      <c r="B3089" s="32"/>
      <c r="D3089" s="154" t="s">
        <v>403</v>
      </c>
      <c r="F3089" s="176" t="s">
        <v>585</v>
      </c>
      <c r="H3089" s="177">
        <v>9.2899999999999991</v>
      </c>
      <c r="L3089" s="32"/>
      <c r="M3089" s="175"/>
      <c r="T3089" s="56"/>
      <c r="AU3089" s="17" t="s">
        <v>90</v>
      </c>
    </row>
    <row r="3090" spans="2:47" s="1" customFormat="1" ht="11.25">
      <c r="B3090" s="32"/>
      <c r="D3090" s="154" t="s">
        <v>403</v>
      </c>
      <c r="F3090" s="176" t="s">
        <v>586</v>
      </c>
      <c r="H3090" s="177">
        <v>13.55</v>
      </c>
      <c r="L3090" s="32"/>
      <c r="M3090" s="175"/>
      <c r="T3090" s="56"/>
      <c r="AU3090" s="17" t="s">
        <v>90</v>
      </c>
    </row>
    <row r="3091" spans="2:47" s="1" customFormat="1" ht="11.25">
      <c r="B3091" s="32"/>
      <c r="D3091" s="154" t="s">
        <v>403</v>
      </c>
      <c r="F3091" s="176" t="s">
        <v>587</v>
      </c>
      <c r="H3091" s="177">
        <v>2.12</v>
      </c>
      <c r="L3091" s="32"/>
      <c r="M3091" s="175"/>
      <c r="T3091" s="56"/>
      <c r="AU3091" s="17" t="s">
        <v>90</v>
      </c>
    </row>
    <row r="3092" spans="2:47" s="1" customFormat="1" ht="11.25">
      <c r="B3092" s="32"/>
      <c r="D3092" s="154" t="s">
        <v>403</v>
      </c>
      <c r="F3092" s="176" t="s">
        <v>588</v>
      </c>
      <c r="H3092" s="177">
        <v>2.42</v>
      </c>
      <c r="L3092" s="32"/>
      <c r="M3092" s="175"/>
      <c r="T3092" s="56"/>
      <c r="AU3092" s="17" t="s">
        <v>90</v>
      </c>
    </row>
    <row r="3093" spans="2:47" s="1" customFormat="1" ht="11.25">
      <c r="B3093" s="32"/>
      <c r="D3093" s="154" t="s">
        <v>403</v>
      </c>
      <c r="F3093" s="176" t="s">
        <v>589</v>
      </c>
      <c r="H3093" s="177">
        <v>24.5</v>
      </c>
      <c r="L3093" s="32"/>
      <c r="M3093" s="175"/>
      <c r="T3093" s="56"/>
      <c r="AU3093" s="17" t="s">
        <v>90</v>
      </c>
    </row>
    <row r="3094" spans="2:47" s="1" customFormat="1" ht="11.25">
      <c r="B3094" s="32"/>
      <c r="D3094" s="154" t="s">
        <v>403</v>
      </c>
      <c r="F3094" s="176" t="s">
        <v>590</v>
      </c>
      <c r="H3094" s="177">
        <v>9.89</v>
      </c>
      <c r="L3094" s="32"/>
      <c r="M3094" s="175"/>
      <c r="T3094" s="56"/>
      <c r="AU3094" s="17" t="s">
        <v>90</v>
      </c>
    </row>
    <row r="3095" spans="2:47" s="1" customFormat="1" ht="11.25">
      <c r="B3095" s="32"/>
      <c r="D3095" s="154" t="s">
        <v>403</v>
      </c>
      <c r="F3095" s="176" t="s">
        <v>591</v>
      </c>
      <c r="H3095" s="177">
        <v>47.99</v>
      </c>
      <c r="L3095" s="32"/>
      <c r="M3095" s="175"/>
      <c r="T3095" s="56"/>
      <c r="AU3095" s="17" t="s">
        <v>90</v>
      </c>
    </row>
    <row r="3096" spans="2:47" s="1" customFormat="1" ht="11.25">
      <c r="B3096" s="32"/>
      <c r="D3096" s="154" t="s">
        <v>403</v>
      </c>
      <c r="F3096" s="176" t="s">
        <v>592</v>
      </c>
      <c r="H3096" s="177">
        <v>39.96</v>
      </c>
      <c r="L3096" s="32"/>
      <c r="M3096" s="175"/>
      <c r="T3096" s="56"/>
      <c r="AU3096" s="17" t="s">
        <v>90</v>
      </c>
    </row>
    <row r="3097" spans="2:47" s="1" customFormat="1" ht="11.25">
      <c r="B3097" s="32"/>
      <c r="D3097" s="154" t="s">
        <v>403</v>
      </c>
      <c r="F3097" s="176" t="s">
        <v>593</v>
      </c>
      <c r="H3097" s="177">
        <v>40.11</v>
      </c>
      <c r="L3097" s="32"/>
      <c r="M3097" s="175"/>
      <c r="T3097" s="56"/>
      <c r="AU3097" s="17" t="s">
        <v>90</v>
      </c>
    </row>
    <row r="3098" spans="2:47" s="1" customFormat="1" ht="11.25">
      <c r="B3098" s="32"/>
      <c r="D3098" s="154" t="s">
        <v>403</v>
      </c>
      <c r="F3098" s="176" t="s">
        <v>594</v>
      </c>
      <c r="H3098" s="177">
        <v>22.03</v>
      </c>
      <c r="L3098" s="32"/>
      <c r="M3098" s="175"/>
      <c r="T3098" s="56"/>
      <c r="AU3098" s="17" t="s">
        <v>90</v>
      </c>
    </row>
    <row r="3099" spans="2:47" s="1" customFormat="1" ht="11.25">
      <c r="B3099" s="32"/>
      <c r="D3099" s="154" t="s">
        <v>403</v>
      </c>
      <c r="F3099" s="176" t="s">
        <v>595</v>
      </c>
      <c r="H3099" s="177">
        <v>23.37</v>
      </c>
      <c r="L3099" s="32"/>
      <c r="M3099" s="175"/>
      <c r="T3099" s="56"/>
      <c r="AU3099" s="17" t="s">
        <v>90</v>
      </c>
    </row>
    <row r="3100" spans="2:47" s="1" customFormat="1" ht="11.25">
      <c r="B3100" s="32"/>
      <c r="D3100" s="154" t="s">
        <v>403</v>
      </c>
      <c r="F3100" s="176" t="s">
        <v>596</v>
      </c>
      <c r="H3100" s="177">
        <v>15.48</v>
      </c>
      <c r="L3100" s="32"/>
      <c r="M3100" s="175"/>
      <c r="T3100" s="56"/>
      <c r="AU3100" s="17" t="s">
        <v>90</v>
      </c>
    </row>
    <row r="3101" spans="2:47" s="1" customFormat="1" ht="11.25">
      <c r="B3101" s="32"/>
      <c r="D3101" s="154" t="s">
        <v>403</v>
      </c>
      <c r="F3101" s="176" t="s">
        <v>597</v>
      </c>
      <c r="H3101" s="177">
        <v>21.29</v>
      </c>
      <c r="L3101" s="32"/>
      <c r="M3101" s="175"/>
      <c r="T3101" s="56"/>
      <c r="AU3101" s="17" t="s">
        <v>90</v>
      </c>
    </row>
    <row r="3102" spans="2:47" s="1" customFormat="1" ht="11.25">
      <c r="B3102" s="32"/>
      <c r="D3102" s="154" t="s">
        <v>403</v>
      </c>
      <c r="F3102" s="176" t="s">
        <v>1344</v>
      </c>
      <c r="H3102" s="177">
        <v>0</v>
      </c>
      <c r="L3102" s="32"/>
      <c r="M3102" s="175"/>
      <c r="T3102" s="56"/>
      <c r="AU3102" s="17" t="s">
        <v>90</v>
      </c>
    </row>
    <row r="3103" spans="2:47" s="1" customFormat="1" ht="11.25">
      <c r="B3103" s="32"/>
      <c r="D3103" s="154" t="s">
        <v>403</v>
      </c>
      <c r="F3103" s="176" t="s">
        <v>1345</v>
      </c>
      <c r="H3103" s="177">
        <v>12.16</v>
      </c>
      <c r="L3103" s="32"/>
      <c r="M3103" s="175"/>
      <c r="T3103" s="56"/>
      <c r="AU3103" s="17" t="s">
        <v>90</v>
      </c>
    </row>
    <row r="3104" spans="2:47" s="1" customFormat="1" ht="11.25">
      <c r="B3104" s="32"/>
      <c r="D3104" s="154" t="s">
        <v>403</v>
      </c>
      <c r="F3104" s="176" t="s">
        <v>386</v>
      </c>
      <c r="H3104" s="177">
        <v>457.86</v>
      </c>
      <c r="L3104" s="32"/>
      <c r="M3104" s="175"/>
      <c r="T3104" s="56"/>
      <c r="AU3104" s="17" t="s">
        <v>90</v>
      </c>
    </row>
    <row r="3105" spans="2:47" s="1" customFormat="1" ht="11.25">
      <c r="B3105" s="32"/>
      <c r="D3105" s="154" t="s">
        <v>403</v>
      </c>
      <c r="F3105" s="174" t="s">
        <v>1593</v>
      </c>
      <c r="L3105" s="32"/>
      <c r="M3105" s="175"/>
      <c r="T3105" s="56"/>
      <c r="AU3105" s="17" t="s">
        <v>90</v>
      </c>
    </row>
    <row r="3106" spans="2:47" s="1" customFormat="1" ht="11.25">
      <c r="B3106" s="32"/>
      <c r="D3106" s="154" t="s">
        <v>403</v>
      </c>
      <c r="F3106" s="176" t="s">
        <v>728</v>
      </c>
      <c r="H3106" s="177">
        <v>0</v>
      </c>
      <c r="L3106" s="32"/>
      <c r="M3106" s="175"/>
      <c r="T3106" s="56"/>
      <c r="AU3106" s="17" t="s">
        <v>90</v>
      </c>
    </row>
    <row r="3107" spans="2:47" s="1" customFormat="1" ht="11.25">
      <c r="B3107" s="32"/>
      <c r="D3107" s="154" t="s">
        <v>403</v>
      </c>
      <c r="F3107" s="176" t="s">
        <v>1347</v>
      </c>
      <c r="H3107" s="177">
        <v>0</v>
      </c>
      <c r="L3107" s="32"/>
      <c r="M3107" s="175"/>
      <c r="T3107" s="56"/>
      <c r="AU3107" s="17" t="s">
        <v>90</v>
      </c>
    </row>
    <row r="3108" spans="2:47" s="1" customFormat="1" ht="11.25">
      <c r="B3108" s="32"/>
      <c r="D3108" s="154" t="s">
        <v>403</v>
      </c>
      <c r="F3108" s="176" t="s">
        <v>1348</v>
      </c>
      <c r="H3108" s="177">
        <v>53.28</v>
      </c>
      <c r="L3108" s="32"/>
      <c r="M3108" s="175"/>
      <c r="T3108" s="56"/>
      <c r="AU3108" s="17" t="s">
        <v>90</v>
      </c>
    </row>
    <row r="3109" spans="2:47" s="1" customFormat="1" ht="11.25">
      <c r="B3109" s="32"/>
      <c r="D3109" s="154" t="s">
        <v>403</v>
      </c>
      <c r="F3109" s="176" t="s">
        <v>1349</v>
      </c>
      <c r="H3109" s="177">
        <v>8.68</v>
      </c>
      <c r="L3109" s="32"/>
      <c r="M3109" s="175"/>
      <c r="T3109" s="56"/>
      <c r="AU3109" s="17" t="s">
        <v>90</v>
      </c>
    </row>
    <row r="3110" spans="2:47" s="1" customFormat="1" ht="11.25">
      <c r="B3110" s="32"/>
      <c r="D3110" s="154" t="s">
        <v>403</v>
      </c>
      <c r="F3110" s="176" t="s">
        <v>1350</v>
      </c>
      <c r="H3110" s="177">
        <v>17.47</v>
      </c>
      <c r="L3110" s="32"/>
      <c r="M3110" s="175"/>
      <c r="T3110" s="56"/>
      <c r="AU3110" s="17" t="s">
        <v>90</v>
      </c>
    </row>
    <row r="3111" spans="2:47" s="1" customFormat="1" ht="11.25">
      <c r="B3111" s="32"/>
      <c r="D3111" s="154" t="s">
        <v>403</v>
      </c>
      <c r="F3111" s="176" t="s">
        <v>1351</v>
      </c>
      <c r="H3111" s="177">
        <v>55.67</v>
      </c>
      <c r="L3111" s="32"/>
      <c r="M3111" s="175"/>
      <c r="T3111" s="56"/>
      <c r="AU3111" s="17" t="s">
        <v>90</v>
      </c>
    </row>
    <row r="3112" spans="2:47" s="1" customFormat="1" ht="11.25">
      <c r="B3112" s="32"/>
      <c r="D3112" s="154" t="s">
        <v>403</v>
      </c>
      <c r="F3112" s="176" t="s">
        <v>1352</v>
      </c>
      <c r="H3112" s="177">
        <v>28.85</v>
      </c>
      <c r="L3112" s="32"/>
      <c r="M3112" s="175"/>
      <c r="T3112" s="56"/>
      <c r="AU3112" s="17" t="s">
        <v>90</v>
      </c>
    </row>
    <row r="3113" spans="2:47" s="1" customFormat="1" ht="11.25">
      <c r="B3113" s="32"/>
      <c r="D3113" s="154" t="s">
        <v>403</v>
      </c>
      <c r="F3113" s="176" t="s">
        <v>1353</v>
      </c>
      <c r="H3113" s="177">
        <v>6.34</v>
      </c>
      <c r="L3113" s="32"/>
      <c r="M3113" s="175"/>
      <c r="T3113" s="56"/>
      <c r="AU3113" s="17" t="s">
        <v>90</v>
      </c>
    </row>
    <row r="3114" spans="2:47" s="1" customFormat="1" ht="11.25">
      <c r="B3114" s="32"/>
      <c r="D3114" s="154" t="s">
        <v>403</v>
      </c>
      <c r="F3114" s="176" t="s">
        <v>1354</v>
      </c>
      <c r="H3114" s="177">
        <v>2.42</v>
      </c>
      <c r="L3114" s="32"/>
      <c r="M3114" s="175"/>
      <c r="T3114" s="56"/>
      <c r="AU3114" s="17" t="s">
        <v>90</v>
      </c>
    </row>
    <row r="3115" spans="2:47" s="1" customFormat="1" ht="11.25">
      <c r="B3115" s="32"/>
      <c r="D3115" s="154" t="s">
        <v>403</v>
      </c>
      <c r="F3115" s="176" t="s">
        <v>1355</v>
      </c>
      <c r="H3115" s="177">
        <v>2.8</v>
      </c>
      <c r="L3115" s="32"/>
      <c r="M3115" s="175"/>
      <c r="T3115" s="56"/>
      <c r="AU3115" s="17" t="s">
        <v>90</v>
      </c>
    </row>
    <row r="3116" spans="2:47" s="1" customFormat="1" ht="11.25">
      <c r="B3116" s="32"/>
      <c r="D3116" s="154" t="s">
        <v>403</v>
      </c>
      <c r="F3116" s="176" t="s">
        <v>1356</v>
      </c>
      <c r="H3116" s="177">
        <v>2.12</v>
      </c>
      <c r="L3116" s="32"/>
      <c r="M3116" s="175"/>
      <c r="T3116" s="56"/>
      <c r="AU3116" s="17" t="s">
        <v>90</v>
      </c>
    </row>
    <row r="3117" spans="2:47" s="1" customFormat="1" ht="11.25">
      <c r="B3117" s="32"/>
      <c r="D3117" s="154" t="s">
        <v>403</v>
      </c>
      <c r="F3117" s="176" t="s">
        <v>1357</v>
      </c>
      <c r="H3117" s="177">
        <v>13.55</v>
      </c>
      <c r="L3117" s="32"/>
      <c r="M3117" s="175"/>
      <c r="T3117" s="56"/>
      <c r="AU3117" s="17" t="s">
        <v>90</v>
      </c>
    </row>
    <row r="3118" spans="2:47" s="1" customFormat="1" ht="11.25">
      <c r="B3118" s="32"/>
      <c r="D3118" s="154" t="s">
        <v>403</v>
      </c>
      <c r="F3118" s="176" t="s">
        <v>1358</v>
      </c>
      <c r="H3118" s="177">
        <v>15.02</v>
      </c>
      <c r="L3118" s="32"/>
      <c r="M3118" s="175"/>
      <c r="T3118" s="56"/>
      <c r="AU3118" s="17" t="s">
        <v>90</v>
      </c>
    </row>
    <row r="3119" spans="2:47" s="1" customFormat="1" ht="11.25">
      <c r="B3119" s="32"/>
      <c r="D3119" s="154" t="s">
        <v>403</v>
      </c>
      <c r="F3119" s="176" t="s">
        <v>1359</v>
      </c>
      <c r="H3119" s="177">
        <v>57.93</v>
      </c>
      <c r="L3119" s="32"/>
      <c r="M3119" s="175"/>
      <c r="T3119" s="56"/>
      <c r="AU3119" s="17" t="s">
        <v>90</v>
      </c>
    </row>
    <row r="3120" spans="2:47" s="1" customFormat="1" ht="11.25">
      <c r="B3120" s="32"/>
      <c r="D3120" s="154" t="s">
        <v>403</v>
      </c>
      <c r="F3120" s="176" t="s">
        <v>1360</v>
      </c>
      <c r="H3120" s="177">
        <v>22.03</v>
      </c>
      <c r="L3120" s="32"/>
      <c r="M3120" s="175"/>
      <c r="T3120" s="56"/>
      <c r="AU3120" s="17" t="s">
        <v>90</v>
      </c>
    </row>
    <row r="3121" spans="2:65" s="1" customFormat="1" ht="11.25">
      <c r="B3121" s="32"/>
      <c r="D3121" s="154" t="s">
        <v>403</v>
      </c>
      <c r="F3121" s="176" t="s">
        <v>1361</v>
      </c>
      <c r="H3121" s="177">
        <v>23.26</v>
      </c>
      <c r="L3121" s="32"/>
      <c r="M3121" s="175"/>
      <c r="T3121" s="56"/>
      <c r="AU3121" s="17" t="s">
        <v>90</v>
      </c>
    </row>
    <row r="3122" spans="2:65" s="1" customFormat="1" ht="11.25">
      <c r="B3122" s="32"/>
      <c r="D3122" s="154" t="s">
        <v>403</v>
      </c>
      <c r="F3122" s="176" t="s">
        <v>1362</v>
      </c>
      <c r="H3122" s="177">
        <v>23.56</v>
      </c>
      <c r="L3122" s="32"/>
      <c r="M3122" s="175"/>
      <c r="T3122" s="56"/>
      <c r="AU3122" s="17" t="s">
        <v>90</v>
      </c>
    </row>
    <row r="3123" spans="2:65" s="1" customFormat="1" ht="11.25">
      <c r="B3123" s="32"/>
      <c r="D3123" s="154" t="s">
        <v>403</v>
      </c>
      <c r="F3123" s="176" t="s">
        <v>1363</v>
      </c>
      <c r="H3123" s="177">
        <v>22.3</v>
      </c>
      <c r="L3123" s="32"/>
      <c r="M3123" s="175"/>
      <c r="T3123" s="56"/>
      <c r="AU3123" s="17" t="s">
        <v>90</v>
      </c>
    </row>
    <row r="3124" spans="2:65" s="1" customFormat="1" ht="11.25">
      <c r="B3124" s="32"/>
      <c r="D3124" s="154" t="s">
        <v>403</v>
      </c>
      <c r="F3124" s="176" t="s">
        <v>1594</v>
      </c>
      <c r="H3124" s="177">
        <v>0</v>
      </c>
      <c r="L3124" s="32"/>
      <c r="M3124" s="175"/>
      <c r="T3124" s="56"/>
      <c r="AU3124" s="17" t="s">
        <v>90</v>
      </c>
    </row>
    <row r="3125" spans="2:65" s="1" customFormat="1" ht="11.25">
      <c r="B3125" s="32"/>
      <c r="D3125" s="154" t="s">
        <v>403</v>
      </c>
      <c r="F3125" s="176" t="s">
        <v>1349</v>
      </c>
      <c r="H3125" s="177">
        <v>8.68</v>
      </c>
      <c r="L3125" s="32"/>
      <c r="M3125" s="175"/>
      <c r="T3125" s="56"/>
      <c r="AU3125" s="17" t="s">
        <v>90</v>
      </c>
    </row>
    <row r="3126" spans="2:65" s="1" customFormat="1" ht="11.25">
      <c r="B3126" s="32"/>
      <c r="D3126" s="154" t="s">
        <v>403</v>
      </c>
      <c r="F3126" s="176" t="s">
        <v>386</v>
      </c>
      <c r="H3126" s="177">
        <v>363.96</v>
      </c>
      <c r="L3126" s="32"/>
      <c r="M3126" s="175"/>
      <c r="T3126" s="56"/>
      <c r="AU3126" s="17" t="s">
        <v>90</v>
      </c>
    </row>
    <row r="3127" spans="2:65" s="1" customFormat="1" ht="24.2" customHeight="1">
      <c r="B3127" s="32"/>
      <c r="C3127" s="139" t="s">
        <v>1613</v>
      </c>
      <c r="D3127" s="139" t="s">
        <v>375</v>
      </c>
      <c r="E3127" s="140" t="s">
        <v>1614</v>
      </c>
      <c r="F3127" s="141" t="s">
        <v>1615</v>
      </c>
      <c r="G3127" s="142" t="s">
        <v>465</v>
      </c>
      <c r="H3127" s="143">
        <v>150</v>
      </c>
      <c r="I3127" s="144"/>
      <c r="J3127" s="145">
        <f>ROUND(I3127*H3127,2)</f>
        <v>0</v>
      </c>
      <c r="K3127" s="146"/>
      <c r="L3127" s="32"/>
      <c r="M3127" s="147" t="s">
        <v>1</v>
      </c>
      <c r="N3127" s="148" t="s">
        <v>45</v>
      </c>
      <c r="P3127" s="149">
        <f>O3127*H3127</f>
        <v>0</v>
      </c>
      <c r="Q3127" s="149">
        <v>1.42E-3</v>
      </c>
      <c r="R3127" s="149">
        <f>Q3127*H3127</f>
        <v>0.21299999999999999</v>
      </c>
      <c r="S3127" s="149">
        <v>0</v>
      </c>
      <c r="T3127" s="150">
        <f>S3127*H3127</f>
        <v>0</v>
      </c>
      <c r="AR3127" s="151" t="s">
        <v>379</v>
      </c>
      <c r="AT3127" s="151" t="s">
        <v>375</v>
      </c>
      <c r="AU3127" s="151" t="s">
        <v>90</v>
      </c>
      <c r="AY3127" s="17" t="s">
        <v>373</v>
      </c>
      <c r="BE3127" s="152">
        <f>IF(N3127="základní",J3127,0)</f>
        <v>0</v>
      </c>
      <c r="BF3127" s="152">
        <f>IF(N3127="snížená",J3127,0)</f>
        <v>0</v>
      </c>
      <c r="BG3127" s="152">
        <f>IF(N3127="zákl. přenesená",J3127,0)</f>
        <v>0</v>
      </c>
      <c r="BH3127" s="152">
        <f>IF(N3127="sníž. přenesená",J3127,0)</f>
        <v>0</v>
      </c>
      <c r="BI3127" s="152">
        <f>IF(N3127="nulová",J3127,0)</f>
        <v>0</v>
      </c>
      <c r="BJ3127" s="17" t="s">
        <v>87</v>
      </c>
      <c r="BK3127" s="152">
        <f>ROUND(I3127*H3127,2)</f>
        <v>0</v>
      </c>
      <c r="BL3127" s="17" t="s">
        <v>379</v>
      </c>
      <c r="BM3127" s="151" t="s">
        <v>1616</v>
      </c>
    </row>
    <row r="3128" spans="2:65" s="12" customFormat="1" ht="11.25">
      <c r="B3128" s="153"/>
      <c r="D3128" s="154" t="s">
        <v>381</v>
      </c>
      <c r="E3128" s="155" t="s">
        <v>1</v>
      </c>
      <c r="F3128" s="156" t="s">
        <v>1019</v>
      </c>
      <c r="H3128" s="155" t="s">
        <v>1</v>
      </c>
      <c r="I3128" s="157"/>
      <c r="L3128" s="153"/>
      <c r="M3128" s="158"/>
      <c r="T3128" s="159"/>
      <c r="AT3128" s="155" t="s">
        <v>381</v>
      </c>
      <c r="AU3128" s="155" t="s">
        <v>90</v>
      </c>
      <c r="AV3128" s="12" t="s">
        <v>87</v>
      </c>
      <c r="AW3128" s="12" t="s">
        <v>36</v>
      </c>
      <c r="AX3128" s="12" t="s">
        <v>80</v>
      </c>
      <c r="AY3128" s="155" t="s">
        <v>373</v>
      </c>
    </row>
    <row r="3129" spans="2:65" s="13" customFormat="1" ht="11.25">
      <c r="B3129" s="160"/>
      <c r="D3129" s="154" t="s">
        <v>381</v>
      </c>
      <c r="E3129" s="161" t="s">
        <v>1</v>
      </c>
      <c r="F3129" s="162" t="s">
        <v>1617</v>
      </c>
      <c r="H3129" s="163">
        <v>150</v>
      </c>
      <c r="I3129" s="164"/>
      <c r="L3129" s="160"/>
      <c r="M3129" s="165"/>
      <c r="T3129" s="166"/>
      <c r="AT3129" s="161" t="s">
        <v>381</v>
      </c>
      <c r="AU3129" s="161" t="s">
        <v>90</v>
      </c>
      <c r="AV3129" s="13" t="s">
        <v>90</v>
      </c>
      <c r="AW3129" s="13" t="s">
        <v>36</v>
      </c>
      <c r="AX3129" s="13" t="s">
        <v>80</v>
      </c>
      <c r="AY3129" s="161" t="s">
        <v>373</v>
      </c>
    </row>
    <row r="3130" spans="2:65" s="14" customFormat="1" ht="11.25">
      <c r="B3130" s="167"/>
      <c r="D3130" s="154" t="s">
        <v>381</v>
      </c>
      <c r="E3130" s="168" t="s">
        <v>1</v>
      </c>
      <c r="F3130" s="169" t="s">
        <v>386</v>
      </c>
      <c r="H3130" s="170">
        <v>150</v>
      </c>
      <c r="I3130" s="171"/>
      <c r="L3130" s="167"/>
      <c r="M3130" s="172"/>
      <c r="T3130" s="173"/>
      <c r="AT3130" s="168" t="s">
        <v>381</v>
      </c>
      <c r="AU3130" s="168" t="s">
        <v>90</v>
      </c>
      <c r="AV3130" s="14" t="s">
        <v>379</v>
      </c>
      <c r="AW3130" s="14" t="s">
        <v>36</v>
      </c>
      <c r="AX3130" s="14" t="s">
        <v>87</v>
      </c>
      <c r="AY3130" s="168" t="s">
        <v>373</v>
      </c>
    </row>
    <row r="3131" spans="2:65" s="1" customFormat="1" ht="24.2" customHeight="1">
      <c r="B3131" s="32"/>
      <c r="C3131" s="139" t="s">
        <v>1618</v>
      </c>
      <c r="D3131" s="139" t="s">
        <v>375</v>
      </c>
      <c r="E3131" s="140" t="s">
        <v>1619</v>
      </c>
      <c r="F3131" s="141" t="s">
        <v>1620</v>
      </c>
      <c r="G3131" s="142" t="s">
        <v>465</v>
      </c>
      <c r="H3131" s="143">
        <v>150</v>
      </c>
      <c r="I3131" s="144"/>
      <c r="J3131" s="145">
        <f>ROUND(I3131*H3131,2)</f>
        <v>0</v>
      </c>
      <c r="K3131" s="146"/>
      <c r="L3131" s="32"/>
      <c r="M3131" s="147" t="s">
        <v>1</v>
      </c>
      <c r="N3131" s="148" t="s">
        <v>45</v>
      </c>
      <c r="P3131" s="149">
        <f>O3131*H3131</f>
        <v>0</v>
      </c>
      <c r="Q3131" s="149">
        <v>3.8500000000000001E-3</v>
      </c>
      <c r="R3131" s="149">
        <f>Q3131*H3131</f>
        <v>0.57750000000000001</v>
      </c>
      <c r="S3131" s="149">
        <v>0</v>
      </c>
      <c r="T3131" s="150">
        <f>S3131*H3131</f>
        <v>0</v>
      </c>
      <c r="AR3131" s="151" t="s">
        <v>379</v>
      </c>
      <c r="AT3131" s="151" t="s">
        <v>375</v>
      </c>
      <c r="AU3131" s="151" t="s">
        <v>90</v>
      </c>
      <c r="AY3131" s="17" t="s">
        <v>373</v>
      </c>
      <c r="BE3131" s="152">
        <f>IF(N3131="základní",J3131,0)</f>
        <v>0</v>
      </c>
      <c r="BF3131" s="152">
        <f>IF(N3131="snížená",J3131,0)</f>
        <v>0</v>
      </c>
      <c r="BG3131" s="152">
        <f>IF(N3131="zákl. přenesená",J3131,0)</f>
        <v>0</v>
      </c>
      <c r="BH3131" s="152">
        <f>IF(N3131="sníž. přenesená",J3131,0)</f>
        <v>0</v>
      </c>
      <c r="BI3131" s="152">
        <f>IF(N3131="nulová",J3131,0)</f>
        <v>0</v>
      </c>
      <c r="BJ3131" s="17" t="s">
        <v>87</v>
      </c>
      <c r="BK3131" s="152">
        <f>ROUND(I3131*H3131,2)</f>
        <v>0</v>
      </c>
      <c r="BL3131" s="17" t="s">
        <v>379</v>
      </c>
      <c r="BM3131" s="151" t="s">
        <v>1621</v>
      </c>
    </row>
    <row r="3132" spans="2:65" s="12" customFormat="1" ht="11.25">
      <c r="B3132" s="153"/>
      <c r="D3132" s="154" t="s">
        <v>381</v>
      </c>
      <c r="E3132" s="155" t="s">
        <v>1</v>
      </c>
      <c r="F3132" s="156" t="s">
        <v>1019</v>
      </c>
      <c r="H3132" s="155" t="s">
        <v>1</v>
      </c>
      <c r="I3132" s="157"/>
      <c r="L3132" s="153"/>
      <c r="M3132" s="158"/>
      <c r="T3132" s="159"/>
      <c r="AT3132" s="155" t="s">
        <v>381</v>
      </c>
      <c r="AU3132" s="155" t="s">
        <v>90</v>
      </c>
      <c r="AV3132" s="12" t="s">
        <v>87</v>
      </c>
      <c r="AW3132" s="12" t="s">
        <v>36</v>
      </c>
      <c r="AX3132" s="12" t="s">
        <v>80</v>
      </c>
      <c r="AY3132" s="155" t="s">
        <v>373</v>
      </c>
    </row>
    <row r="3133" spans="2:65" s="13" customFormat="1" ht="11.25">
      <c r="B3133" s="160"/>
      <c r="D3133" s="154" t="s">
        <v>381</v>
      </c>
      <c r="E3133" s="161" t="s">
        <v>1</v>
      </c>
      <c r="F3133" s="162" t="s">
        <v>1617</v>
      </c>
      <c r="H3133" s="163">
        <v>150</v>
      </c>
      <c r="I3133" s="164"/>
      <c r="L3133" s="160"/>
      <c r="M3133" s="165"/>
      <c r="T3133" s="166"/>
      <c r="AT3133" s="161" t="s">
        <v>381</v>
      </c>
      <c r="AU3133" s="161" t="s">
        <v>90</v>
      </c>
      <c r="AV3133" s="13" t="s">
        <v>90</v>
      </c>
      <c r="AW3133" s="13" t="s">
        <v>36</v>
      </c>
      <c r="AX3133" s="13" t="s">
        <v>80</v>
      </c>
      <c r="AY3133" s="161" t="s">
        <v>373</v>
      </c>
    </row>
    <row r="3134" spans="2:65" s="14" customFormat="1" ht="11.25">
      <c r="B3134" s="167"/>
      <c r="D3134" s="154" t="s">
        <v>381</v>
      </c>
      <c r="E3134" s="168" t="s">
        <v>1</v>
      </c>
      <c r="F3134" s="169" t="s">
        <v>386</v>
      </c>
      <c r="H3134" s="170">
        <v>150</v>
      </c>
      <c r="I3134" s="171"/>
      <c r="L3134" s="167"/>
      <c r="M3134" s="172"/>
      <c r="T3134" s="173"/>
      <c r="AT3134" s="168" t="s">
        <v>381</v>
      </c>
      <c r="AU3134" s="168" t="s">
        <v>90</v>
      </c>
      <c r="AV3134" s="14" t="s">
        <v>379</v>
      </c>
      <c r="AW3134" s="14" t="s">
        <v>36</v>
      </c>
      <c r="AX3134" s="14" t="s">
        <v>87</v>
      </c>
      <c r="AY3134" s="168" t="s">
        <v>373</v>
      </c>
    </row>
    <row r="3135" spans="2:65" s="1" customFormat="1" ht="16.5" customHeight="1">
      <c r="B3135" s="32"/>
      <c r="C3135" s="139" t="s">
        <v>1622</v>
      </c>
      <c r="D3135" s="139" t="s">
        <v>375</v>
      </c>
      <c r="E3135" s="140" t="s">
        <v>1623</v>
      </c>
      <c r="F3135" s="141" t="s">
        <v>1624</v>
      </c>
      <c r="G3135" s="142" t="s">
        <v>914</v>
      </c>
      <c r="H3135" s="143">
        <v>2</v>
      </c>
      <c r="I3135" s="144"/>
      <c r="J3135" s="145">
        <f>ROUND(I3135*H3135,2)</f>
        <v>0</v>
      </c>
      <c r="K3135" s="146"/>
      <c r="L3135" s="32"/>
      <c r="M3135" s="147" t="s">
        <v>1</v>
      </c>
      <c r="N3135" s="148" t="s">
        <v>45</v>
      </c>
      <c r="P3135" s="149">
        <f>O3135*H3135</f>
        <v>0</v>
      </c>
      <c r="Q3135" s="149">
        <v>0</v>
      </c>
      <c r="R3135" s="149">
        <f>Q3135*H3135</f>
        <v>0</v>
      </c>
      <c r="S3135" s="149">
        <v>0</v>
      </c>
      <c r="T3135" s="150">
        <f>S3135*H3135</f>
        <v>0</v>
      </c>
      <c r="AR3135" s="151" t="s">
        <v>379</v>
      </c>
      <c r="AT3135" s="151" t="s">
        <v>375</v>
      </c>
      <c r="AU3135" s="151" t="s">
        <v>90</v>
      </c>
      <c r="AY3135" s="17" t="s">
        <v>373</v>
      </c>
      <c r="BE3135" s="152">
        <f>IF(N3135="základní",J3135,0)</f>
        <v>0</v>
      </c>
      <c r="BF3135" s="152">
        <f>IF(N3135="snížená",J3135,0)</f>
        <v>0</v>
      </c>
      <c r="BG3135" s="152">
        <f>IF(N3135="zákl. přenesená",J3135,0)</f>
        <v>0</v>
      </c>
      <c r="BH3135" s="152">
        <f>IF(N3135="sníž. přenesená",J3135,0)</f>
        <v>0</v>
      </c>
      <c r="BI3135" s="152">
        <f>IF(N3135="nulová",J3135,0)</f>
        <v>0</v>
      </c>
      <c r="BJ3135" s="17" t="s">
        <v>87</v>
      </c>
      <c r="BK3135" s="152">
        <f>ROUND(I3135*H3135,2)</f>
        <v>0</v>
      </c>
      <c r="BL3135" s="17" t="s">
        <v>379</v>
      </c>
      <c r="BM3135" s="151" t="s">
        <v>1625</v>
      </c>
    </row>
    <row r="3136" spans="2:65" s="12" customFormat="1" ht="11.25">
      <c r="B3136" s="153"/>
      <c r="D3136" s="154" t="s">
        <v>381</v>
      </c>
      <c r="E3136" s="155" t="s">
        <v>1</v>
      </c>
      <c r="F3136" s="156" t="s">
        <v>434</v>
      </c>
      <c r="H3136" s="155" t="s">
        <v>1</v>
      </c>
      <c r="I3136" s="157"/>
      <c r="L3136" s="153"/>
      <c r="M3136" s="158"/>
      <c r="T3136" s="159"/>
      <c r="AT3136" s="155" t="s">
        <v>381</v>
      </c>
      <c r="AU3136" s="155" t="s">
        <v>90</v>
      </c>
      <c r="AV3136" s="12" t="s">
        <v>87</v>
      </c>
      <c r="AW3136" s="12" t="s">
        <v>36</v>
      </c>
      <c r="AX3136" s="12" t="s">
        <v>80</v>
      </c>
      <c r="AY3136" s="155" t="s">
        <v>373</v>
      </c>
    </row>
    <row r="3137" spans="2:65" s="13" customFormat="1" ht="11.25">
      <c r="B3137" s="160"/>
      <c r="D3137" s="154" t="s">
        <v>381</v>
      </c>
      <c r="E3137" s="161" t="s">
        <v>1</v>
      </c>
      <c r="F3137" s="162" t="s">
        <v>90</v>
      </c>
      <c r="H3137" s="163">
        <v>2</v>
      </c>
      <c r="I3137" s="164"/>
      <c r="L3137" s="160"/>
      <c r="M3137" s="165"/>
      <c r="T3137" s="166"/>
      <c r="AT3137" s="161" t="s">
        <v>381</v>
      </c>
      <c r="AU3137" s="161" t="s">
        <v>90</v>
      </c>
      <c r="AV3137" s="13" t="s">
        <v>90</v>
      </c>
      <c r="AW3137" s="13" t="s">
        <v>36</v>
      </c>
      <c r="AX3137" s="13" t="s">
        <v>80</v>
      </c>
      <c r="AY3137" s="161" t="s">
        <v>373</v>
      </c>
    </row>
    <row r="3138" spans="2:65" s="14" customFormat="1" ht="11.25">
      <c r="B3138" s="167"/>
      <c r="D3138" s="154" t="s">
        <v>381</v>
      </c>
      <c r="E3138" s="168" t="s">
        <v>1</v>
      </c>
      <c r="F3138" s="169" t="s">
        <v>386</v>
      </c>
      <c r="H3138" s="170">
        <v>2</v>
      </c>
      <c r="I3138" s="171"/>
      <c r="L3138" s="167"/>
      <c r="M3138" s="172"/>
      <c r="T3138" s="173"/>
      <c r="AT3138" s="168" t="s">
        <v>381</v>
      </c>
      <c r="AU3138" s="168" t="s">
        <v>90</v>
      </c>
      <c r="AV3138" s="14" t="s">
        <v>379</v>
      </c>
      <c r="AW3138" s="14" t="s">
        <v>36</v>
      </c>
      <c r="AX3138" s="14" t="s">
        <v>87</v>
      </c>
      <c r="AY3138" s="168" t="s">
        <v>373</v>
      </c>
    </row>
    <row r="3139" spans="2:65" s="1" customFormat="1" ht="16.5" customHeight="1">
      <c r="B3139" s="32"/>
      <c r="C3139" s="185" t="s">
        <v>1626</v>
      </c>
      <c r="D3139" s="185" t="s">
        <v>479</v>
      </c>
      <c r="E3139" s="186" t="s">
        <v>1627</v>
      </c>
      <c r="F3139" s="187" t="s">
        <v>1628</v>
      </c>
      <c r="G3139" s="188" t="s">
        <v>914</v>
      </c>
      <c r="H3139" s="189">
        <v>2</v>
      </c>
      <c r="I3139" s="190"/>
      <c r="J3139" s="191">
        <f>ROUND(I3139*H3139,2)</f>
        <v>0</v>
      </c>
      <c r="K3139" s="192"/>
      <c r="L3139" s="193"/>
      <c r="M3139" s="194" t="s">
        <v>1</v>
      </c>
      <c r="N3139" s="195" t="s">
        <v>45</v>
      </c>
      <c r="P3139" s="149">
        <f>O3139*H3139</f>
        <v>0</v>
      </c>
      <c r="Q3139" s="149">
        <v>2.7999999999999998E-4</v>
      </c>
      <c r="R3139" s="149">
        <f>Q3139*H3139</f>
        <v>5.5999999999999995E-4</v>
      </c>
      <c r="S3139" s="149">
        <v>0</v>
      </c>
      <c r="T3139" s="150">
        <f>S3139*H3139</f>
        <v>0</v>
      </c>
      <c r="AR3139" s="151" t="s">
        <v>444</v>
      </c>
      <c r="AT3139" s="151" t="s">
        <v>479</v>
      </c>
      <c r="AU3139" s="151" t="s">
        <v>90</v>
      </c>
      <c r="AY3139" s="17" t="s">
        <v>373</v>
      </c>
      <c r="BE3139" s="152">
        <f>IF(N3139="základní",J3139,0)</f>
        <v>0</v>
      </c>
      <c r="BF3139" s="152">
        <f>IF(N3139="snížená",J3139,0)</f>
        <v>0</v>
      </c>
      <c r="BG3139" s="152">
        <f>IF(N3139="zákl. přenesená",J3139,0)</f>
        <v>0</v>
      </c>
      <c r="BH3139" s="152">
        <f>IF(N3139="sníž. přenesená",J3139,0)</f>
        <v>0</v>
      </c>
      <c r="BI3139" s="152">
        <f>IF(N3139="nulová",J3139,0)</f>
        <v>0</v>
      </c>
      <c r="BJ3139" s="17" t="s">
        <v>87</v>
      </c>
      <c r="BK3139" s="152">
        <f>ROUND(I3139*H3139,2)</f>
        <v>0</v>
      </c>
      <c r="BL3139" s="17" t="s">
        <v>379</v>
      </c>
      <c r="BM3139" s="151" t="s">
        <v>1629</v>
      </c>
    </row>
    <row r="3140" spans="2:65" s="1" customFormat="1" ht="24.2" customHeight="1">
      <c r="B3140" s="32"/>
      <c r="C3140" s="139" t="s">
        <v>1630</v>
      </c>
      <c r="D3140" s="139" t="s">
        <v>375</v>
      </c>
      <c r="E3140" s="140" t="s">
        <v>1631</v>
      </c>
      <c r="F3140" s="141" t="s">
        <v>1632</v>
      </c>
      <c r="G3140" s="142" t="s">
        <v>914</v>
      </c>
      <c r="H3140" s="143">
        <v>11</v>
      </c>
      <c r="I3140" s="144"/>
      <c r="J3140" s="145">
        <f>ROUND(I3140*H3140,2)</f>
        <v>0</v>
      </c>
      <c r="K3140" s="146"/>
      <c r="L3140" s="32"/>
      <c r="M3140" s="147" t="s">
        <v>1</v>
      </c>
      <c r="N3140" s="148" t="s">
        <v>45</v>
      </c>
      <c r="P3140" s="149">
        <f>O3140*H3140</f>
        <v>0</v>
      </c>
      <c r="Q3140" s="149">
        <v>1.4999999999999999E-4</v>
      </c>
      <c r="R3140" s="149">
        <f>Q3140*H3140</f>
        <v>1.6499999999999998E-3</v>
      </c>
      <c r="S3140" s="149">
        <v>0</v>
      </c>
      <c r="T3140" s="150">
        <f>S3140*H3140</f>
        <v>0</v>
      </c>
      <c r="AR3140" s="151" t="s">
        <v>379</v>
      </c>
      <c r="AT3140" s="151" t="s">
        <v>375</v>
      </c>
      <c r="AU3140" s="151" t="s">
        <v>90</v>
      </c>
      <c r="AY3140" s="17" t="s">
        <v>373</v>
      </c>
      <c r="BE3140" s="152">
        <f>IF(N3140="základní",J3140,0)</f>
        <v>0</v>
      </c>
      <c r="BF3140" s="152">
        <f>IF(N3140="snížená",J3140,0)</f>
        <v>0</v>
      </c>
      <c r="BG3140" s="152">
        <f>IF(N3140="zákl. přenesená",J3140,0)</f>
        <v>0</v>
      </c>
      <c r="BH3140" s="152">
        <f>IF(N3140="sníž. přenesená",J3140,0)</f>
        <v>0</v>
      </c>
      <c r="BI3140" s="152">
        <f>IF(N3140="nulová",J3140,0)</f>
        <v>0</v>
      </c>
      <c r="BJ3140" s="17" t="s">
        <v>87</v>
      </c>
      <c r="BK3140" s="152">
        <f>ROUND(I3140*H3140,2)</f>
        <v>0</v>
      </c>
      <c r="BL3140" s="17" t="s">
        <v>379</v>
      </c>
      <c r="BM3140" s="151" t="s">
        <v>1633</v>
      </c>
    </row>
    <row r="3141" spans="2:65" s="12" customFormat="1" ht="11.25">
      <c r="B3141" s="153"/>
      <c r="D3141" s="154" t="s">
        <v>381</v>
      </c>
      <c r="E3141" s="155" t="s">
        <v>1</v>
      </c>
      <c r="F3141" s="156" t="s">
        <v>434</v>
      </c>
      <c r="H3141" s="155" t="s">
        <v>1</v>
      </c>
      <c r="I3141" s="157"/>
      <c r="L3141" s="153"/>
      <c r="M3141" s="158"/>
      <c r="T3141" s="159"/>
      <c r="AT3141" s="155" t="s">
        <v>381</v>
      </c>
      <c r="AU3141" s="155" t="s">
        <v>90</v>
      </c>
      <c r="AV3141" s="12" t="s">
        <v>87</v>
      </c>
      <c r="AW3141" s="12" t="s">
        <v>36</v>
      </c>
      <c r="AX3141" s="12" t="s">
        <v>80</v>
      </c>
      <c r="AY3141" s="155" t="s">
        <v>373</v>
      </c>
    </row>
    <row r="3142" spans="2:65" s="12" customFormat="1" ht="11.25">
      <c r="B3142" s="153"/>
      <c r="D3142" s="154" t="s">
        <v>381</v>
      </c>
      <c r="E3142" s="155" t="s">
        <v>1</v>
      </c>
      <c r="F3142" s="156" t="s">
        <v>1634</v>
      </c>
      <c r="H3142" s="155" t="s">
        <v>1</v>
      </c>
      <c r="I3142" s="157"/>
      <c r="L3142" s="153"/>
      <c r="M3142" s="158"/>
      <c r="T3142" s="159"/>
      <c r="AT3142" s="155" t="s">
        <v>381</v>
      </c>
      <c r="AU3142" s="155" t="s">
        <v>90</v>
      </c>
      <c r="AV3142" s="12" t="s">
        <v>87</v>
      </c>
      <c r="AW3142" s="12" t="s">
        <v>36</v>
      </c>
      <c r="AX3142" s="12" t="s">
        <v>80</v>
      </c>
      <c r="AY3142" s="155" t="s">
        <v>373</v>
      </c>
    </row>
    <row r="3143" spans="2:65" s="13" customFormat="1" ht="11.25">
      <c r="B3143" s="160"/>
      <c r="D3143" s="154" t="s">
        <v>381</v>
      </c>
      <c r="E3143" s="161" t="s">
        <v>1</v>
      </c>
      <c r="F3143" s="162" t="s">
        <v>304</v>
      </c>
      <c r="H3143" s="163">
        <v>11</v>
      </c>
      <c r="I3143" s="164"/>
      <c r="L3143" s="160"/>
      <c r="M3143" s="165"/>
      <c r="T3143" s="166"/>
      <c r="AT3143" s="161" t="s">
        <v>381</v>
      </c>
      <c r="AU3143" s="161" t="s">
        <v>90</v>
      </c>
      <c r="AV3143" s="13" t="s">
        <v>90</v>
      </c>
      <c r="AW3143" s="13" t="s">
        <v>36</v>
      </c>
      <c r="AX3143" s="13" t="s">
        <v>80</v>
      </c>
      <c r="AY3143" s="161" t="s">
        <v>373</v>
      </c>
    </row>
    <row r="3144" spans="2:65" s="14" customFormat="1" ht="11.25">
      <c r="B3144" s="167"/>
      <c r="D3144" s="154" t="s">
        <v>381</v>
      </c>
      <c r="E3144" s="168" t="s">
        <v>1</v>
      </c>
      <c r="F3144" s="169" t="s">
        <v>386</v>
      </c>
      <c r="H3144" s="170">
        <v>11</v>
      </c>
      <c r="I3144" s="171"/>
      <c r="L3144" s="167"/>
      <c r="M3144" s="172"/>
      <c r="T3144" s="173"/>
      <c r="AT3144" s="168" t="s">
        <v>381</v>
      </c>
      <c r="AU3144" s="168" t="s">
        <v>90</v>
      </c>
      <c r="AV3144" s="14" t="s">
        <v>379</v>
      </c>
      <c r="AW3144" s="14" t="s">
        <v>36</v>
      </c>
      <c r="AX3144" s="14" t="s">
        <v>87</v>
      </c>
      <c r="AY3144" s="168" t="s">
        <v>373</v>
      </c>
    </row>
    <row r="3145" spans="2:65" s="1" customFormat="1" ht="16.5" customHeight="1">
      <c r="B3145" s="32"/>
      <c r="C3145" s="185" t="s">
        <v>1635</v>
      </c>
      <c r="D3145" s="185" t="s">
        <v>479</v>
      </c>
      <c r="E3145" s="186" t="s">
        <v>1636</v>
      </c>
      <c r="F3145" s="187" t="s">
        <v>1637</v>
      </c>
      <c r="G3145" s="188" t="s">
        <v>914</v>
      </c>
      <c r="H3145" s="189">
        <v>11</v>
      </c>
      <c r="I3145" s="190"/>
      <c r="J3145" s="191">
        <f>ROUND(I3145*H3145,2)</f>
        <v>0</v>
      </c>
      <c r="K3145" s="192"/>
      <c r="L3145" s="193"/>
      <c r="M3145" s="194" t="s">
        <v>1</v>
      </c>
      <c r="N3145" s="195" t="s">
        <v>45</v>
      </c>
      <c r="P3145" s="149">
        <f>O3145*H3145</f>
        <v>0</v>
      </c>
      <c r="Q3145" s="149">
        <v>1.7000000000000001E-2</v>
      </c>
      <c r="R3145" s="149">
        <f>Q3145*H3145</f>
        <v>0.187</v>
      </c>
      <c r="S3145" s="149">
        <v>0</v>
      </c>
      <c r="T3145" s="150">
        <f>S3145*H3145</f>
        <v>0</v>
      </c>
      <c r="AR3145" s="151" t="s">
        <v>444</v>
      </c>
      <c r="AT3145" s="151" t="s">
        <v>479</v>
      </c>
      <c r="AU3145" s="151" t="s">
        <v>90</v>
      </c>
      <c r="AY3145" s="17" t="s">
        <v>373</v>
      </c>
      <c r="BE3145" s="152">
        <f>IF(N3145="základní",J3145,0)</f>
        <v>0</v>
      </c>
      <c r="BF3145" s="152">
        <f>IF(N3145="snížená",J3145,0)</f>
        <v>0</v>
      </c>
      <c r="BG3145" s="152">
        <f>IF(N3145="zákl. přenesená",J3145,0)</f>
        <v>0</v>
      </c>
      <c r="BH3145" s="152">
        <f>IF(N3145="sníž. přenesená",J3145,0)</f>
        <v>0</v>
      </c>
      <c r="BI3145" s="152">
        <f>IF(N3145="nulová",J3145,0)</f>
        <v>0</v>
      </c>
      <c r="BJ3145" s="17" t="s">
        <v>87</v>
      </c>
      <c r="BK3145" s="152">
        <f>ROUND(I3145*H3145,2)</f>
        <v>0</v>
      </c>
      <c r="BL3145" s="17" t="s">
        <v>379</v>
      </c>
      <c r="BM3145" s="151" t="s">
        <v>1638</v>
      </c>
    </row>
    <row r="3146" spans="2:65" s="1" customFormat="1" ht="16.5" customHeight="1">
      <c r="B3146" s="32"/>
      <c r="C3146" s="139" t="s">
        <v>1639</v>
      </c>
      <c r="D3146" s="139" t="s">
        <v>375</v>
      </c>
      <c r="E3146" s="140" t="s">
        <v>1640</v>
      </c>
      <c r="F3146" s="141" t="s">
        <v>1641</v>
      </c>
      <c r="G3146" s="142" t="s">
        <v>914</v>
      </c>
      <c r="H3146" s="143">
        <v>12</v>
      </c>
      <c r="I3146" s="144"/>
      <c r="J3146" s="145">
        <f>ROUND(I3146*H3146,2)</f>
        <v>0</v>
      </c>
      <c r="K3146" s="146"/>
      <c r="L3146" s="32"/>
      <c r="M3146" s="147" t="s">
        <v>1</v>
      </c>
      <c r="N3146" s="148" t="s">
        <v>45</v>
      </c>
      <c r="P3146" s="149">
        <f>O3146*H3146</f>
        <v>0</v>
      </c>
      <c r="Q3146" s="149">
        <v>1.1E-4</v>
      </c>
      <c r="R3146" s="149">
        <f>Q3146*H3146</f>
        <v>1.32E-3</v>
      </c>
      <c r="S3146" s="149">
        <v>0</v>
      </c>
      <c r="T3146" s="150">
        <f>S3146*H3146</f>
        <v>0</v>
      </c>
      <c r="AR3146" s="151" t="s">
        <v>379</v>
      </c>
      <c r="AT3146" s="151" t="s">
        <v>375</v>
      </c>
      <c r="AU3146" s="151" t="s">
        <v>90</v>
      </c>
      <c r="AY3146" s="17" t="s">
        <v>373</v>
      </c>
      <c r="BE3146" s="152">
        <f>IF(N3146="základní",J3146,0)</f>
        <v>0</v>
      </c>
      <c r="BF3146" s="152">
        <f>IF(N3146="snížená",J3146,0)</f>
        <v>0</v>
      </c>
      <c r="BG3146" s="152">
        <f>IF(N3146="zákl. přenesená",J3146,0)</f>
        <v>0</v>
      </c>
      <c r="BH3146" s="152">
        <f>IF(N3146="sníž. přenesená",J3146,0)</f>
        <v>0</v>
      </c>
      <c r="BI3146" s="152">
        <f>IF(N3146="nulová",J3146,0)</f>
        <v>0</v>
      </c>
      <c r="BJ3146" s="17" t="s">
        <v>87</v>
      </c>
      <c r="BK3146" s="152">
        <f>ROUND(I3146*H3146,2)</f>
        <v>0</v>
      </c>
      <c r="BL3146" s="17" t="s">
        <v>379</v>
      </c>
      <c r="BM3146" s="151" t="s">
        <v>1642</v>
      </c>
    </row>
    <row r="3147" spans="2:65" s="12" customFormat="1" ht="11.25">
      <c r="B3147" s="153"/>
      <c r="D3147" s="154" t="s">
        <v>381</v>
      </c>
      <c r="E3147" s="155" t="s">
        <v>1</v>
      </c>
      <c r="F3147" s="156" t="s">
        <v>1643</v>
      </c>
      <c r="H3147" s="155" t="s">
        <v>1</v>
      </c>
      <c r="I3147" s="157"/>
      <c r="L3147" s="153"/>
      <c r="M3147" s="158"/>
      <c r="T3147" s="159"/>
      <c r="AT3147" s="155" t="s">
        <v>381</v>
      </c>
      <c r="AU3147" s="155" t="s">
        <v>90</v>
      </c>
      <c r="AV3147" s="12" t="s">
        <v>87</v>
      </c>
      <c r="AW3147" s="12" t="s">
        <v>36</v>
      </c>
      <c r="AX3147" s="12" t="s">
        <v>80</v>
      </c>
      <c r="AY3147" s="155" t="s">
        <v>373</v>
      </c>
    </row>
    <row r="3148" spans="2:65" s="12" customFormat="1" ht="11.25">
      <c r="B3148" s="153"/>
      <c r="D3148" s="154" t="s">
        <v>381</v>
      </c>
      <c r="E3148" s="155" t="s">
        <v>1</v>
      </c>
      <c r="F3148" s="156" t="s">
        <v>456</v>
      </c>
      <c r="H3148" s="155" t="s">
        <v>1</v>
      </c>
      <c r="I3148" s="157"/>
      <c r="L3148" s="153"/>
      <c r="M3148" s="158"/>
      <c r="T3148" s="159"/>
      <c r="AT3148" s="155" t="s">
        <v>381</v>
      </c>
      <c r="AU3148" s="155" t="s">
        <v>90</v>
      </c>
      <c r="AV3148" s="12" t="s">
        <v>87</v>
      </c>
      <c r="AW3148" s="12" t="s">
        <v>36</v>
      </c>
      <c r="AX3148" s="12" t="s">
        <v>80</v>
      </c>
      <c r="AY3148" s="155" t="s">
        <v>373</v>
      </c>
    </row>
    <row r="3149" spans="2:65" s="12" customFormat="1" ht="11.25">
      <c r="B3149" s="153"/>
      <c r="D3149" s="154" t="s">
        <v>381</v>
      </c>
      <c r="E3149" s="155" t="s">
        <v>1</v>
      </c>
      <c r="F3149" s="156" t="s">
        <v>1644</v>
      </c>
      <c r="H3149" s="155" t="s">
        <v>1</v>
      </c>
      <c r="I3149" s="157"/>
      <c r="L3149" s="153"/>
      <c r="M3149" s="158"/>
      <c r="T3149" s="159"/>
      <c r="AT3149" s="155" t="s">
        <v>381</v>
      </c>
      <c r="AU3149" s="155" t="s">
        <v>90</v>
      </c>
      <c r="AV3149" s="12" t="s">
        <v>87</v>
      </c>
      <c r="AW3149" s="12" t="s">
        <v>36</v>
      </c>
      <c r="AX3149" s="12" t="s">
        <v>80</v>
      </c>
      <c r="AY3149" s="155" t="s">
        <v>373</v>
      </c>
    </row>
    <row r="3150" spans="2:65" s="12" customFormat="1" ht="11.25">
      <c r="B3150" s="153"/>
      <c r="D3150" s="154" t="s">
        <v>381</v>
      </c>
      <c r="E3150" s="155" t="s">
        <v>1</v>
      </c>
      <c r="F3150" s="156" t="s">
        <v>1645</v>
      </c>
      <c r="H3150" s="155" t="s">
        <v>1</v>
      </c>
      <c r="I3150" s="157"/>
      <c r="L3150" s="153"/>
      <c r="M3150" s="158"/>
      <c r="T3150" s="159"/>
      <c r="AT3150" s="155" t="s">
        <v>381</v>
      </c>
      <c r="AU3150" s="155" t="s">
        <v>90</v>
      </c>
      <c r="AV3150" s="12" t="s">
        <v>87</v>
      </c>
      <c r="AW3150" s="12" t="s">
        <v>36</v>
      </c>
      <c r="AX3150" s="12" t="s">
        <v>80</v>
      </c>
      <c r="AY3150" s="155" t="s">
        <v>373</v>
      </c>
    </row>
    <row r="3151" spans="2:65" s="13" customFormat="1" ht="11.25">
      <c r="B3151" s="160"/>
      <c r="D3151" s="154" t="s">
        <v>381</v>
      </c>
      <c r="E3151" s="161" t="s">
        <v>1</v>
      </c>
      <c r="F3151" s="162" t="s">
        <v>1646</v>
      </c>
      <c r="H3151" s="163">
        <v>10</v>
      </c>
      <c r="I3151" s="164"/>
      <c r="L3151" s="160"/>
      <c r="M3151" s="165"/>
      <c r="T3151" s="166"/>
      <c r="AT3151" s="161" t="s">
        <v>381</v>
      </c>
      <c r="AU3151" s="161" t="s">
        <v>90</v>
      </c>
      <c r="AV3151" s="13" t="s">
        <v>90</v>
      </c>
      <c r="AW3151" s="13" t="s">
        <v>36</v>
      </c>
      <c r="AX3151" s="13" t="s">
        <v>80</v>
      </c>
      <c r="AY3151" s="161" t="s">
        <v>373</v>
      </c>
    </row>
    <row r="3152" spans="2:65" s="12" customFormat="1" ht="11.25">
      <c r="B3152" s="153"/>
      <c r="D3152" s="154" t="s">
        <v>381</v>
      </c>
      <c r="E3152" s="155" t="s">
        <v>1</v>
      </c>
      <c r="F3152" s="156" t="s">
        <v>1647</v>
      </c>
      <c r="H3152" s="155" t="s">
        <v>1</v>
      </c>
      <c r="I3152" s="157"/>
      <c r="L3152" s="153"/>
      <c r="M3152" s="158"/>
      <c r="T3152" s="159"/>
      <c r="AT3152" s="155" t="s">
        <v>381</v>
      </c>
      <c r="AU3152" s="155" t="s">
        <v>90</v>
      </c>
      <c r="AV3152" s="12" t="s">
        <v>87</v>
      </c>
      <c r="AW3152" s="12" t="s">
        <v>36</v>
      </c>
      <c r="AX3152" s="12" t="s">
        <v>80</v>
      </c>
      <c r="AY3152" s="155" t="s">
        <v>373</v>
      </c>
    </row>
    <row r="3153" spans="2:65" s="13" customFormat="1" ht="11.25">
      <c r="B3153" s="160"/>
      <c r="D3153" s="154" t="s">
        <v>381</v>
      </c>
      <c r="E3153" s="161" t="s">
        <v>1</v>
      </c>
      <c r="F3153" s="162" t="s">
        <v>1648</v>
      </c>
      <c r="H3153" s="163">
        <v>2</v>
      </c>
      <c r="I3153" s="164"/>
      <c r="L3153" s="160"/>
      <c r="M3153" s="165"/>
      <c r="T3153" s="166"/>
      <c r="AT3153" s="161" t="s">
        <v>381</v>
      </c>
      <c r="AU3153" s="161" t="s">
        <v>90</v>
      </c>
      <c r="AV3153" s="13" t="s">
        <v>90</v>
      </c>
      <c r="AW3153" s="13" t="s">
        <v>36</v>
      </c>
      <c r="AX3153" s="13" t="s">
        <v>80</v>
      </c>
      <c r="AY3153" s="161" t="s">
        <v>373</v>
      </c>
    </row>
    <row r="3154" spans="2:65" s="14" customFormat="1" ht="11.25">
      <c r="B3154" s="167"/>
      <c r="D3154" s="154" t="s">
        <v>381</v>
      </c>
      <c r="E3154" s="168" t="s">
        <v>1</v>
      </c>
      <c r="F3154" s="169" t="s">
        <v>386</v>
      </c>
      <c r="H3154" s="170">
        <v>12</v>
      </c>
      <c r="I3154" s="171"/>
      <c r="L3154" s="167"/>
      <c r="M3154" s="172"/>
      <c r="T3154" s="173"/>
      <c r="AT3154" s="168" t="s">
        <v>381</v>
      </c>
      <c r="AU3154" s="168" t="s">
        <v>90</v>
      </c>
      <c r="AV3154" s="14" t="s">
        <v>379</v>
      </c>
      <c r="AW3154" s="14" t="s">
        <v>36</v>
      </c>
      <c r="AX3154" s="14" t="s">
        <v>87</v>
      </c>
      <c r="AY3154" s="168" t="s">
        <v>373</v>
      </c>
    </row>
    <row r="3155" spans="2:65" s="1" customFormat="1" ht="16.5" customHeight="1">
      <c r="B3155" s="32"/>
      <c r="C3155" s="185" t="s">
        <v>1649</v>
      </c>
      <c r="D3155" s="185" t="s">
        <v>479</v>
      </c>
      <c r="E3155" s="186" t="s">
        <v>1650</v>
      </c>
      <c r="F3155" s="187" t="s">
        <v>1651</v>
      </c>
      <c r="G3155" s="188" t="s">
        <v>914</v>
      </c>
      <c r="H3155" s="189">
        <v>10</v>
      </c>
      <c r="I3155" s="190"/>
      <c r="J3155" s="191">
        <f>ROUND(I3155*H3155,2)</f>
        <v>0</v>
      </c>
      <c r="K3155" s="192"/>
      <c r="L3155" s="193"/>
      <c r="M3155" s="194" t="s">
        <v>1</v>
      </c>
      <c r="N3155" s="195" t="s">
        <v>45</v>
      </c>
      <c r="P3155" s="149">
        <f>O3155*H3155</f>
        <v>0</v>
      </c>
      <c r="Q3155" s="149">
        <v>1.2E-2</v>
      </c>
      <c r="R3155" s="149">
        <f>Q3155*H3155</f>
        <v>0.12</v>
      </c>
      <c r="S3155" s="149">
        <v>0</v>
      </c>
      <c r="T3155" s="150">
        <f>S3155*H3155</f>
        <v>0</v>
      </c>
      <c r="AR3155" s="151" t="s">
        <v>444</v>
      </c>
      <c r="AT3155" s="151" t="s">
        <v>479</v>
      </c>
      <c r="AU3155" s="151" t="s">
        <v>90</v>
      </c>
      <c r="AY3155" s="17" t="s">
        <v>373</v>
      </c>
      <c r="BE3155" s="152">
        <f>IF(N3155="základní",J3155,0)</f>
        <v>0</v>
      </c>
      <c r="BF3155" s="152">
        <f>IF(N3155="snížená",J3155,0)</f>
        <v>0</v>
      </c>
      <c r="BG3155" s="152">
        <f>IF(N3155="zákl. přenesená",J3155,0)</f>
        <v>0</v>
      </c>
      <c r="BH3155" s="152">
        <f>IF(N3155="sníž. přenesená",J3155,0)</f>
        <v>0</v>
      </c>
      <c r="BI3155" s="152">
        <f>IF(N3155="nulová",J3155,0)</f>
        <v>0</v>
      </c>
      <c r="BJ3155" s="17" t="s">
        <v>87</v>
      </c>
      <c r="BK3155" s="152">
        <f>ROUND(I3155*H3155,2)</f>
        <v>0</v>
      </c>
      <c r="BL3155" s="17" t="s">
        <v>379</v>
      </c>
      <c r="BM3155" s="151" t="s">
        <v>1652</v>
      </c>
    </row>
    <row r="3156" spans="2:65" s="1" customFormat="1" ht="16.5" customHeight="1">
      <c r="B3156" s="32"/>
      <c r="C3156" s="185" t="s">
        <v>1653</v>
      </c>
      <c r="D3156" s="185" t="s">
        <v>479</v>
      </c>
      <c r="E3156" s="186" t="s">
        <v>1654</v>
      </c>
      <c r="F3156" s="187" t="s">
        <v>1655</v>
      </c>
      <c r="G3156" s="188" t="s">
        <v>914</v>
      </c>
      <c r="H3156" s="189">
        <v>2</v>
      </c>
      <c r="I3156" s="190"/>
      <c r="J3156" s="191">
        <f>ROUND(I3156*H3156,2)</f>
        <v>0</v>
      </c>
      <c r="K3156" s="192"/>
      <c r="L3156" s="193"/>
      <c r="M3156" s="194" t="s">
        <v>1</v>
      </c>
      <c r="N3156" s="195" t="s">
        <v>45</v>
      </c>
      <c r="P3156" s="149">
        <f>O3156*H3156</f>
        <v>0</v>
      </c>
      <c r="Q3156" s="149">
        <v>8.9999999999999993E-3</v>
      </c>
      <c r="R3156" s="149">
        <f>Q3156*H3156</f>
        <v>1.7999999999999999E-2</v>
      </c>
      <c r="S3156" s="149">
        <v>0</v>
      </c>
      <c r="T3156" s="150">
        <f>S3156*H3156</f>
        <v>0</v>
      </c>
      <c r="AR3156" s="151" t="s">
        <v>444</v>
      </c>
      <c r="AT3156" s="151" t="s">
        <v>479</v>
      </c>
      <c r="AU3156" s="151" t="s">
        <v>90</v>
      </c>
      <c r="AY3156" s="17" t="s">
        <v>373</v>
      </c>
      <c r="BE3156" s="152">
        <f>IF(N3156="základní",J3156,0)</f>
        <v>0</v>
      </c>
      <c r="BF3156" s="152">
        <f>IF(N3156="snížená",J3156,0)</f>
        <v>0</v>
      </c>
      <c r="BG3156" s="152">
        <f>IF(N3156="zákl. přenesená",J3156,0)</f>
        <v>0</v>
      </c>
      <c r="BH3156" s="152">
        <f>IF(N3156="sníž. přenesená",J3156,0)</f>
        <v>0</v>
      </c>
      <c r="BI3156" s="152">
        <f>IF(N3156="nulová",J3156,0)</f>
        <v>0</v>
      </c>
      <c r="BJ3156" s="17" t="s">
        <v>87</v>
      </c>
      <c r="BK3156" s="152">
        <f>ROUND(I3156*H3156,2)</f>
        <v>0</v>
      </c>
      <c r="BL3156" s="17" t="s">
        <v>379</v>
      </c>
      <c r="BM3156" s="151" t="s">
        <v>1656</v>
      </c>
    </row>
    <row r="3157" spans="2:65" s="1" customFormat="1" ht="24.2" customHeight="1">
      <c r="B3157" s="32"/>
      <c r="C3157" s="139" t="s">
        <v>1657</v>
      </c>
      <c r="D3157" s="139" t="s">
        <v>375</v>
      </c>
      <c r="E3157" s="140" t="s">
        <v>1658</v>
      </c>
      <c r="F3157" s="141" t="s">
        <v>1659</v>
      </c>
      <c r="G3157" s="142" t="s">
        <v>914</v>
      </c>
      <c r="H3157" s="143">
        <v>70</v>
      </c>
      <c r="I3157" s="144"/>
      <c r="J3157" s="145">
        <f>ROUND(I3157*H3157,2)</f>
        <v>0</v>
      </c>
      <c r="K3157" s="146"/>
      <c r="L3157" s="32"/>
      <c r="M3157" s="147" t="s">
        <v>1</v>
      </c>
      <c r="N3157" s="148" t="s">
        <v>45</v>
      </c>
      <c r="P3157" s="149">
        <f>O3157*H3157</f>
        <v>0</v>
      </c>
      <c r="Q3157" s="149">
        <v>4.0000000000000003E-5</v>
      </c>
      <c r="R3157" s="149">
        <f>Q3157*H3157</f>
        <v>2.8000000000000004E-3</v>
      </c>
      <c r="S3157" s="149">
        <v>0</v>
      </c>
      <c r="T3157" s="150">
        <f>S3157*H3157</f>
        <v>0</v>
      </c>
      <c r="AR3157" s="151" t="s">
        <v>379</v>
      </c>
      <c r="AT3157" s="151" t="s">
        <v>375</v>
      </c>
      <c r="AU3157" s="151" t="s">
        <v>90</v>
      </c>
      <c r="AY3157" s="17" t="s">
        <v>373</v>
      </c>
      <c r="BE3157" s="152">
        <f>IF(N3157="základní",J3157,0)</f>
        <v>0</v>
      </c>
      <c r="BF3157" s="152">
        <f>IF(N3157="snížená",J3157,0)</f>
        <v>0</v>
      </c>
      <c r="BG3157" s="152">
        <f>IF(N3157="zákl. přenesená",J3157,0)</f>
        <v>0</v>
      </c>
      <c r="BH3157" s="152">
        <f>IF(N3157="sníž. přenesená",J3157,0)</f>
        <v>0</v>
      </c>
      <c r="BI3157" s="152">
        <f>IF(N3157="nulová",J3157,0)</f>
        <v>0</v>
      </c>
      <c r="BJ3157" s="17" t="s">
        <v>87</v>
      </c>
      <c r="BK3157" s="152">
        <f>ROUND(I3157*H3157,2)</f>
        <v>0</v>
      </c>
      <c r="BL3157" s="17" t="s">
        <v>379</v>
      </c>
      <c r="BM3157" s="151" t="s">
        <v>1660</v>
      </c>
    </row>
    <row r="3158" spans="2:65" s="12" customFormat="1" ht="11.25">
      <c r="B3158" s="153"/>
      <c r="D3158" s="154" t="s">
        <v>381</v>
      </c>
      <c r="E3158" s="155" t="s">
        <v>1</v>
      </c>
      <c r="F3158" s="156" t="s">
        <v>1019</v>
      </c>
      <c r="H3158" s="155" t="s">
        <v>1</v>
      </c>
      <c r="I3158" s="157"/>
      <c r="L3158" s="153"/>
      <c r="M3158" s="158"/>
      <c r="T3158" s="159"/>
      <c r="AT3158" s="155" t="s">
        <v>381</v>
      </c>
      <c r="AU3158" s="155" t="s">
        <v>90</v>
      </c>
      <c r="AV3158" s="12" t="s">
        <v>87</v>
      </c>
      <c r="AW3158" s="12" t="s">
        <v>36</v>
      </c>
      <c r="AX3158" s="12" t="s">
        <v>80</v>
      </c>
      <c r="AY3158" s="155" t="s">
        <v>373</v>
      </c>
    </row>
    <row r="3159" spans="2:65" s="13" customFormat="1" ht="11.25">
      <c r="B3159" s="160"/>
      <c r="D3159" s="154" t="s">
        <v>381</v>
      </c>
      <c r="E3159" s="161" t="s">
        <v>1</v>
      </c>
      <c r="F3159" s="162" t="s">
        <v>1125</v>
      </c>
      <c r="H3159" s="163">
        <v>70</v>
      </c>
      <c r="I3159" s="164"/>
      <c r="L3159" s="160"/>
      <c r="M3159" s="165"/>
      <c r="T3159" s="166"/>
      <c r="AT3159" s="161" t="s">
        <v>381</v>
      </c>
      <c r="AU3159" s="161" t="s">
        <v>90</v>
      </c>
      <c r="AV3159" s="13" t="s">
        <v>90</v>
      </c>
      <c r="AW3159" s="13" t="s">
        <v>36</v>
      </c>
      <c r="AX3159" s="13" t="s">
        <v>80</v>
      </c>
      <c r="AY3159" s="161" t="s">
        <v>373</v>
      </c>
    </row>
    <row r="3160" spans="2:65" s="14" customFormat="1" ht="11.25">
      <c r="B3160" s="167"/>
      <c r="D3160" s="154" t="s">
        <v>381</v>
      </c>
      <c r="E3160" s="168" t="s">
        <v>1</v>
      </c>
      <c r="F3160" s="169" t="s">
        <v>386</v>
      </c>
      <c r="H3160" s="170">
        <v>70</v>
      </c>
      <c r="I3160" s="171"/>
      <c r="L3160" s="167"/>
      <c r="M3160" s="172"/>
      <c r="T3160" s="173"/>
      <c r="AT3160" s="168" t="s">
        <v>381</v>
      </c>
      <c r="AU3160" s="168" t="s">
        <v>90</v>
      </c>
      <c r="AV3160" s="14" t="s">
        <v>379</v>
      </c>
      <c r="AW3160" s="14" t="s">
        <v>36</v>
      </c>
      <c r="AX3160" s="14" t="s">
        <v>87</v>
      </c>
      <c r="AY3160" s="168" t="s">
        <v>373</v>
      </c>
    </row>
    <row r="3161" spans="2:65" s="1" customFormat="1" ht="24.2" customHeight="1">
      <c r="B3161" s="32"/>
      <c r="C3161" s="139" t="s">
        <v>1661</v>
      </c>
      <c r="D3161" s="139" t="s">
        <v>375</v>
      </c>
      <c r="E3161" s="140" t="s">
        <v>1662</v>
      </c>
      <c r="F3161" s="141" t="s">
        <v>1663</v>
      </c>
      <c r="G3161" s="142" t="s">
        <v>914</v>
      </c>
      <c r="H3161" s="143">
        <v>50</v>
      </c>
      <c r="I3161" s="144"/>
      <c r="J3161" s="145">
        <f>ROUND(I3161*H3161,2)</f>
        <v>0</v>
      </c>
      <c r="K3161" s="146"/>
      <c r="L3161" s="32"/>
      <c r="M3161" s="147" t="s">
        <v>1</v>
      </c>
      <c r="N3161" s="148" t="s">
        <v>45</v>
      </c>
      <c r="P3161" s="149">
        <f>O3161*H3161</f>
        <v>0</v>
      </c>
      <c r="Q3161" s="149">
        <v>1.7000000000000001E-4</v>
      </c>
      <c r="R3161" s="149">
        <f>Q3161*H3161</f>
        <v>8.5000000000000006E-3</v>
      </c>
      <c r="S3161" s="149">
        <v>0</v>
      </c>
      <c r="T3161" s="150">
        <f>S3161*H3161</f>
        <v>0</v>
      </c>
      <c r="AR3161" s="151" t="s">
        <v>379</v>
      </c>
      <c r="AT3161" s="151" t="s">
        <v>375</v>
      </c>
      <c r="AU3161" s="151" t="s">
        <v>90</v>
      </c>
      <c r="AY3161" s="17" t="s">
        <v>373</v>
      </c>
      <c r="BE3161" s="152">
        <f>IF(N3161="základní",J3161,0)</f>
        <v>0</v>
      </c>
      <c r="BF3161" s="152">
        <f>IF(N3161="snížená",J3161,0)</f>
        <v>0</v>
      </c>
      <c r="BG3161" s="152">
        <f>IF(N3161="zákl. přenesená",J3161,0)</f>
        <v>0</v>
      </c>
      <c r="BH3161" s="152">
        <f>IF(N3161="sníž. přenesená",J3161,0)</f>
        <v>0</v>
      </c>
      <c r="BI3161" s="152">
        <f>IF(N3161="nulová",J3161,0)</f>
        <v>0</v>
      </c>
      <c r="BJ3161" s="17" t="s">
        <v>87</v>
      </c>
      <c r="BK3161" s="152">
        <f>ROUND(I3161*H3161,2)</f>
        <v>0</v>
      </c>
      <c r="BL3161" s="17" t="s">
        <v>379</v>
      </c>
      <c r="BM3161" s="151" t="s">
        <v>1664</v>
      </c>
    </row>
    <row r="3162" spans="2:65" s="12" customFormat="1" ht="11.25">
      <c r="B3162" s="153"/>
      <c r="D3162" s="154" t="s">
        <v>381</v>
      </c>
      <c r="E3162" s="155" t="s">
        <v>1</v>
      </c>
      <c r="F3162" s="156" t="s">
        <v>1019</v>
      </c>
      <c r="H3162" s="155" t="s">
        <v>1</v>
      </c>
      <c r="I3162" s="157"/>
      <c r="L3162" s="153"/>
      <c r="M3162" s="158"/>
      <c r="T3162" s="159"/>
      <c r="AT3162" s="155" t="s">
        <v>381</v>
      </c>
      <c r="AU3162" s="155" t="s">
        <v>90</v>
      </c>
      <c r="AV3162" s="12" t="s">
        <v>87</v>
      </c>
      <c r="AW3162" s="12" t="s">
        <v>36</v>
      </c>
      <c r="AX3162" s="12" t="s">
        <v>80</v>
      </c>
      <c r="AY3162" s="155" t="s">
        <v>373</v>
      </c>
    </row>
    <row r="3163" spans="2:65" s="13" customFormat="1" ht="11.25">
      <c r="B3163" s="160"/>
      <c r="D3163" s="154" t="s">
        <v>381</v>
      </c>
      <c r="E3163" s="161" t="s">
        <v>1</v>
      </c>
      <c r="F3163" s="162" t="s">
        <v>880</v>
      </c>
      <c r="H3163" s="163">
        <v>50</v>
      </c>
      <c r="I3163" s="164"/>
      <c r="L3163" s="160"/>
      <c r="M3163" s="165"/>
      <c r="T3163" s="166"/>
      <c r="AT3163" s="161" t="s">
        <v>381</v>
      </c>
      <c r="AU3163" s="161" t="s">
        <v>90</v>
      </c>
      <c r="AV3163" s="13" t="s">
        <v>90</v>
      </c>
      <c r="AW3163" s="13" t="s">
        <v>36</v>
      </c>
      <c r="AX3163" s="13" t="s">
        <v>80</v>
      </c>
      <c r="AY3163" s="161" t="s">
        <v>373</v>
      </c>
    </row>
    <row r="3164" spans="2:65" s="14" customFormat="1" ht="11.25">
      <c r="B3164" s="167"/>
      <c r="D3164" s="154" t="s">
        <v>381</v>
      </c>
      <c r="E3164" s="168" t="s">
        <v>1</v>
      </c>
      <c r="F3164" s="169" t="s">
        <v>386</v>
      </c>
      <c r="H3164" s="170">
        <v>50</v>
      </c>
      <c r="I3164" s="171"/>
      <c r="L3164" s="167"/>
      <c r="M3164" s="172"/>
      <c r="T3164" s="173"/>
      <c r="AT3164" s="168" t="s">
        <v>381</v>
      </c>
      <c r="AU3164" s="168" t="s">
        <v>90</v>
      </c>
      <c r="AV3164" s="14" t="s">
        <v>379</v>
      </c>
      <c r="AW3164" s="14" t="s">
        <v>36</v>
      </c>
      <c r="AX3164" s="14" t="s">
        <v>87</v>
      </c>
      <c r="AY3164" s="168" t="s">
        <v>373</v>
      </c>
    </row>
    <row r="3165" spans="2:65" s="1" customFormat="1" ht="21.75" customHeight="1">
      <c r="B3165" s="32"/>
      <c r="C3165" s="139" t="s">
        <v>1665</v>
      </c>
      <c r="D3165" s="139" t="s">
        <v>375</v>
      </c>
      <c r="E3165" s="140" t="s">
        <v>1666</v>
      </c>
      <c r="F3165" s="141" t="s">
        <v>1667</v>
      </c>
      <c r="G3165" s="142" t="s">
        <v>914</v>
      </c>
      <c r="H3165" s="143">
        <v>50</v>
      </c>
      <c r="I3165" s="144"/>
      <c r="J3165" s="145">
        <f>ROUND(I3165*H3165,2)</f>
        <v>0</v>
      </c>
      <c r="K3165" s="146"/>
      <c r="L3165" s="32"/>
      <c r="M3165" s="147" t="s">
        <v>1</v>
      </c>
      <c r="N3165" s="148" t="s">
        <v>45</v>
      </c>
      <c r="P3165" s="149">
        <f>O3165*H3165</f>
        <v>0</v>
      </c>
      <c r="Q3165" s="149">
        <v>1.2999999999999999E-4</v>
      </c>
      <c r="R3165" s="149">
        <f>Q3165*H3165</f>
        <v>6.4999999999999997E-3</v>
      </c>
      <c r="S3165" s="149">
        <v>0</v>
      </c>
      <c r="T3165" s="150">
        <f>S3165*H3165</f>
        <v>0</v>
      </c>
      <c r="AR3165" s="151" t="s">
        <v>379</v>
      </c>
      <c r="AT3165" s="151" t="s">
        <v>375</v>
      </c>
      <c r="AU3165" s="151" t="s">
        <v>90</v>
      </c>
      <c r="AY3165" s="17" t="s">
        <v>373</v>
      </c>
      <c r="BE3165" s="152">
        <f>IF(N3165="základní",J3165,0)</f>
        <v>0</v>
      </c>
      <c r="BF3165" s="152">
        <f>IF(N3165="snížená",J3165,0)</f>
        <v>0</v>
      </c>
      <c r="BG3165" s="152">
        <f>IF(N3165="zákl. přenesená",J3165,0)</f>
        <v>0</v>
      </c>
      <c r="BH3165" s="152">
        <f>IF(N3165="sníž. přenesená",J3165,0)</f>
        <v>0</v>
      </c>
      <c r="BI3165" s="152">
        <f>IF(N3165="nulová",J3165,0)</f>
        <v>0</v>
      </c>
      <c r="BJ3165" s="17" t="s">
        <v>87</v>
      </c>
      <c r="BK3165" s="152">
        <f>ROUND(I3165*H3165,2)</f>
        <v>0</v>
      </c>
      <c r="BL3165" s="17" t="s">
        <v>379</v>
      </c>
      <c r="BM3165" s="151" t="s">
        <v>1668</v>
      </c>
    </row>
    <row r="3166" spans="2:65" s="12" customFormat="1" ht="11.25">
      <c r="B3166" s="153"/>
      <c r="D3166" s="154" t="s">
        <v>381</v>
      </c>
      <c r="E3166" s="155" t="s">
        <v>1</v>
      </c>
      <c r="F3166" s="156" t="s">
        <v>1019</v>
      </c>
      <c r="H3166" s="155" t="s">
        <v>1</v>
      </c>
      <c r="I3166" s="157"/>
      <c r="L3166" s="153"/>
      <c r="M3166" s="158"/>
      <c r="T3166" s="159"/>
      <c r="AT3166" s="155" t="s">
        <v>381</v>
      </c>
      <c r="AU3166" s="155" t="s">
        <v>90</v>
      </c>
      <c r="AV3166" s="12" t="s">
        <v>87</v>
      </c>
      <c r="AW3166" s="12" t="s">
        <v>36</v>
      </c>
      <c r="AX3166" s="12" t="s">
        <v>80</v>
      </c>
      <c r="AY3166" s="155" t="s">
        <v>373</v>
      </c>
    </row>
    <row r="3167" spans="2:65" s="13" customFormat="1" ht="11.25">
      <c r="B3167" s="160"/>
      <c r="D3167" s="154" t="s">
        <v>381</v>
      </c>
      <c r="E3167" s="161" t="s">
        <v>1</v>
      </c>
      <c r="F3167" s="162" t="s">
        <v>880</v>
      </c>
      <c r="H3167" s="163">
        <v>50</v>
      </c>
      <c r="I3167" s="164"/>
      <c r="L3167" s="160"/>
      <c r="M3167" s="165"/>
      <c r="T3167" s="166"/>
      <c r="AT3167" s="161" t="s">
        <v>381</v>
      </c>
      <c r="AU3167" s="161" t="s">
        <v>90</v>
      </c>
      <c r="AV3167" s="13" t="s">
        <v>90</v>
      </c>
      <c r="AW3167" s="13" t="s">
        <v>36</v>
      </c>
      <c r="AX3167" s="13" t="s">
        <v>80</v>
      </c>
      <c r="AY3167" s="161" t="s">
        <v>373</v>
      </c>
    </row>
    <row r="3168" spans="2:65" s="14" customFormat="1" ht="11.25">
      <c r="B3168" s="167"/>
      <c r="D3168" s="154" t="s">
        <v>381</v>
      </c>
      <c r="E3168" s="168" t="s">
        <v>1</v>
      </c>
      <c r="F3168" s="169" t="s">
        <v>386</v>
      </c>
      <c r="H3168" s="170">
        <v>50</v>
      </c>
      <c r="I3168" s="171"/>
      <c r="L3168" s="167"/>
      <c r="M3168" s="172"/>
      <c r="T3168" s="173"/>
      <c r="AT3168" s="168" t="s">
        <v>381</v>
      </c>
      <c r="AU3168" s="168" t="s">
        <v>90</v>
      </c>
      <c r="AV3168" s="14" t="s">
        <v>379</v>
      </c>
      <c r="AW3168" s="14" t="s">
        <v>36</v>
      </c>
      <c r="AX3168" s="14" t="s">
        <v>87</v>
      </c>
      <c r="AY3168" s="168" t="s">
        <v>373</v>
      </c>
    </row>
    <row r="3169" spans="2:65" s="1" customFormat="1" ht="21.75" customHeight="1">
      <c r="B3169" s="32"/>
      <c r="C3169" s="139" t="s">
        <v>1669</v>
      </c>
      <c r="D3169" s="139" t="s">
        <v>375</v>
      </c>
      <c r="E3169" s="140" t="s">
        <v>1670</v>
      </c>
      <c r="F3169" s="141" t="s">
        <v>1671</v>
      </c>
      <c r="G3169" s="142" t="s">
        <v>914</v>
      </c>
      <c r="H3169" s="143">
        <v>70</v>
      </c>
      <c r="I3169" s="144"/>
      <c r="J3169" s="145">
        <f>ROUND(I3169*H3169,2)</f>
        <v>0</v>
      </c>
      <c r="K3169" s="146"/>
      <c r="L3169" s="32"/>
      <c r="M3169" s="147" t="s">
        <v>1</v>
      </c>
      <c r="N3169" s="148" t="s">
        <v>45</v>
      </c>
      <c r="P3169" s="149">
        <f>O3169*H3169</f>
        <v>0</v>
      </c>
      <c r="Q3169" s="149">
        <v>1.7000000000000001E-4</v>
      </c>
      <c r="R3169" s="149">
        <f>Q3169*H3169</f>
        <v>1.1900000000000001E-2</v>
      </c>
      <c r="S3169" s="149">
        <v>0</v>
      </c>
      <c r="T3169" s="150">
        <f>S3169*H3169</f>
        <v>0</v>
      </c>
      <c r="AR3169" s="151" t="s">
        <v>379</v>
      </c>
      <c r="AT3169" s="151" t="s">
        <v>375</v>
      </c>
      <c r="AU3169" s="151" t="s">
        <v>90</v>
      </c>
      <c r="AY3169" s="17" t="s">
        <v>373</v>
      </c>
      <c r="BE3169" s="152">
        <f>IF(N3169="základní",J3169,0)</f>
        <v>0</v>
      </c>
      <c r="BF3169" s="152">
        <f>IF(N3169="snížená",J3169,0)</f>
        <v>0</v>
      </c>
      <c r="BG3169" s="152">
        <f>IF(N3169="zákl. přenesená",J3169,0)</f>
        <v>0</v>
      </c>
      <c r="BH3169" s="152">
        <f>IF(N3169="sníž. přenesená",J3169,0)</f>
        <v>0</v>
      </c>
      <c r="BI3169" s="152">
        <f>IF(N3169="nulová",J3169,0)</f>
        <v>0</v>
      </c>
      <c r="BJ3169" s="17" t="s">
        <v>87</v>
      </c>
      <c r="BK3169" s="152">
        <f>ROUND(I3169*H3169,2)</f>
        <v>0</v>
      </c>
      <c r="BL3169" s="17" t="s">
        <v>379</v>
      </c>
      <c r="BM3169" s="151" t="s">
        <v>1672</v>
      </c>
    </row>
    <row r="3170" spans="2:65" s="12" customFormat="1" ht="11.25">
      <c r="B3170" s="153"/>
      <c r="D3170" s="154" t="s">
        <v>381</v>
      </c>
      <c r="E3170" s="155" t="s">
        <v>1</v>
      </c>
      <c r="F3170" s="156" t="s">
        <v>1019</v>
      </c>
      <c r="H3170" s="155" t="s">
        <v>1</v>
      </c>
      <c r="I3170" s="157"/>
      <c r="L3170" s="153"/>
      <c r="M3170" s="158"/>
      <c r="T3170" s="159"/>
      <c r="AT3170" s="155" t="s">
        <v>381</v>
      </c>
      <c r="AU3170" s="155" t="s">
        <v>90</v>
      </c>
      <c r="AV3170" s="12" t="s">
        <v>87</v>
      </c>
      <c r="AW3170" s="12" t="s">
        <v>36</v>
      </c>
      <c r="AX3170" s="12" t="s">
        <v>80</v>
      </c>
      <c r="AY3170" s="155" t="s">
        <v>373</v>
      </c>
    </row>
    <row r="3171" spans="2:65" s="13" customFormat="1" ht="11.25">
      <c r="B3171" s="160"/>
      <c r="D3171" s="154" t="s">
        <v>381</v>
      </c>
      <c r="E3171" s="161" t="s">
        <v>1</v>
      </c>
      <c r="F3171" s="162" t="s">
        <v>1125</v>
      </c>
      <c r="H3171" s="163">
        <v>70</v>
      </c>
      <c r="I3171" s="164"/>
      <c r="L3171" s="160"/>
      <c r="M3171" s="165"/>
      <c r="T3171" s="166"/>
      <c r="AT3171" s="161" t="s">
        <v>381</v>
      </c>
      <c r="AU3171" s="161" t="s">
        <v>90</v>
      </c>
      <c r="AV3171" s="13" t="s">
        <v>90</v>
      </c>
      <c r="AW3171" s="13" t="s">
        <v>36</v>
      </c>
      <c r="AX3171" s="13" t="s">
        <v>80</v>
      </c>
      <c r="AY3171" s="161" t="s">
        <v>373</v>
      </c>
    </row>
    <row r="3172" spans="2:65" s="14" customFormat="1" ht="11.25">
      <c r="B3172" s="167"/>
      <c r="D3172" s="154" t="s">
        <v>381</v>
      </c>
      <c r="E3172" s="168" t="s">
        <v>1</v>
      </c>
      <c r="F3172" s="169" t="s">
        <v>386</v>
      </c>
      <c r="H3172" s="170">
        <v>70</v>
      </c>
      <c r="I3172" s="171"/>
      <c r="L3172" s="167"/>
      <c r="M3172" s="172"/>
      <c r="T3172" s="173"/>
      <c r="AT3172" s="168" t="s">
        <v>381</v>
      </c>
      <c r="AU3172" s="168" t="s">
        <v>90</v>
      </c>
      <c r="AV3172" s="14" t="s">
        <v>379</v>
      </c>
      <c r="AW3172" s="14" t="s">
        <v>36</v>
      </c>
      <c r="AX3172" s="14" t="s">
        <v>87</v>
      </c>
      <c r="AY3172" s="168" t="s">
        <v>373</v>
      </c>
    </row>
    <row r="3173" spans="2:65" s="1" customFormat="1" ht="24.2" customHeight="1">
      <c r="B3173" s="32"/>
      <c r="C3173" s="139" t="s">
        <v>1673</v>
      </c>
      <c r="D3173" s="139" t="s">
        <v>375</v>
      </c>
      <c r="E3173" s="140" t="s">
        <v>1674</v>
      </c>
      <c r="F3173" s="141" t="s">
        <v>1675</v>
      </c>
      <c r="G3173" s="142" t="s">
        <v>914</v>
      </c>
      <c r="H3173" s="143">
        <v>1</v>
      </c>
      <c r="I3173" s="144"/>
      <c r="J3173" s="145">
        <f>ROUND(I3173*H3173,2)</f>
        <v>0</v>
      </c>
      <c r="K3173" s="146"/>
      <c r="L3173" s="32"/>
      <c r="M3173" s="147" t="s">
        <v>1</v>
      </c>
      <c r="N3173" s="148" t="s">
        <v>45</v>
      </c>
      <c r="P3173" s="149">
        <f>O3173*H3173</f>
        <v>0</v>
      </c>
      <c r="Q3173" s="149">
        <v>5.0000000000000001E-3</v>
      </c>
      <c r="R3173" s="149">
        <f>Q3173*H3173</f>
        <v>5.0000000000000001E-3</v>
      </c>
      <c r="S3173" s="149">
        <v>0</v>
      </c>
      <c r="T3173" s="150">
        <f>S3173*H3173</f>
        <v>0</v>
      </c>
      <c r="AR3173" s="151" t="s">
        <v>379</v>
      </c>
      <c r="AT3173" s="151" t="s">
        <v>375</v>
      </c>
      <c r="AU3173" s="151" t="s">
        <v>90</v>
      </c>
      <c r="AY3173" s="17" t="s">
        <v>373</v>
      </c>
      <c r="BE3173" s="152">
        <f>IF(N3173="základní",J3173,0)</f>
        <v>0</v>
      </c>
      <c r="BF3173" s="152">
        <f>IF(N3173="snížená",J3173,0)</f>
        <v>0</v>
      </c>
      <c r="BG3173" s="152">
        <f>IF(N3173="zákl. přenesená",J3173,0)</f>
        <v>0</v>
      </c>
      <c r="BH3173" s="152">
        <f>IF(N3173="sníž. přenesená",J3173,0)</f>
        <v>0</v>
      </c>
      <c r="BI3173" s="152">
        <f>IF(N3173="nulová",J3173,0)</f>
        <v>0</v>
      </c>
      <c r="BJ3173" s="17" t="s">
        <v>87</v>
      </c>
      <c r="BK3173" s="152">
        <f>ROUND(I3173*H3173,2)</f>
        <v>0</v>
      </c>
      <c r="BL3173" s="17" t="s">
        <v>379</v>
      </c>
      <c r="BM3173" s="151" t="s">
        <v>1676</v>
      </c>
    </row>
    <row r="3174" spans="2:65" s="12" customFormat="1" ht="11.25">
      <c r="B3174" s="153"/>
      <c r="D3174" s="154" t="s">
        <v>381</v>
      </c>
      <c r="E3174" s="155" t="s">
        <v>1</v>
      </c>
      <c r="F3174" s="156" t="s">
        <v>456</v>
      </c>
      <c r="H3174" s="155" t="s">
        <v>1</v>
      </c>
      <c r="I3174" s="157"/>
      <c r="L3174" s="153"/>
      <c r="M3174" s="158"/>
      <c r="T3174" s="159"/>
      <c r="AT3174" s="155" t="s">
        <v>381</v>
      </c>
      <c r="AU3174" s="155" t="s">
        <v>90</v>
      </c>
      <c r="AV3174" s="12" t="s">
        <v>87</v>
      </c>
      <c r="AW3174" s="12" t="s">
        <v>36</v>
      </c>
      <c r="AX3174" s="12" t="s">
        <v>80</v>
      </c>
      <c r="AY3174" s="155" t="s">
        <v>373</v>
      </c>
    </row>
    <row r="3175" spans="2:65" s="13" customFormat="1" ht="11.25">
      <c r="B3175" s="160"/>
      <c r="D3175" s="154" t="s">
        <v>381</v>
      </c>
      <c r="E3175" s="161" t="s">
        <v>1</v>
      </c>
      <c r="F3175" s="162" t="s">
        <v>1677</v>
      </c>
      <c r="H3175" s="163">
        <v>1</v>
      </c>
      <c r="I3175" s="164"/>
      <c r="L3175" s="160"/>
      <c r="M3175" s="165"/>
      <c r="T3175" s="166"/>
      <c r="AT3175" s="161" t="s">
        <v>381</v>
      </c>
      <c r="AU3175" s="161" t="s">
        <v>90</v>
      </c>
      <c r="AV3175" s="13" t="s">
        <v>90</v>
      </c>
      <c r="AW3175" s="13" t="s">
        <v>36</v>
      </c>
      <c r="AX3175" s="13" t="s">
        <v>80</v>
      </c>
      <c r="AY3175" s="161" t="s">
        <v>373</v>
      </c>
    </row>
    <row r="3176" spans="2:65" s="14" customFormat="1" ht="11.25">
      <c r="B3176" s="167"/>
      <c r="D3176" s="154" t="s">
        <v>381</v>
      </c>
      <c r="E3176" s="168" t="s">
        <v>1</v>
      </c>
      <c r="F3176" s="169" t="s">
        <v>386</v>
      </c>
      <c r="H3176" s="170">
        <v>1</v>
      </c>
      <c r="I3176" s="171"/>
      <c r="L3176" s="167"/>
      <c r="M3176" s="172"/>
      <c r="T3176" s="173"/>
      <c r="AT3176" s="168" t="s">
        <v>381</v>
      </c>
      <c r="AU3176" s="168" t="s">
        <v>90</v>
      </c>
      <c r="AV3176" s="14" t="s">
        <v>379</v>
      </c>
      <c r="AW3176" s="14" t="s">
        <v>36</v>
      </c>
      <c r="AX3176" s="14" t="s">
        <v>87</v>
      </c>
      <c r="AY3176" s="168" t="s">
        <v>373</v>
      </c>
    </row>
    <row r="3177" spans="2:65" s="1" customFormat="1" ht="24.2" customHeight="1">
      <c r="B3177" s="32"/>
      <c r="C3177" s="139" t="s">
        <v>1678</v>
      </c>
      <c r="D3177" s="139" t="s">
        <v>375</v>
      </c>
      <c r="E3177" s="140" t="s">
        <v>1679</v>
      </c>
      <c r="F3177" s="141" t="s">
        <v>1680</v>
      </c>
      <c r="G3177" s="142" t="s">
        <v>914</v>
      </c>
      <c r="H3177" s="143">
        <v>51</v>
      </c>
      <c r="I3177" s="144"/>
      <c r="J3177" s="145">
        <f>ROUND(I3177*H3177,2)</f>
        <v>0</v>
      </c>
      <c r="K3177" s="146"/>
      <c r="L3177" s="32"/>
      <c r="M3177" s="147" t="s">
        <v>1</v>
      </c>
      <c r="N3177" s="148" t="s">
        <v>45</v>
      </c>
      <c r="P3177" s="149">
        <f>O3177*H3177</f>
        <v>0</v>
      </c>
      <c r="Q3177" s="149">
        <v>5.0000000000000001E-4</v>
      </c>
      <c r="R3177" s="149">
        <f>Q3177*H3177</f>
        <v>2.5500000000000002E-2</v>
      </c>
      <c r="S3177" s="149">
        <v>0</v>
      </c>
      <c r="T3177" s="150">
        <f>S3177*H3177</f>
        <v>0</v>
      </c>
      <c r="AR3177" s="151" t="s">
        <v>379</v>
      </c>
      <c r="AT3177" s="151" t="s">
        <v>375</v>
      </c>
      <c r="AU3177" s="151" t="s">
        <v>90</v>
      </c>
      <c r="AY3177" s="17" t="s">
        <v>373</v>
      </c>
      <c r="BE3177" s="152">
        <f>IF(N3177="základní",J3177,0)</f>
        <v>0</v>
      </c>
      <c r="BF3177" s="152">
        <f>IF(N3177="snížená",J3177,0)</f>
        <v>0</v>
      </c>
      <c r="BG3177" s="152">
        <f>IF(N3177="zákl. přenesená",J3177,0)</f>
        <v>0</v>
      </c>
      <c r="BH3177" s="152">
        <f>IF(N3177="sníž. přenesená",J3177,0)</f>
        <v>0</v>
      </c>
      <c r="BI3177" s="152">
        <f>IF(N3177="nulová",J3177,0)</f>
        <v>0</v>
      </c>
      <c r="BJ3177" s="17" t="s">
        <v>87</v>
      </c>
      <c r="BK3177" s="152">
        <f>ROUND(I3177*H3177,2)</f>
        <v>0</v>
      </c>
      <c r="BL3177" s="17" t="s">
        <v>379</v>
      </c>
      <c r="BM3177" s="151" t="s">
        <v>1681</v>
      </c>
    </row>
    <row r="3178" spans="2:65" s="12" customFormat="1" ht="11.25">
      <c r="B3178" s="153"/>
      <c r="D3178" s="154" t="s">
        <v>381</v>
      </c>
      <c r="E3178" s="155" t="s">
        <v>1</v>
      </c>
      <c r="F3178" s="156" t="s">
        <v>456</v>
      </c>
      <c r="H3178" s="155" t="s">
        <v>1</v>
      </c>
      <c r="I3178" s="157"/>
      <c r="L3178" s="153"/>
      <c r="M3178" s="158"/>
      <c r="T3178" s="159"/>
      <c r="AT3178" s="155" t="s">
        <v>381</v>
      </c>
      <c r="AU3178" s="155" t="s">
        <v>90</v>
      </c>
      <c r="AV3178" s="12" t="s">
        <v>87</v>
      </c>
      <c r="AW3178" s="12" t="s">
        <v>36</v>
      </c>
      <c r="AX3178" s="12" t="s">
        <v>80</v>
      </c>
      <c r="AY3178" s="155" t="s">
        <v>373</v>
      </c>
    </row>
    <row r="3179" spans="2:65" s="13" customFormat="1" ht="11.25">
      <c r="B3179" s="160"/>
      <c r="D3179" s="154" t="s">
        <v>381</v>
      </c>
      <c r="E3179" s="161" t="s">
        <v>1</v>
      </c>
      <c r="F3179" s="162" t="s">
        <v>1682</v>
      </c>
      <c r="H3179" s="163">
        <v>51</v>
      </c>
      <c r="I3179" s="164"/>
      <c r="L3179" s="160"/>
      <c r="M3179" s="165"/>
      <c r="T3179" s="166"/>
      <c r="AT3179" s="161" t="s">
        <v>381</v>
      </c>
      <c r="AU3179" s="161" t="s">
        <v>90</v>
      </c>
      <c r="AV3179" s="13" t="s">
        <v>90</v>
      </c>
      <c r="AW3179" s="13" t="s">
        <v>36</v>
      </c>
      <c r="AX3179" s="13" t="s">
        <v>80</v>
      </c>
      <c r="AY3179" s="161" t="s">
        <v>373</v>
      </c>
    </row>
    <row r="3180" spans="2:65" s="14" customFormat="1" ht="11.25">
      <c r="B3180" s="167"/>
      <c r="D3180" s="154" t="s">
        <v>381</v>
      </c>
      <c r="E3180" s="168" t="s">
        <v>1</v>
      </c>
      <c r="F3180" s="169" t="s">
        <v>386</v>
      </c>
      <c r="H3180" s="170">
        <v>51</v>
      </c>
      <c r="I3180" s="171"/>
      <c r="L3180" s="167"/>
      <c r="M3180" s="172"/>
      <c r="T3180" s="173"/>
      <c r="AT3180" s="168" t="s">
        <v>381</v>
      </c>
      <c r="AU3180" s="168" t="s">
        <v>90</v>
      </c>
      <c r="AV3180" s="14" t="s">
        <v>379</v>
      </c>
      <c r="AW3180" s="14" t="s">
        <v>36</v>
      </c>
      <c r="AX3180" s="14" t="s">
        <v>87</v>
      </c>
      <c r="AY3180" s="168" t="s">
        <v>373</v>
      </c>
    </row>
    <row r="3181" spans="2:65" s="1" customFormat="1" ht="11.25">
      <c r="B3181" s="32"/>
      <c r="D3181" s="154" t="s">
        <v>403</v>
      </c>
      <c r="F3181" s="174" t="s">
        <v>407</v>
      </c>
      <c r="L3181" s="32"/>
      <c r="M3181" s="175"/>
      <c r="T3181" s="56"/>
      <c r="AU3181" s="17" t="s">
        <v>90</v>
      </c>
    </row>
    <row r="3182" spans="2:65" s="1" customFormat="1" ht="11.25">
      <c r="B3182" s="32"/>
      <c r="D3182" s="154" t="s">
        <v>403</v>
      </c>
      <c r="F3182" s="176" t="s">
        <v>397</v>
      </c>
      <c r="H3182" s="177">
        <v>0</v>
      </c>
      <c r="L3182" s="32"/>
      <c r="M3182" s="175"/>
      <c r="T3182" s="56"/>
      <c r="AU3182" s="17" t="s">
        <v>90</v>
      </c>
    </row>
    <row r="3183" spans="2:65" s="1" customFormat="1" ht="11.25">
      <c r="B3183" s="32"/>
      <c r="D3183" s="154" t="s">
        <v>403</v>
      </c>
      <c r="F3183" s="176" t="s">
        <v>398</v>
      </c>
      <c r="H3183" s="177">
        <v>0</v>
      </c>
      <c r="L3183" s="32"/>
      <c r="M3183" s="175"/>
      <c r="T3183" s="56"/>
      <c r="AU3183" s="17" t="s">
        <v>90</v>
      </c>
    </row>
    <row r="3184" spans="2:65" s="1" customFormat="1" ht="11.25">
      <c r="B3184" s="32"/>
      <c r="D3184" s="154" t="s">
        <v>403</v>
      </c>
      <c r="F3184" s="176" t="s">
        <v>399</v>
      </c>
      <c r="H3184" s="177">
        <v>0</v>
      </c>
      <c r="L3184" s="32"/>
      <c r="M3184" s="175"/>
      <c r="T3184" s="56"/>
      <c r="AU3184" s="17" t="s">
        <v>90</v>
      </c>
    </row>
    <row r="3185" spans="2:65" s="1" customFormat="1" ht="11.25">
      <c r="B3185" s="32"/>
      <c r="D3185" s="154" t="s">
        <v>403</v>
      </c>
      <c r="F3185" s="176" t="s">
        <v>232</v>
      </c>
      <c r="H3185" s="177">
        <v>612.85</v>
      </c>
      <c r="L3185" s="32"/>
      <c r="M3185" s="175"/>
      <c r="T3185" s="56"/>
      <c r="AU3185" s="17" t="s">
        <v>90</v>
      </c>
    </row>
    <row r="3186" spans="2:65" s="1" customFormat="1" ht="24.2" customHeight="1">
      <c r="B3186" s="32"/>
      <c r="C3186" s="139" t="s">
        <v>1683</v>
      </c>
      <c r="D3186" s="139" t="s">
        <v>375</v>
      </c>
      <c r="E3186" s="140" t="s">
        <v>1684</v>
      </c>
      <c r="F3186" s="141" t="s">
        <v>1685</v>
      </c>
      <c r="G3186" s="142" t="s">
        <v>465</v>
      </c>
      <c r="H3186" s="143">
        <v>16</v>
      </c>
      <c r="I3186" s="144"/>
      <c r="J3186" s="145">
        <f>ROUND(I3186*H3186,2)</f>
        <v>0</v>
      </c>
      <c r="K3186" s="146"/>
      <c r="L3186" s="32"/>
      <c r="M3186" s="147" t="s">
        <v>1</v>
      </c>
      <c r="N3186" s="148" t="s">
        <v>45</v>
      </c>
      <c r="P3186" s="149">
        <f>O3186*H3186</f>
        <v>0</v>
      </c>
      <c r="Q3186" s="149">
        <v>1.1299999999999999E-3</v>
      </c>
      <c r="R3186" s="149">
        <f>Q3186*H3186</f>
        <v>1.8079999999999999E-2</v>
      </c>
      <c r="S3186" s="149">
        <v>1.0999999999999999E-2</v>
      </c>
      <c r="T3186" s="150">
        <f>S3186*H3186</f>
        <v>0.17599999999999999</v>
      </c>
      <c r="AR3186" s="151" t="s">
        <v>379</v>
      </c>
      <c r="AT3186" s="151" t="s">
        <v>375</v>
      </c>
      <c r="AU3186" s="151" t="s">
        <v>90</v>
      </c>
      <c r="AY3186" s="17" t="s">
        <v>373</v>
      </c>
      <c r="BE3186" s="152">
        <f>IF(N3186="základní",J3186,0)</f>
        <v>0</v>
      </c>
      <c r="BF3186" s="152">
        <f>IF(N3186="snížená",J3186,0)</f>
        <v>0</v>
      </c>
      <c r="BG3186" s="152">
        <f>IF(N3186="zákl. přenesená",J3186,0)</f>
        <v>0</v>
      </c>
      <c r="BH3186" s="152">
        <f>IF(N3186="sníž. přenesená",J3186,0)</f>
        <v>0</v>
      </c>
      <c r="BI3186" s="152">
        <f>IF(N3186="nulová",J3186,0)</f>
        <v>0</v>
      </c>
      <c r="BJ3186" s="17" t="s">
        <v>87</v>
      </c>
      <c r="BK3186" s="152">
        <f>ROUND(I3186*H3186,2)</f>
        <v>0</v>
      </c>
      <c r="BL3186" s="17" t="s">
        <v>379</v>
      </c>
      <c r="BM3186" s="151" t="s">
        <v>1686</v>
      </c>
    </row>
    <row r="3187" spans="2:65" s="12" customFormat="1" ht="11.25">
      <c r="B3187" s="153"/>
      <c r="D3187" s="154" t="s">
        <v>381</v>
      </c>
      <c r="E3187" s="155" t="s">
        <v>1</v>
      </c>
      <c r="F3187" s="156" t="s">
        <v>1019</v>
      </c>
      <c r="H3187" s="155" t="s">
        <v>1</v>
      </c>
      <c r="I3187" s="157"/>
      <c r="L3187" s="153"/>
      <c r="M3187" s="158"/>
      <c r="T3187" s="159"/>
      <c r="AT3187" s="155" t="s">
        <v>381</v>
      </c>
      <c r="AU3187" s="155" t="s">
        <v>90</v>
      </c>
      <c r="AV3187" s="12" t="s">
        <v>87</v>
      </c>
      <c r="AW3187" s="12" t="s">
        <v>36</v>
      </c>
      <c r="AX3187" s="12" t="s">
        <v>80</v>
      </c>
      <c r="AY3187" s="155" t="s">
        <v>373</v>
      </c>
    </row>
    <row r="3188" spans="2:65" s="12" customFormat="1" ht="11.25">
      <c r="B3188" s="153"/>
      <c r="D3188" s="154" t="s">
        <v>381</v>
      </c>
      <c r="E3188" s="155" t="s">
        <v>1</v>
      </c>
      <c r="F3188" s="156" t="s">
        <v>1687</v>
      </c>
      <c r="H3188" s="155" t="s">
        <v>1</v>
      </c>
      <c r="I3188" s="157"/>
      <c r="L3188" s="153"/>
      <c r="M3188" s="158"/>
      <c r="T3188" s="159"/>
      <c r="AT3188" s="155" t="s">
        <v>381</v>
      </c>
      <c r="AU3188" s="155" t="s">
        <v>90</v>
      </c>
      <c r="AV3188" s="12" t="s">
        <v>87</v>
      </c>
      <c r="AW3188" s="12" t="s">
        <v>36</v>
      </c>
      <c r="AX3188" s="12" t="s">
        <v>80</v>
      </c>
      <c r="AY3188" s="155" t="s">
        <v>373</v>
      </c>
    </row>
    <row r="3189" spans="2:65" s="13" customFormat="1" ht="11.25">
      <c r="B3189" s="160"/>
      <c r="D3189" s="154" t="s">
        <v>381</v>
      </c>
      <c r="E3189" s="161" t="s">
        <v>1</v>
      </c>
      <c r="F3189" s="162" t="s">
        <v>1688</v>
      </c>
      <c r="H3189" s="163">
        <v>10</v>
      </c>
      <c r="I3189" s="164"/>
      <c r="L3189" s="160"/>
      <c r="M3189" s="165"/>
      <c r="T3189" s="166"/>
      <c r="AT3189" s="161" t="s">
        <v>381</v>
      </c>
      <c r="AU3189" s="161" t="s">
        <v>90</v>
      </c>
      <c r="AV3189" s="13" t="s">
        <v>90</v>
      </c>
      <c r="AW3189" s="13" t="s">
        <v>36</v>
      </c>
      <c r="AX3189" s="13" t="s">
        <v>80</v>
      </c>
      <c r="AY3189" s="161" t="s">
        <v>373</v>
      </c>
    </row>
    <row r="3190" spans="2:65" s="12" customFormat="1" ht="11.25">
      <c r="B3190" s="153"/>
      <c r="D3190" s="154" t="s">
        <v>381</v>
      </c>
      <c r="E3190" s="155" t="s">
        <v>1</v>
      </c>
      <c r="F3190" s="156" t="s">
        <v>1689</v>
      </c>
      <c r="H3190" s="155" t="s">
        <v>1</v>
      </c>
      <c r="I3190" s="157"/>
      <c r="L3190" s="153"/>
      <c r="M3190" s="158"/>
      <c r="T3190" s="159"/>
      <c r="AT3190" s="155" t="s">
        <v>381</v>
      </c>
      <c r="AU3190" s="155" t="s">
        <v>90</v>
      </c>
      <c r="AV3190" s="12" t="s">
        <v>87</v>
      </c>
      <c r="AW3190" s="12" t="s">
        <v>36</v>
      </c>
      <c r="AX3190" s="12" t="s">
        <v>80</v>
      </c>
      <c r="AY3190" s="155" t="s">
        <v>373</v>
      </c>
    </row>
    <row r="3191" spans="2:65" s="13" customFormat="1" ht="11.25">
      <c r="B3191" s="160"/>
      <c r="D3191" s="154" t="s">
        <v>381</v>
      </c>
      <c r="E3191" s="161" t="s">
        <v>1</v>
      </c>
      <c r="F3191" s="162" t="s">
        <v>1690</v>
      </c>
      <c r="H3191" s="163">
        <v>6</v>
      </c>
      <c r="I3191" s="164"/>
      <c r="L3191" s="160"/>
      <c r="M3191" s="165"/>
      <c r="T3191" s="166"/>
      <c r="AT3191" s="161" t="s">
        <v>381</v>
      </c>
      <c r="AU3191" s="161" t="s">
        <v>90</v>
      </c>
      <c r="AV3191" s="13" t="s">
        <v>90</v>
      </c>
      <c r="AW3191" s="13" t="s">
        <v>36</v>
      </c>
      <c r="AX3191" s="13" t="s">
        <v>80</v>
      </c>
      <c r="AY3191" s="161" t="s">
        <v>373</v>
      </c>
    </row>
    <row r="3192" spans="2:65" s="14" customFormat="1" ht="11.25">
      <c r="B3192" s="167"/>
      <c r="D3192" s="154" t="s">
        <v>381</v>
      </c>
      <c r="E3192" s="168" t="s">
        <v>1</v>
      </c>
      <c r="F3192" s="169" t="s">
        <v>386</v>
      </c>
      <c r="H3192" s="170">
        <v>16</v>
      </c>
      <c r="I3192" s="171"/>
      <c r="L3192" s="167"/>
      <c r="M3192" s="172"/>
      <c r="T3192" s="173"/>
      <c r="AT3192" s="168" t="s">
        <v>381</v>
      </c>
      <c r="AU3192" s="168" t="s">
        <v>90</v>
      </c>
      <c r="AV3192" s="14" t="s">
        <v>379</v>
      </c>
      <c r="AW3192" s="14" t="s">
        <v>36</v>
      </c>
      <c r="AX3192" s="14" t="s">
        <v>87</v>
      </c>
      <c r="AY3192" s="168" t="s">
        <v>373</v>
      </c>
    </row>
    <row r="3193" spans="2:65" s="1" customFormat="1" ht="16.5" customHeight="1">
      <c r="B3193" s="32"/>
      <c r="C3193" s="139" t="s">
        <v>1691</v>
      </c>
      <c r="D3193" s="139" t="s">
        <v>375</v>
      </c>
      <c r="E3193" s="140" t="s">
        <v>1692</v>
      </c>
      <c r="F3193" s="141" t="s">
        <v>1693</v>
      </c>
      <c r="G3193" s="142" t="s">
        <v>914</v>
      </c>
      <c r="H3193" s="143">
        <v>5</v>
      </c>
      <c r="I3193" s="144"/>
      <c r="J3193" s="145">
        <f>ROUND(I3193*H3193,2)</f>
        <v>0</v>
      </c>
      <c r="K3193" s="146"/>
      <c r="L3193" s="32"/>
      <c r="M3193" s="147" t="s">
        <v>1</v>
      </c>
      <c r="N3193" s="148" t="s">
        <v>45</v>
      </c>
      <c r="P3193" s="149">
        <f>O3193*H3193</f>
        <v>0</v>
      </c>
      <c r="Q3193" s="149">
        <v>0</v>
      </c>
      <c r="R3193" s="149">
        <f>Q3193*H3193</f>
        <v>0</v>
      </c>
      <c r="S3193" s="149">
        <v>0</v>
      </c>
      <c r="T3193" s="150">
        <f>S3193*H3193</f>
        <v>0</v>
      </c>
      <c r="AR3193" s="151" t="s">
        <v>379</v>
      </c>
      <c r="AT3193" s="151" t="s">
        <v>375</v>
      </c>
      <c r="AU3193" s="151" t="s">
        <v>90</v>
      </c>
      <c r="AY3193" s="17" t="s">
        <v>373</v>
      </c>
      <c r="BE3193" s="152">
        <f>IF(N3193="základní",J3193,0)</f>
        <v>0</v>
      </c>
      <c r="BF3193" s="152">
        <f>IF(N3193="snížená",J3193,0)</f>
        <v>0</v>
      </c>
      <c r="BG3193" s="152">
        <f>IF(N3193="zákl. přenesená",J3193,0)</f>
        <v>0</v>
      </c>
      <c r="BH3193" s="152">
        <f>IF(N3193="sníž. přenesená",J3193,0)</f>
        <v>0</v>
      </c>
      <c r="BI3193" s="152">
        <f>IF(N3193="nulová",J3193,0)</f>
        <v>0</v>
      </c>
      <c r="BJ3193" s="17" t="s">
        <v>87</v>
      </c>
      <c r="BK3193" s="152">
        <f>ROUND(I3193*H3193,2)</f>
        <v>0</v>
      </c>
      <c r="BL3193" s="17" t="s">
        <v>379</v>
      </c>
      <c r="BM3193" s="151" t="s">
        <v>1694</v>
      </c>
    </row>
    <row r="3194" spans="2:65" s="12" customFormat="1" ht="11.25">
      <c r="B3194" s="153"/>
      <c r="D3194" s="154" t="s">
        <v>381</v>
      </c>
      <c r="E3194" s="155" t="s">
        <v>1</v>
      </c>
      <c r="F3194" s="156" t="s">
        <v>1695</v>
      </c>
      <c r="H3194" s="155" t="s">
        <v>1</v>
      </c>
      <c r="I3194" s="157"/>
      <c r="L3194" s="153"/>
      <c r="M3194" s="158"/>
      <c r="T3194" s="159"/>
      <c r="AT3194" s="155" t="s">
        <v>381</v>
      </c>
      <c r="AU3194" s="155" t="s">
        <v>90</v>
      </c>
      <c r="AV3194" s="12" t="s">
        <v>87</v>
      </c>
      <c r="AW3194" s="12" t="s">
        <v>36</v>
      </c>
      <c r="AX3194" s="12" t="s">
        <v>80</v>
      </c>
      <c r="AY3194" s="155" t="s">
        <v>373</v>
      </c>
    </row>
    <row r="3195" spans="2:65" s="12" customFormat="1" ht="11.25">
      <c r="B3195" s="153"/>
      <c r="D3195" s="154" t="s">
        <v>381</v>
      </c>
      <c r="E3195" s="155" t="s">
        <v>1</v>
      </c>
      <c r="F3195" s="156" t="s">
        <v>1696</v>
      </c>
      <c r="H3195" s="155" t="s">
        <v>1</v>
      </c>
      <c r="I3195" s="157"/>
      <c r="L3195" s="153"/>
      <c r="M3195" s="158"/>
      <c r="T3195" s="159"/>
      <c r="AT3195" s="155" t="s">
        <v>381</v>
      </c>
      <c r="AU3195" s="155" t="s">
        <v>90</v>
      </c>
      <c r="AV3195" s="12" t="s">
        <v>87</v>
      </c>
      <c r="AW3195" s="12" t="s">
        <v>36</v>
      </c>
      <c r="AX3195" s="12" t="s">
        <v>80</v>
      </c>
      <c r="AY3195" s="155" t="s">
        <v>373</v>
      </c>
    </row>
    <row r="3196" spans="2:65" s="12" customFormat="1" ht="11.25">
      <c r="B3196" s="153"/>
      <c r="D3196" s="154" t="s">
        <v>381</v>
      </c>
      <c r="E3196" s="155" t="s">
        <v>1</v>
      </c>
      <c r="F3196" s="156" t="s">
        <v>456</v>
      </c>
      <c r="H3196" s="155" t="s">
        <v>1</v>
      </c>
      <c r="I3196" s="157"/>
      <c r="L3196" s="153"/>
      <c r="M3196" s="158"/>
      <c r="T3196" s="159"/>
      <c r="AT3196" s="155" t="s">
        <v>381</v>
      </c>
      <c r="AU3196" s="155" t="s">
        <v>90</v>
      </c>
      <c r="AV3196" s="12" t="s">
        <v>87</v>
      </c>
      <c r="AW3196" s="12" t="s">
        <v>36</v>
      </c>
      <c r="AX3196" s="12" t="s">
        <v>80</v>
      </c>
      <c r="AY3196" s="155" t="s">
        <v>373</v>
      </c>
    </row>
    <row r="3197" spans="2:65" s="13" customFormat="1" ht="11.25">
      <c r="B3197" s="160"/>
      <c r="D3197" s="154" t="s">
        <v>381</v>
      </c>
      <c r="E3197" s="161" t="s">
        <v>1</v>
      </c>
      <c r="F3197" s="162" t="s">
        <v>1697</v>
      </c>
      <c r="H3197" s="163">
        <v>5</v>
      </c>
      <c r="I3197" s="164"/>
      <c r="L3197" s="160"/>
      <c r="M3197" s="165"/>
      <c r="T3197" s="166"/>
      <c r="AT3197" s="161" t="s">
        <v>381</v>
      </c>
      <c r="AU3197" s="161" t="s">
        <v>90</v>
      </c>
      <c r="AV3197" s="13" t="s">
        <v>90</v>
      </c>
      <c r="AW3197" s="13" t="s">
        <v>36</v>
      </c>
      <c r="AX3197" s="13" t="s">
        <v>80</v>
      </c>
      <c r="AY3197" s="161" t="s">
        <v>373</v>
      </c>
    </row>
    <row r="3198" spans="2:65" s="14" customFormat="1" ht="11.25">
      <c r="B3198" s="167"/>
      <c r="D3198" s="154" t="s">
        <v>381</v>
      </c>
      <c r="E3198" s="168" t="s">
        <v>1</v>
      </c>
      <c r="F3198" s="169" t="s">
        <v>386</v>
      </c>
      <c r="H3198" s="170">
        <v>5</v>
      </c>
      <c r="I3198" s="171"/>
      <c r="L3198" s="167"/>
      <c r="M3198" s="172"/>
      <c r="T3198" s="173"/>
      <c r="AT3198" s="168" t="s">
        <v>381</v>
      </c>
      <c r="AU3198" s="168" t="s">
        <v>90</v>
      </c>
      <c r="AV3198" s="14" t="s">
        <v>379</v>
      </c>
      <c r="AW3198" s="14" t="s">
        <v>36</v>
      </c>
      <c r="AX3198" s="14" t="s">
        <v>87</v>
      </c>
      <c r="AY3198" s="168" t="s">
        <v>373</v>
      </c>
    </row>
    <row r="3199" spans="2:65" s="1" customFormat="1" ht="16.5" customHeight="1">
      <c r="B3199" s="32"/>
      <c r="C3199" s="185" t="s">
        <v>1698</v>
      </c>
      <c r="D3199" s="185" t="s">
        <v>479</v>
      </c>
      <c r="E3199" s="186" t="s">
        <v>1699</v>
      </c>
      <c r="F3199" s="187" t="s">
        <v>1700</v>
      </c>
      <c r="G3199" s="188" t="s">
        <v>914</v>
      </c>
      <c r="H3199" s="189">
        <v>5</v>
      </c>
      <c r="I3199" s="190"/>
      <c r="J3199" s="191">
        <f>ROUND(I3199*H3199,2)</f>
        <v>0</v>
      </c>
      <c r="K3199" s="192"/>
      <c r="L3199" s="193"/>
      <c r="M3199" s="194" t="s">
        <v>1</v>
      </c>
      <c r="N3199" s="195" t="s">
        <v>45</v>
      </c>
      <c r="P3199" s="149">
        <f>O3199*H3199</f>
        <v>0</v>
      </c>
      <c r="Q3199" s="149">
        <v>0.38</v>
      </c>
      <c r="R3199" s="149">
        <f>Q3199*H3199</f>
        <v>1.9</v>
      </c>
      <c r="S3199" s="149">
        <v>0</v>
      </c>
      <c r="T3199" s="150">
        <f>S3199*H3199</f>
        <v>0</v>
      </c>
      <c r="AR3199" s="151" t="s">
        <v>444</v>
      </c>
      <c r="AT3199" s="151" t="s">
        <v>479</v>
      </c>
      <c r="AU3199" s="151" t="s">
        <v>90</v>
      </c>
      <c r="AY3199" s="17" t="s">
        <v>373</v>
      </c>
      <c r="BE3199" s="152">
        <f>IF(N3199="základní",J3199,0)</f>
        <v>0</v>
      </c>
      <c r="BF3199" s="152">
        <f>IF(N3199="snížená",J3199,0)</f>
        <v>0</v>
      </c>
      <c r="BG3199" s="152">
        <f>IF(N3199="zákl. přenesená",J3199,0)</f>
        <v>0</v>
      </c>
      <c r="BH3199" s="152">
        <f>IF(N3199="sníž. přenesená",J3199,0)</f>
        <v>0</v>
      </c>
      <c r="BI3199" s="152">
        <f>IF(N3199="nulová",J3199,0)</f>
        <v>0</v>
      </c>
      <c r="BJ3199" s="17" t="s">
        <v>87</v>
      </c>
      <c r="BK3199" s="152">
        <f>ROUND(I3199*H3199,2)</f>
        <v>0</v>
      </c>
      <c r="BL3199" s="17" t="s">
        <v>379</v>
      </c>
      <c r="BM3199" s="151" t="s">
        <v>1701</v>
      </c>
    </row>
    <row r="3200" spans="2:65" s="11" customFormat="1" ht="22.9" customHeight="1">
      <c r="B3200" s="127"/>
      <c r="D3200" s="128" t="s">
        <v>79</v>
      </c>
      <c r="E3200" s="137" t="s">
        <v>1702</v>
      </c>
      <c r="F3200" s="137" t="s">
        <v>1703</v>
      </c>
      <c r="I3200" s="130"/>
      <c r="J3200" s="138">
        <f>BK3200</f>
        <v>0</v>
      </c>
      <c r="L3200" s="127"/>
      <c r="M3200" s="132"/>
      <c r="P3200" s="133">
        <f>SUM(P3201:P3205)</f>
        <v>0</v>
      </c>
      <c r="R3200" s="133">
        <f>SUM(R3201:R3205)</f>
        <v>0</v>
      </c>
      <c r="T3200" s="134">
        <f>SUM(T3201:T3205)</f>
        <v>0</v>
      </c>
      <c r="AR3200" s="128" t="s">
        <v>87</v>
      </c>
      <c r="AT3200" s="135" t="s">
        <v>79</v>
      </c>
      <c r="AU3200" s="135" t="s">
        <v>87</v>
      </c>
      <c r="AY3200" s="128" t="s">
        <v>373</v>
      </c>
      <c r="BK3200" s="136">
        <f>SUM(BK3201:BK3205)</f>
        <v>0</v>
      </c>
    </row>
    <row r="3201" spans="2:65" s="1" customFormat="1" ht="24.2" customHeight="1">
      <c r="B3201" s="32"/>
      <c r="C3201" s="139" t="s">
        <v>302</v>
      </c>
      <c r="D3201" s="139" t="s">
        <v>375</v>
      </c>
      <c r="E3201" s="140" t="s">
        <v>1704</v>
      </c>
      <c r="F3201" s="141" t="s">
        <v>1705</v>
      </c>
      <c r="G3201" s="142" t="s">
        <v>647</v>
      </c>
      <c r="H3201" s="143">
        <v>22.248000000000001</v>
      </c>
      <c r="I3201" s="144"/>
      <c r="J3201" s="145">
        <f>ROUND(I3201*H3201,2)</f>
        <v>0</v>
      </c>
      <c r="K3201" s="146"/>
      <c r="L3201" s="32"/>
      <c r="M3201" s="147" t="s">
        <v>1</v>
      </c>
      <c r="N3201" s="148" t="s">
        <v>45</v>
      </c>
      <c r="P3201" s="149">
        <f>O3201*H3201</f>
        <v>0</v>
      </c>
      <c r="Q3201" s="149">
        <v>0</v>
      </c>
      <c r="R3201" s="149">
        <f>Q3201*H3201</f>
        <v>0</v>
      </c>
      <c r="S3201" s="149">
        <v>0</v>
      </c>
      <c r="T3201" s="150">
        <f>S3201*H3201</f>
        <v>0</v>
      </c>
      <c r="AR3201" s="151" t="s">
        <v>379</v>
      </c>
      <c r="AT3201" s="151" t="s">
        <v>375</v>
      </c>
      <c r="AU3201" s="151" t="s">
        <v>90</v>
      </c>
      <c r="AY3201" s="17" t="s">
        <v>373</v>
      </c>
      <c r="BE3201" s="152">
        <f>IF(N3201="základní",J3201,0)</f>
        <v>0</v>
      </c>
      <c r="BF3201" s="152">
        <f>IF(N3201="snížená",J3201,0)</f>
        <v>0</v>
      </c>
      <c r="BG3201" s="152">
        <f>IF(N3201="zákl. přenesená",J3201,0)</f>
        <v>0</v>
      </c>
      <c r="BH3201" s="152">
        <f>IF(N3201="sníž. přenesená",J3201,0)</f>
        <v>0</v>
      </c>
      <c r="BI3201" s="152">
        <f>IF(N3201="nulová",J3201,0)</f>
        <v>0</v>
      </c>
      <c r="BJ3201" s="17" t="s">
        <v>87</v>
      </c>
      <c r="BK3201" s="152">
        <f>ROUND(I3201*H3201,2)</f>
        <v>0</v>
      </c>
      <c r="BL3201" s="17" t="s">
        <v>379</v>
      </c>
      <c r="BM3201" s="151" t="s">
        <v>1706</v>
      </c>
    </row>
    <row r="3202" spans="2:65" s="1" customFormat="1" ht="21.75" customHeight="1">
      <c r="B3202" s="32"/>
      <c r="C3202" s="139" t="s">
        <v>1707</v>
      </c>
      <c r="D3202" s="139" t="s">
        <v>375</v>
      </c>
      <c r="E3202" s="140" t="s">
        <v>1708</v>
      </c>
      <c r="F3202" s="141" t="s">
        <v>1709</v>
      </c>
      <c r="G3202" s="142" t="s">
        <v>647</v>
      </c>
      <c r="H3202" s="143">
        <v>22.248000000000001</v>
      </c>
      <c r="I3202" s="144"/>
      <c r="J3202" s="145">
        <f>ROUND(I3202*H3202,2)</f>
        <v>0</v>
      </c>
      <c r="K3202" s="146"/>
      <c r="L3202" s="32"/>
      <c r="M3202" s="147" t="s">
        <v>1</v>
      </c>
      <c r="N3202" s="148" t="s">
        <v>45</v>
      </c>
      <c r="P3202" s="149">
        <f>O3202*H3202</f>
        <v>0</v>
      </c>
      <c r="Q3202" s="149">
        <v>0</v>
      </c>
      <c r="R3202" s="149">
        <f>Q3202*H3202</f>
        <v>0</v>
      </c>
      <c r="S3202" s="149">
        <v>0</v>
      </c>
      <c r="T3202" s="150">
        <f>S3202*H3202</f>
        <v>0</v>
      </c>
      <c r="AR3202" s="151" t="s">
        <v>379</v>
      </c>
      <c r="AT3202" s="151" t="s">
        <v>375</v>
      </c>
      <c r="AU3202" s="151" t="s">
        <v>90</v>
      </c>
      <c r="AY3202" s="17" t="s">
        <v>373</v>
      </c>
      <c r="BE3202" s="152">
        <f>IF(N3202="základní",J3202,0)</f>
        <v>0</v>
      </c>
      <c r="BF3202" s="152">
        <f>IF(N3202="snížená",J3202,0)</f>
        <v>0</v>
      </c>
      <c r="BG3202" s="152">
        <f>IF(N3202="zákl. přenesená",J3202,0)</f>
        <v>0</v>
      </c>
      <c r="BH3202" s="152">
        <f>IF(N3202="sníž. přenesená",J3202,0)</f>
        <v>0</v>
      </c>
      <c r="BI3202" s="152">
        <f>IF(N3202="nulová",J3202,0)</f>
        <v>0</v>
      </c>
      <c r="BJ3202" s="17" t="s">
        <v>87</v>
      </c>
      <c r="BK3202" s="152">
        <f>ROUND(I3202*H3202,2)</f>
        <v>0</v>
      </c>
      <c r="BL3202" s="17" t="s">
        <v>379</v>
      </c>
      <c r="BM3202" s="151" t="s">
        <v>1710</v>
      </c>
    </row>
    <row r="3203" spans="2:65" s="1" customFormat="1" ht="24.2" customHeight="1">
      <c r="B3203" s="32"/>
      <c r="C3203" s="139" t="s">
        <v>1711</v>
      </c>
      <c r="D3203" s="139" t="s">
        <v>375</v>
      </c>
      <c r="E3203" s="140" t="s">
        <v>1712</v>
      </c>
      <c r="F3203" s="141" t="s">
        <v>1713</v>
      </c>
      <c r="G3203" s="142" t="s">
        <v>647</v>
      </c>
      <c r="H3203" s="143">
        <v>200.232</v>
      </c>
      <c r="I3203" s="144"/>
      <c r="J3203" s="145">
        <f>ROUND(I3203*H3203,2)</f>
        <v>0</v>
      </c>
      <c r="K3203" s="146"/>
      <c r="L3203" s="32"/>
      <c r="M3203" s="147" t="s">
        <v>1</v>
      </c>
      <c r="N3203" s="148" t="s">
        <v>45</v>
      </c>
      <c r="P3203" s="149">
        <f>O3203*H3203</f>
        <v>0</v>
      </c>
      <c r="Q3203" s="149">
        <v>0</v>
      </c>
      <c r="R3203" s="149">
        <f>Q3203*H3203</f>
        <v>0</v>
      </c>
      <c r="S3203" s="149">
        <v>0</v>
      </c>
      <c r="T3203" s="150">
        <f>S3203*H3203</f>
        <v>0</v>
      </c>
      <c r="AR3203" s="151" t="s">
        <v>379</v>
      </c>
      <c r="AT3203" s="151" t="s">
        <v>375</v>
      </c>
      <c r="AU3203" s="151" t="s">
        <v>90</v>
      </c>
      <c r="AY3203" s="17" t="s">
        <v>373</v>
      </c>
      <c r="BE3203" s="152">
        <f>IF(N3203="základní",J3203,0)</f>
        <v>0</v>
      </c>
      <c r="BF3203" s="152">
        <f>IF(N3203="snížená",J3203,0)</f>
        <v>0</v>
      </c>
      <c r="BG3203" s="152">
        <f>IF(N3203="zákl. přenesená",J3203,0)</f>
        <v>0</v>
      </c>
      <c r="BH3203" s="152">
        <f>IF(N3203="sníž. přenesená",J3203,0)</f>
        <v>0</v>
      </c>
      <c r="BI3203" s="152">
        <f>IF(N3203="nulová",J3203,0)</f>
        <v>0</v>
      </c>
      <c r="BJ3203" s="17" t="s">
        <v>87</v>
      </c>
      <c r="BK3203" s="152">
        <f>ROUND(I3203*H3203,2)</f>
        <v>0</v>
      </c>
      <c r="BL3203" s="17" t="s">
        <v>379</v>
      </c>
      <c r="BM3203" s="151" t="s">
        <v>1714</v>
      </c>
    </row>
    <row r="3204" spans="2:65" s="13" customFormat="1" ht="11.25">
      <c r="B3204" s="160"/>
      <c r="D3204" s="154" t="s">
        <v>381</v>
      </c>
      <c r="F3204" s="162" t="s">
        <v>1715</v>
      </c>
      <c r="H3204" s="163">
        <v>200.232</v>
      </c>
      <c r="I3204" s="164"/>
      <c r="L3204" s="160"/>
      <c r="M3204" s="165"/>
      <c r="T3204" s="166"/>
      <c r="AT3204" s="161" t="s">
        <v>381</v>
      </c>
      <c r="AU3204" s="161" t="s">
        <v>90</v>
      </c>
      <c r="AV3204" s="13" t="s">
        <v>90</v>
      </c>
      <c r="AW3204" s="13" t="s">
        <v>4</v>
      </c>
      <c r="AX3204" s="13" t="s">
        <v>87</v>
      </c>
      <c r="AY3204" s="161" t="s">
        <v>373</v>
      </c>
    </row>
    <row r="3205" spans="2:65" s="1" customFormat="1" ht="24.2" customHeight="1">
      <c r="B3205" s="32"/>
      <c r="C3205" s="139" t="s">
        <v>1716</v>
      </c>
      <c r="D3205" s="139" t="s">
        <v>375</v>
      </c>
      <c r="E3205" s="140" t="s">
        <v>1717</v>
      </c>
      <c r="F3205" s="141" t="s">
        <v>1718</v>
      </c>
      <c r="G3205" s="142" t="s">
        <v>647</v>
      </c>
      <c r="H3205" s="143">
        <v>22.253</v>
      </c>
      <c r="I3205" s="144"/>
      <c r="J3205" s="145">
        <f>ROUND(I3205*H3205,2)</f>
        <v>0</v>
      </c>
      <c r="K3205" s="146"/>
      <c r="L3205" s="32"/>
      <c r="M3205" s="147" t="s">
        <v>1</v>
      </c>
      <c r="N3205" s="148" t="s">
        <v>45</v>
      </c>
      <c r="P3205" s="149">
        <f>O3205*H3205</f>
        <v>0</v>
      </c>
      <c r="Q3205" s="149">
        <v>0</v>
      </c>
      <c r="R3205" s="149">
        <f>Q3205*H3205</f>
        <v>0</v>
      </c>
      <c r="S3205" s="149">
        <v>0</v>
      </c>
      <c r="T3205" s="150">
        <f>S3205*H3205</f>
        <v>0</v>
      </c>
      <c r="AR3205" s="151" t="s">
        <v>379</v>
      </c>
      <c r="AT3205" s="151" t="s">
        <v>375</v>
      </c>
      <c r="AU3205" s="151" t="s">
        <v>90</v>
      </c>
      <c r="AY3205" s="17" t="s">
        <v>373</v>
      </c>
      <c r="BE3205" s="152">
        <f>IF(N3205="základní",J3205,0)</f>
        <v>0</v>
      </c>
      <c r="BF3205" s="152">
        <f>IF(N3205="snížená",J3205,0)</f>
        <v>0</v>
      </c>
      <c r="BG3205" s="152">
        <f>IF(N3205="zákl. přenesená",J3205,0)</f>
        <v>0</v>
      </c>
      <c r="BH3205" s="152">
        <f>IF(N3205="sníž. přenesená",J3205,0)</f>
        <v>0</v>
      </c>
      <c r="BI3205" s="152">
        <f>IF(N3205="nulová",J3205,0)</f>
        <v>0</v>
      </c>
      <c r="BJ3205" s="17" t="s">
        <v>87</v>
      </c>
      <c r="BK3205" s="152">
        <f>ROUND(I3205*H3205,2)</f>
        <v>0</v>
      </c>
      <c r="BL3205" s="17" t="s">
        <v>379</v>
      </c>
      <c r="BM3205" s="151" t="s">
        <v>1719</v>
      </c>
    </row>
    <row r="3206" spans="2:65" s="11" customFormat="1" ht="22.9" customHeight="1">
      <c r="B3206" s="127"/>
      <c r="D3206" s="128" t="s">
        <v>79</v>
      </c>
      <c r="E3206" s="137" t="s">
        <v>1720</v>
      </c>
      <c r="F3206" s="137" t="s">
        <v>1721</v>
      </c>
      <c r="I3206" s="130"/>
      <c r="J3206" s="138">
        <f>BK3206</f>
        <v>0</v>
      </c>
      <c r="L3206" s="127"/>
      <c r="M3206" s="132"/>
      <c r="P3206" s="133">
        <f>P3207</f>
        <v>0</v>
      </c>
      <c r="R3206" s="133">
        <f>R3207</f>
        <v>0</v>
      </c>
      <c r="T3206" s="134">
        <f>T3207</f>
        <v>0</v>
      </c>
      <c r="AR3206" s="128" t="s">
        <v>87</v>
      </c>
      <c r="AT3206" s="135" t="s">
        <v>79</v>
      </c>
      <c r="AU3206" s="135" t="s">
        <v>87</v>
      </c>
      <c r="AY3206" s="128" t="s">
        <v>373</v>
      </c>
      <c r="BK3206" s="136">
        <f>BK3207</f>
        <v>0</v>
      </c>
    </row>
    <row r="3207" spans="2:65" s="1" customFormat="1" ht="37.9" customHeight="1">
      <c r="B3207" s="32"/>
      <c r="C3207" s="139" t="s">
        <v>1722</v>
      </c>
      <c r="D3207" s="139" t="s">
        <v>375</v>
      </c>
      <c r="E3207" s="140" t="s">
        <v>1723</v>
      </c>
      <c r="F3207" s="141" t="s">
        <v>1724</v>
      </c>
      <c r="G3207" s="142" t="s">
        <v>647</v>
      </c>
      <c r="H3207" s="143">
        <v>837.78099999999995</v>
      </c>
      <c r="I3207" s="144"/>
      <c r="J3207" s="145">
        <f>ROUND(I3207*H3207,2)</f>
        <v>0</v>
      </c>
      <c r="K3207" s="146"/>
      <c r="L3207" s="32"/>
      <c r="M3207" s="147" t="s">
        <v>1</v>
      </c>
      <c r="N3207" s="148" t="s">
        <v>45</v>
      </c>
      <c r="P3207" s="149">
        <f>O3207*H3207</f>
        <v>0</v>
      </c>
      <c r="Q3207" s="149">
        <v>0</v>
      </c>
      <c r="R3207" s="149">
        <f>Q3207*H3207</f>
        <v>0</v>
      </c>
      <c r="S3207" s="149">
        <v>0</v>
      </c>
      <c r="T3207" s="150">
        <f>S3207*H3207</f>
        <v>0</v>
      </c>
      <c r="AR3207" s="151" t="s">
        <v>379</v>
      </c>
      <c r="AT3207" s="151" t="s">
        <v>375</v>
      </c>
      <c r="AU3207" s="151" t="s">
        <v>90</v>
      </c>
      <c r="AY3207" s="17" t="s">
        <v>373</v>
      </c>
      <c r="BE3207" s="152">
        <f>IF(N3207="základní",J3207,0)</f>
        <v>0</v>
      </c>
      <c r="BF3207" s="152">
        <f>IF(N3207="snížená",J3207,0)</f>
        <v>0</v>
      </c>
      <c r="BG3207" s="152">
        <f>IF(N3207="zákl. přenesená",J3207,0)</f>
        <v>0</v>
      </c>
      <c r="BH3207" s="152">
        <f>IF(N3207="sníž. přenesená",J3207,0)</f>
        <v>0</v>
      </c>
      <c r="BI3207" s="152">
        <f>IF(N3207="nulová",J3207,0)</f>
        <v>0</v>
      </c>
      <c r="BJ3207" s="17" t="s">
        <v>87</v>
      </c>
      <c r="BK3207" s="152">
        <f>ROUND(I3207*H3207,2)</f>
        <v>0</v>
      </c>
      <c r="BL3207" s="17" t="s">
        <v>379</v>
      </c>
      <c r="BM3207" s="151" t="s">
        <v>1725</v>
      </c>
    </row>
    <row r="3208" spans="2:65" s="11" customFormat="1" ht="25.9" customHeight="1">
      <c r="B3208" s="127"/>
      <c r="D3208" s="128" t="s">
        <v>79</v>
      </c>
      <c r="E3208" s="129" t="s">
        <v>1726</v>
      </c>
      <c r="F3208" s="129" t="s">
        <v>1726</v>
      </c>
      <c r="I3208" s="130"/>
      <c r="J3208" s="131">
        <f>BK3208</f>
        <v>0</v>
      </c>
      <c r="L3208" s="127"/>
      <c r="M3208" s="132"/>
      <c r="P3208" s="133">
        <f>P3209+P3353+P3727+P4008+P4021+P4027+P4040+P4109+P4119+P4175+P4304+P4389+P4497+P4957+P4994+P5175+P5516</f>
        <v>0</v>
      </c>
      <c r="R3208" s="133">
        <f>R3209+R3353+R3727+R4008+R4021+R4027+R4040+R4109+R4119+R4175+R4304+R4389+R4497+R4957+R4994+R5175+R5516</f>
        <v>117.71508777000001</v>
      </c>
      <c r="T3208" s="134">
        <f>T3209+T3353+T3727+T4008+T4021+T4027+T4040+T4109+T4119+T4175+T4304+T4389+T4497+T4957+T4994+T5175+T5516</f>
        <v>2.2091550000000001E-2</v>
      </c>
      <c r="AR3208" s="128" t="s">
        <v>90</v>
      </c>
      <c r="AT3208" s="135" t="s">
        <v>79</v>
      </c>
      <c r="AU3208" s="135" t="s">
        <v>80</v>
      </c>
      <c r="AY3208" s="128" t="s">
        <v>373</v>
      </c>
      <c r="BK3208" s="136">
        <f>BK3209+BK3353+BK3727+BK4008+BK4021+BK4027+BK4040+BK4109+BK4119+BK4175+BK4304+BK4389+BK4497+BK4957+BK4994+BK5175+BK5516</f>
        <v>0</v>
      </c>
    </row>
    <row r="3209" spans="2:65" s="11" customFormat="1" ht="22.9" customHeight="1">
      <c r="B3209" s="127"/>
      <c r="D3209" s="128" t="s">
        <v>79</v>
      </c>
      <c r="E3209" s="137" t="s">
        <v>1727</v>
      </c>
      <c r="F3209" s="137" t="s">
        <v>1728</v>
      </c>
      <c r="I3209" s="130"/>
      <c r="J3209" s="138">
        <f>BK3209</f>
        <v>0</v>
      </c>
      <c r="L3209" s="127"/>
      <c r="M3209" s="132"/>
      <c r="P3209" s="133">
        <f>SUM(P3210:P3352)</f>
        <v>0</v>
      </c>
      <c r="R3209" s="133">
        <f>SUM(R3210:R3352)</f>
        <v>5.2733786000000009</v>
      </c>
      <c r="T3209" s="134">
        <f>SUM(T3210:T3352)</f>
        <v>0</v>
      </c>
      <c r="AR3209" s="128" t="s">
        <v>90</v>
      </c>
      <c r="AT3209" s="135" t="s">
        <v>79</v>
      </c>
      <c r="AU3209" s="135" t="s">
        <v>87</v>
      </c>
      <c r="AY3209" s="128" t="s">
        <v>373</v>
      </c>
      <c r="BK3209" s="136">
        <f>SUM(BK3210:BK3352)</f>
        <v>0</v>
      </c>
    </row>
    <row r="3210" spans="2:65" s="1" customFormat="1" ht="21.75" customHeight="1">
      <c r="B3210" s="32"/>
      <c r="C3210" s="139" t="s">
        <v>1729</v>
      </c>
      <c r="D3210" s="139" t="s">
        <v>375</v>
      </c>
      <c r="E3210" s="140" t="s">
        <v>1730</v>
      </c>
      <c r="F3210" s="141" t="s">
        <v>1731</v>
      </c>
      <c r="G3210" s="142" t="s">
        <v>172</v>
      </c>
      <c r="H3210" s="143">
        <v>481.94</v>
      </c>
      <c r="I3210" s="144"/>
      <c r="J3210" s="145">
        <f>ROUND(I3210*H3210,2)</f>
        <v>0</v>
      </c>
      <c r="K3210" s="146"/>
      <c r="L3210" s="32"/>
      <c r="M3210" s="147" t="s">
        <v>1</v>
      </c>
      <c r="N3210" s="148" t="s">
        <v>45</v>
      </c>
      <c r="P3210" s="149">
        <f>O3210*H3210</f>
        <v>0</v>
      </c>
      <c r="Q3210" s="149">
        <v>0</v>
      </c>
      <c r="R3210" s="149">
        <f>Q3210*H3210</f>
        <v>0</v>
      </c>
      <c r="S3210" s="149">
        <v>0</v>
      </c>
      <c r="T3210" s="150">
        <f>S3210*H3210</f>
        <v>0</v>
      </c>
      <c r="AR3210" s="151" t="s">
        <v>497</v>
      </c>
      <c r="AT3210" s="151" t="s">
        <v>375</v>
      </c>
      <c r="AU3210" s="151" t="s">
        <v>90</v>
      </c>
      <c r="AY3210" s="17" t="s">
        <v>373</v>
      </c>
      <c r="BE3210" s="152">
        <f>IF(N3210="základní",J3210,0)</f>
        <v>0</v>
      </c>
      <c r="BF3210" s="152">
        <f>IF(N3210="snížená",J3210,0)</f>
        <v>0</v>
      </c>
      <c r="BG3210" s="152">
        <f>IF(N3210="zákl. přenesená",J3210,0)</f>
        <v>0</v>
      </c>
      <c r="BH3210" s="152">
        <f>IF(N3210="sníž. přenesená",J3210,0)</f>
        <v>0</v>
      </c>
      <c r="BI3210" s="152">
        <f>IF(N3210="nulová",J3210,0)</f>
        <v>0</v>
      </c>
      <c r="BJ3210" s="17" t="s">
        <v>87</v>
      </c>
      <c r="BK3210" s="152">
        <f>ROUND(I3210*H3210,2)</f>
        <v>0</v>
      </c>
      <c r="BL3210" s="17" t="s">
        <v>497</v>
      </c>
      <c r="BM3210" s="151" t="s">
        <v>1732</v>
      </c>
    </row>
    <row r="3211" spans="2:65" s="12" customFormat="1" ht="11.25">
      <c r="B3211" s="153"/>
      <c r="D3211" s="154" t="s">
        <v>381</v>
      </c>
      <c r="E3211" s="155" t="s">
        <v>1</v>
      </c>
      <c r="F3211" s="156" t="s">
        <v>382</v>
      </c>
      <c r="H3211" s="155" t="s">
        <v>1</v>
      </c>
      <c r="I3211" s="157"/>
      <c r="L3211" s="153"/>
      <c r="M3211" s="158"/>
      <c r="T3211" s="159"/>
      <c r="AT3211" s="155" t="s">
        <v>381</v>
      </c>
      <c r="AU3211" s="155" t="s">
        <v>90</v>
      </c>
      <c r="AV3211" s="12" t="s">
        <v>87</v>
      </c>
      <c r="AW3211" s="12" t="s">
        <v>36</v>
      </c>
      <c r="AX3211" s="12" t="s">
        <v>80</v>
      </c>
      <c r="AY3211" s="155" t="s">
        <v>373</v>
      </c>
    </row>
    <row r="3212" spans="2:65" s="12" customFormat="1" ht="11.25">
      <c r="B3212" s="153"/>
      <c r="D3212" s="154" t="s">
        <v>381</v>
      </c>
      <c r="E3212" s="155" t="s">
        <v>1</v>
      </c>
      <c r="F3212" s="156" t="s">
        <v>1335</v>
      </c>
      <c r="H3212" s="155" t="s">
        <v>1</v>
      </c>
      <c r="I3212" s="157"/>
      <c r="L3212" s="153"/>
      <c r="M3212" s="158"/>
      <c r="T3212" s="159"/>
      <c r="AT3212" s="155" t="s">
        <v>381</v>
      </c>
      <c r="AU3212" s="155" t="s">
        <v>90</v>
      </c>
      <c r="AV3212" s="12" t="s">
        <v>87</v>
      </c>
      <c r="AW3212" s="12" t="s">
        <v>36</v>
      </c>
      <c r="AX3212" s="12" t="s">
        <v>80</v>
      </c>
      <c r="AY3212" s="155" t="s">
        <v>373</v>
      </c>
    </row>
    <row r="3213" spans="2:65" s="12" customFormat="1" ht="11.25">
      <c r="B3213" s="153"/>
      <c r="D3213" s="154" t="s">
        <v>381</v>
      </c>
      <c r="E3213" s="155" t="s">
        <v>1</v>
      </c>
      <c r="F3213" s="156" t="s">
        <v>1733</v>
      </c>
      <c r="H3213" s="155" t="s">
        <v>1</v>
      </c>
      <c r="I3213" s="157"/>
      <c r="L3213" s="153"/>
      <c r="M3213" s="158"/>
      <c r="T3213" s="159"/>
      <c r="AT3213" s="155" t="s">
        <v>381</v>
      </c>
      <c r="AU3213" s="155" t="s">
        <v>90</v>
      </c>
      <c r="AV3213" s="12" t="s">
        <v>87</v>
      </c>
      <c r="AW3213" s="12" t="s">
        <v>36</v>
      </c>
      <c r="AX3213" s="12" t="s">
        <v>80</v>
      </c>
      <c r="AY3213" s="155" t="s">
        <v>373</v>
      </c>
    </row>
    <row r="3214" spans="2:65" s="13" customFormat="1" ht="11.25">
      <c r="B3214" s="160"/>
      <c r="D3214" s="154" t="s">
        <v>381</v>
      </c>
      <c r="E3214" s="161" t="s">
        <v>1</v>
      </c>
      <c r="F3214" s="162" t="s">
        <v>267</v>
      </c>
      <c r="H3214" s="163">
        <v>445.4</v>
      </c>
      <c r="I3214" s="164"/>
      <c r="L3214" s="160"/>
      <c r="M3214" s="165"/>
      <c r="T3214" s="166"/>
      <c r="AT3214" s="161" t="s">
        <v>381</v>
      </c>
      <c r="AU3214" s="161" t="s">
        <v>90</v>
      </c>
      <c r="AV3214" s="13" t="s">
        <v>90</v>
      </c>
      <c r="AW3214" s="13" t="s">
        <v>36</v>
      </c>
      <c r="AX3214" s="13" t="s">
        <v>80</v>
      </c>
      <c r="AY3214" s="161" t="s">
        <v>373</v>
      </c>
    </row>
    <row r="3215" spans="2:65" s="12" customFormat="1" ht="11.25">
      <c r="B3215" s="153"/>
      <c r="D3215" s="154" t="s">
        <v>381</v>
      </c>
      <c r="E3215" s="155" t="s">
        <v>1</v>
      </c>
      <c r="F3215" s="156" t="s">
        <v>1734</v>
      </c>
      <c r="H3215" s="155" t="s">
        <v>1</v>
      </c>
      <c r="I3215" s="157"/>
      <c r="L3215" s="153"/>
      <c r="M3215" s="158"/>
      <c r="T3215" s="159"/>
      <c r="AT3215" s="155" t="s">
        <v>381</v>
      </c>
      <c r="AU3215" s="155" t="s">
        <v>90</v>
      </c>
      <c r="AV3215" s="12" t="s">
        <v>87</v>
      </c>
      <c r="AW3215" s="12" t="s">
        <v>36</v>
      </c>
      <c r="AX3215" s="12" t="s">
        <v>80</v>
      </c>
      <c r="AY3215" s="155" t="s">
        <v>373</v>
      </c>
    </row>
    <row r="3216" spans="2:65" s="13" customFormat="1" ht="11.25">
      <c r="B3216" s="160"/>
      <c r="D3216" s="154" t="s">
        <v>381</v>
      </c>
      <c r="E3216" s="161" t="s">
        <v>1</v>
      </c>
      <c r="F3216" s="162" t="s">
        <v>1735</v>
      </c>
      <c r="H3216" s="163">
        <v>41.45</v>
      </c>
      <c r="I3216" s="164"/>
      <c r="L3216" s="160"/>
      <c r="M3216" s="165"/>
      <c r="T3216" s="166"/>
      <c r="AT3216" s="161" t="s">
        <v>381</v>
      </c>
      <c r="AU3216" s="161" t="s">
        <v>90</v>
      </c>
      <c r="AV3216" s="13" t="s">
        <v>90</v>
      </c>
      <c r="AW3216" s="13" t="s">
        <v>36</v>
      </c>
      <c r="AX3216" s="13" t="s">
        <v>80</v>
      </c>
      <c r="AY3216" s="161" t="s">
        <v>373</v>
      </c>
    </row>
    <row r="3217" spans="2:65" s="12" customFormat="1" ht="11.25">
      <c r="B3217" s="153"/>
      <c r="D3217" s="154" t="s">
        <v>381</v>
      </c>
      <c r="E3217" s="155" t="s">
        <v>1</v>
      </c>
      <c r="F3217" s="156" t="s">
        <v>1736</v>
      </c>
      <c r="H3217" s="155" t="s">
        <v>1</v>
      </c>
      <c r="I3217" s="157"/>
      <c r="L3217" s="153"/>
      <c r="M3217" s="158"/>
      <c r="T3217" s="159"/>
      <c r="AT3217" s="155" t="s">
        <v>381</v>
      </c>
      <c r="AU3217" s="155" t="s">
        <v>90</v>
      </c>
      <c r="AV3217" s="12" t="s">
        <v>87</v>
      </c>
      <c r="AW3217" s="12" t="s">
        <v>36</v>
      </c>
      <c r="AX3217" s="12" t="s">
        <v>80</v>
      </c>
      <c r="AY3217" s="155" t="s">
        <v>373</v>
      </c>
    </row>
    <row r="3218" spans="2:65" s="13" customFormat="1" ht="11.25">
      <c r="B3218" s="160"/>
      <c r="D3218" s="154" t="s">
        <v>381</v>
      </c>
      <c r="E3218" s="161" t="s">
        <v>1</v>
      </c>
      <c r="F3218" s="162" t="s">
        <v>1737</v>
      </c>
      <c r="H3218" s="163">
        <v>-4.91</v>
      </c>
      <c r="I3218" s="164"/>
      <c r="L3218" s="160"/>
      <c r="M3218" s="165"/>
      <c r="T3218" s="166"/>
      <c r="AT3218" s="161" t="s">
        <v>381</v>
      </c>
      <c r="AU3218" s="161" t="s">
        <v>90</v>
      </c>
      <c r="AV3218" s="13" t="s">
        <v>90</v>
      </c>
      <c r="AW3218" s="13" t="s">
        <v>36</v>
      </c>
      <c r="AX3218" s="13" t="s">
        <v>80</v>
      </c>
      <c r="AY3218" s="161" t="s">
        <v>373</v>
      </c>
    </row>
    <row r="3219" spans="2:65" s="14" customFormat="1" ht="11.25">
      <c r="B3219" s="167"/>
      <c r="D3219" s="154" t="s">
        <v>381</v>
      </c>
      <c r="E3219" s="168" t="s">
        <v>180</v>
      </c>
      <c r="F3219" s="169" t="s">
        <v>386</v>
      </c>
      <c r="H3219" s="170">
        <v>481.94</v>
      </c>
      <c r="I3219" s="171"/>
      <c r="L3219" s="167"/>
      <c r="M3219" s="172"/>
      <c r="T3219" s="173"/>
      <c r="AT3219" s="168" t="s">
        <v>381</v>
      </c>
      <c r="AU3219" s="168" t="s">
        <v>90</v>
      </c>
      <c r="AV3219" s="14" t="s">
        <v>379</v>
      </c>
      <c r="AW3219" s="14" t="s">
        <v>36</v>
      </c>
      <c r="AX3219" s="14" t="s">
        <v>87</v>
      </c>
      <c r="AY3219" s="168" t="s">
        <v>373</v>
      </c>
    </row>
    <row r="3220" spans="2:65" s="1" customFormat="1" ht="11.25">
      <c r="B3220" s="32"/>
      <c r="D3220" s="154" t="s">
        <v>403</v>
      </c>
      <c r="F3220" s="174" t="s">
        <v>404</v>
      </c>
      <c r="L3220" s="32"/>
      <c r="M3220" s="175"/>
      <c r="T3220" s="56"/>
      <c r="AU3220" s="17" t="s">
        <v>90</v>
      </c>
    </row>
    <row r="3221" spans="2:65" s="1" customFormat="1" ht="11.25">
      <c r="B3221" s="32"/>
      <c r="D3221" s="154" t="s">
        <v>403</v>
      </c>
      <c r="F3221" s="176" t="s">
        <v>405</v>
      </c>
      <c r="H3221" s="177">
        <v>0</v>
      </c>
      <c r="L3221" s="32"/>
      <c r="M3221" s="175"/>
      <c r="T3221" s="56"/>
      <c r="AU3221" s="17" t="s">
        <v>90</v>
      </c>
    </row>
    <row r="3222" spans="2:65" s="1" customFormat="1" ht="11.25">
      <c r="B3222" s="32"/>
      <c r="D3222" s="154" t="s">
        <v>403</v>
      </c>
      <c r="F3222" s="176" t="s">
        <v>398</v>
      </c>
      <c r="H3222" s="177">
        <v>0</v>
      </c>
      <c r="L3222" s="32"/>
      <c r="M3222" s="175"/>
      <c r="T3222" s="56"/>
      <c r="AU3222" s="17" t="s">
        <v>90</v>
      </c>
    </row>
    <row r="3223" spans="2:65" s="1" customFormat="1" ht="11.25">
      <c r="B3223" s="32"/>
      <c r="D3223" s="154" t="s">
        <v>403</v>
      </c>
      <c r="F3223" s="176" t="s">
        <v>234</v>
      </c>
      <c r="H3223" s="177">
        <v>445.4</v>
      </c>
      <c r="L3223" s="32"/>
      <c r="M3223" s="175"/>
      <c r="T3223" s="56"/>
      <c r="AU3223" s="17" t="s">
        <v>90</v>
      </c>
    </row>
    <row r="3224" spans="2:65" s="1" customFormat="1" ht="11.25">
      <c r="B3224" s="32"/>
      <c r="D3224" s="154" t="s">
        <v>403</v>
      </c>
      <c r="F3224" s="176" t="s">
        <v>406</v>
      </c>
      <c r="H3224" s="177">
        <v>445.4</v>
      </c>
      <c r="L3224" s="32"/>
      <c r="M3224" s="175"/>
      <c r="T3224" s="56"/>
      <c r="AU3224" s="17" t="s">
        <v>90</v>
      </c>
    </row>
    <row r="3225" spans="2:65" s="1" customFormat="1" ht="11.25">
      <c r="B3225" s="32"/>
      <c r="D3225" s="154" t="s">
        <v>403</v>
      </c>
      <c r="F3225" s="174" t="s">
        <v>467</v>
      </c>
      <c r="L3225" s="32"/>
      <c r="M3225" s="175"/>
      <c r="T3225" s="56"/>
      <c r="AU3225" s="17" t="s">
        <v>90</v>
      </c>
    </row>
    <row r="3226" spans="2:65" s="1" customFormat="1" ht="11.25">
      <c r="B3226" s="32"/>
      <c r="D3226" s="154" t="s">
        <v>403</v>
      </c>
      <c r="F3226" s="176" t="s">
        <v>468</v>
      </c>
      <c r="H3226" s="177">
        <v>0</v>
      </c>
      <c r="L3226" s="32"/>
      <c r="M3226" s="175"/>
      <c r="T3226" s="56"/>
      <c r="AU3226" s="17" t="s">
        <v>90</v>
      </c>
    </row>
    <row r="3227" spans="2:65" s="1" customFormat="1" ht="11.25">
      <c r="B3227" s="32"/>
      <c r="D3227" s="154" t="s">
        <v>403</v>
      </c>
      <c r="F3227" s="176" t="s">
        <v>469</v>
      </c>
      <c r="H3227" s="177">
        <v>92.11</v>
      </c>
      <c r="L3227" s="32"/>
      <c r="M3227" s="175"/>
      <c r="T3227" s="56"/>
      <c r="AU3227" s="17" t="s">
        <v>90</v>
      </c>
    </row>
    <row r="3228" spans="2:65" s="1" customFormat="1" ht="11.25">
      <c r="B3228" s="32"/>
      <c r="D3228" s="154" t="s">
        <v>403</v>
      </c>
      <c r="F3228" s="176" t="s">
        <v>406</v>
      </c>
      <c r="H3228" s="177">
        <v>92.11</v>
      </c>
      <c r="L3228" s="32"/>
      <c r="M3228" s="175"/>
      <c r="T3228" s="56"/>
      <c r="AU3228" s="17" t="s">
        <v>90</v>
      </c>
    </row>
    <row r="3229" spans="2:65" s="1" customFormat="1" ht="16.5" customHeight="1">
      <c r="B3229" s="32"/>
      <c r="C3229" s="185" t="s">
        <v>1738</v>
      </c>
      <c r="D3229" s="185" t="s">
        <v>479</v>
      </c>
      <c r="E3229" s="186" t="s">
        <v>1739</v>
      </c>
      <c r="F3229" s="187" t="s">
        <v>1740</v>
      </c>
      <c r="G3229" s="188" t="s">
        <v>647</v>
      </c>
      <c r="H3229" s="189">
        <v>0.14499999999999999</v>
      </c>
      <c r="I3229" s="190"/>
      <c r="J3229" s="191">
        <f>ROUND(I3229*H3229,2)</f>
        <v>0</v>
      </c>
      <c r="K3229" s="192"/>
      <c r="L3229" s="193"/>
      <c r="M3229" s="194" t="s">
        <v>1</v>
      </c>
      <c r="N3229" s="195" t="s">
        <v>45</v>
      </c>
      <c r="P3229" s="149">
        <f>O3229*H3229</f>
        <v>0</v>
      </c>
      <c r="Q3229" s="149">
        <v>1</v>
      </c>
      <c r="R3229" s="149">
        <f>Q3229*H3229</f>
        <v>0.14499999999999999</v>
      </c>
      <c r="S3229" s="149">
        <v>0</v>
      </c>
      <c r="T3229" s="150">
        <f>S3229*H3229</f>
        <v>0</v>
      </c>
      <c r="AR3229" s="151" t="s">
        <v>658</v>
      </c>
      <c r="AT3229" s="151" t="s">
        <v>479</v>
      </c>
      <c r="AU3229" s="151" t="s">
        <v>90</v>
      </c>
      <c r="AY3229" s="17" t="s">
        <v>373</v>
      </c>
      <c r="BE3229" s="152">
        <f>IF(N3229="základní",J3229,0)</f>
        <v>0</v>
      </c>
      <c r="BF3229" s="152">
        <f>IF(N3229="snížená",J3229,0)</f>
        <v>0</v>
      </c>
      <c r="BG3229" s="152">
        <f>IF(N3229="zákl. přenesená",J3229,0)</f>
        <v>0</v>
      </c>
      <c r="BH3229" s="152">
        <f>IF(N3229="sníž. přenesená",J3229,0)</f>
        <v>0</v>
      </c>
      <c r="BI3229" s="152">
        <f>IF(N3229="nulová",J3229,0)</f>
        <v>0</v>
      </c>
      <c r="BJ3229" s="17" t="s">
        <v>87</v>
      </c>
      <c r="BK3229" s="152">
        <f>ROUND(I3229*H3229,2)</f>
        <v>0</v>
      </c>
      <c r="BL3229" s="17" t="s">
        <v>497</v>
      </c>
      <c r="BM3229" s="151" t="s">
        <v>1741</v>
      </c>
    </row>
    <row r="3230" spans="2:65" s="1" customFormat="1" ht="19.5">
      <c r="B3230" s="32"/>
      <c r="D3230" s="154" t="s">
        <v>1742</v>
      </c>
      <c r="F3230" s="198" t="s">
        <v>1743</v>
      </c>
      <c r="I3230" s="199"/>
      <c r="L3230" s="32"/>
      <c r="M3230" s="175"/>
      <c r="T3230" s="56"/>
      <c r="AT3230" s="17" t="s">
        <v>1742</v>
      </c>
      <c r="AU3230" s="17" t="s">
        <v>90</v>
      </c>
    </row>
    <row r="3231" spans="2:65" s="13" customFormat="1" ht="11.25">
      <c r="B3231" s="160"/>
      <c r="D3231" s="154" t="s">
        <v>381</v>
      </c>
      <c r="E3231" s="161" t="s">
        <v>1</v>
      </c>
      <c r="F3231" s="162" t="s">
        <v>180</v>
      </c>
      <c r="H3231" s="163">
        <v>481.94</v>
      </c>
      <c r="I3231" s="164"/>
      <c r="L3231" s="160"/>
      <c r="M3231" s="165"/>
      <c r="T3231" s="166"/>
      <c r="AT3231" s="161" t="s">
        <v>381</v>
      </c>
      <c r="AU3231" s="161" t="s">
        <v>90</v>
      </c>
      <c r="AV3231" s="13" t="s">
        <v>90</v>
      </c>
      <c r="AW3231" s="13" t="s">
        <v>36</v>
      </c>
      <c r="AX3231" s="13" t="s">
        <v>80</v>
      </c>
      <c r="AY3231" s="161" t="s">
        <v>373</v>
      </c>
    </row>
    <row r="3232" spans="2:65" s="14" customFormat="1" ht="11.25">
      <c r="B3232" s="167"/>
      <c r="D3232" s="154" t="s">
        <v>381</v>
      </c>
      <c r="E3232" s="168" t="s">
        <v>1</v>
      </c>
      <c r="F3232" s="169" t="s">
        <v>386</v>
      </c>
      <c r="H3232" s="170">
        <v>481.94</v>
      </c>
      <c r="I3232" s="171"/>
      <c r="L3232" s="167"/>
      <c r="M3232" s="172"/>
      <c r="T3232" s="173"/>
      <c r="AT3232" s="168" t="s">
        <v>381</v>
      </c>
      <c r="AU3232" s="168" t="s">
        <v>90</v>
      </c>
      <c r="AV3232" s="14" t="s">
        <v>379</v>
      </c>
      <c r="AW3232" s="14" t="s">
        <v>36</v>
      </c>
      <c r="AX3232" s="14" t="s">
        <v>87</v>
      </c>
      <c r="AY3232" s="168" t="s">
        <v>373</v>
      </c>
    </row>
    <row r="3233" spans="2:65" s="1" customFormat="1" ht="11.25">
      <c r="B3233" s="32"/>
      <c r="D3233" s="154" t="s">
        <v>403</v>
      </c>
      <c r="F3233" s="174" t="s">
        <v>1744</v>
      </c>
      <c r="L3233" s="32"/>
      <c r="M3233" s="175"/>
      <c r="T3233" s="56"/>
      <c r="AU3233" s="17" t="s">
        <v>90</v>
      </c>
    </row>
    <row r="3234" spans="2:65" s="1" customFormat="1" ht="11.25">
      <c r="B3234" s="32"/>
      <c r="D3234" s="154" t="s">
        <v>403</v>
      </c>
      <c r="F3234" s="176" t="s">
        <v>382</v>
      </c>
      <c r="H3234" s="177">
        <v>0</v>
      </c>
      <c r="L3234" s="32"/>
      <c r="M3234" s="175"/>
      <c r="T3234" s="56"/>
      <c r="AU3234" s="17" t="s">
        <v>90</v>
      </c>
    </row>
    <row r="3235" spans="2:65" s="1" customFormat="1" ht="11.25">
      <c r="B3235" s="32"/>
      <c r="D3235" s="154" t="s">
        <v>403</v>
      </c>
      <c r="F3235" s="176" t="s">
        <v>1335</v>
      </c>
      <c r="H3235" s="177">
        <v>0</v>
      </c>
      <c r="L3235" s="32"/>
      <c r="M3235" s="175"/>
      <c r="T3235" s="56"/>
      <c r="AU3235" s="17" t="s">
        <v>90</v>
      </c>
    </row>
    <row r="3236" spans="2:65" s="1" customFormat="1" ht="11.25">
      <c r="B3236" s="32"/>
      <c r="D3236" s="154" t="s">
        <v>403</v>
      </c>
      <c r="F3236" s="176" t="s">
        <v>1733</v>
      </c>
      <c r="H3236" s="177">
        <v>0</v>
      </c>
      <c r="L3236" s="32"/>
      <c r="M3236" s="175"/>
      <c r="T3236" s="56"/>
      <c r="AU3236" s="17" t="s">
        <v>90</v>
      </c>
    </row>
    <row r="3237" spans="2:65" s="1" customFormat="1" ht="11.25">
      <c r="B3237" s="32"/>
      <c r="D3237" s="154" t="s">
        <v>403</v>
      </c>
      <c r="F3237" s="176" t="s">
        <v>267</v>
      </c>
      <c r="H3237" s="177">
        <v>445.4</v>
      </c>
      <c r="L3237" s="32"/>
      <c r="M3237" s="175"/>
      <c r="T3237" s="56"/>
      <c r="AU3237" s="17" t="s">
        <v>90</v>
      </c>
    </row>
    <row r="3238" spans="2:65" s="1" customFormat="1" ht="11.25">
      <c r="B3238" s="32"/>
      <c r="D3238" s="154" t="s">
        <v>403</v>
      </c>
      <c r="F3238" s="176" t="s">
        <v>1734</v>
      </c>
      <c r="H3238" s="177">
        <v>0</v>
      </c>
      <c r="L3238" s="32"/>
      <c r="M3238" s="175"/>
      <c r="T3238" s="56"/>
      <c r="AU3238" s="17" t="s">
        <v>90</v>
      </c>
    </row>
    <row r="3239" spans="2:65" s="1" customFormat="1" ht="11.25">
      <c r="B3239" s="32"/>
      <c r="D3239" s="154" t="s">
        <v>403</v>
      </c>
      <c r="F3239" s="176" t="s">
        <v>1735</v>
      </c>
      <c r="H3239" s="177">
        <v>41.45</v>
      </c>
      <c r="L3239" s="32"/>
      <c r="M3239" s="175"/>
      <c r="T3239" s="56"/>
      <c r="AU3239" s="17" t="s">
        <v>90</v>
      </c>
    </row>
    <row r="3240" spans="2:65" s="1" customFormat="1" ht="11.25">
      <c r="B3240" s="32"/>
      <c r="D3240" s="154" t="s">
        <v>403</v>
      </c>
      <c r="F3240" s="176" t="s">
        <v>1736</v>
      </c>
      <c r="H3240" s="177">
        <v>0</v>
      </c>
      <c r="L3240" s="32"/>
      <c r="M3240" s="175"/>
      <c r="T3240" s="56"/>
      <c r="AU3240" s="17" t="s">
        <v>90</v>
      </c>
    </row>
    <row r="3241" spans="2:65" s="1" customFormat="1" ht="11.25">
      <c r="B3241" s="32"/>
      <c r="D3241" s="154" t="s">
        <v>403</v>
      </c>
      <c r="F3241" s="176" t="s">
        <v>1737</v>
      </c>
      <c r="H3241" s="177">
        <v>-4.91</v>
      </c>
      <c r="L3241" s="32"/>
      <c r="M3241" s="175"/>
      <c r="T3241" s="56"/>
      <c r="AU3241" s="17" t="s">
        <v>90</v>
      </c>
    </row>
    <row r="3242" spans="2:65" s="1" customFormat="1" ht="11.25">
      <c r="B3242" s="32"/>
      <c r="D3242" s="154" t="s">
        <v>403</v>
      </c>
      <c r="F3242" s="176" t="s">
        <v>386</v>
      </c>
      <c r="H3242" s="177">
        <v>481.94</v>
      </c>
      <c r="L3242" s="32"/>
      <c r="M3242" s="175"/>
      <c r="T3242" s="56"/>
      <c r="AU3242" s="17" t="s">
        <v>90</v>
      </c>
    </row>
    <row r="3243" spans="2:65" s="13" customFormat="1" ht="11.25">
      <c r="B3243" s="160"/>
      <c r="D3243" s="154" t="s">
        <v>381</v>
      </c>
      <c r="F3243" s="162" t="s">
        <v>1745</v>
      </c>
      <c r="H3243" s="163">
        <v>0.14499999999999999</v>
      </c>
      <c r="I3243" s="164"/>
      <c r="L3243" s="160"/>
      <c r="M3243" s="165"/>
      <c r="T3243" s="166"/>
      <c r="AT3243" s="161" t="s">
        <v>381</v>
      </c>
      <c r="AU3243" s="161" t="s">
        <v>90</v>
      </c>
      <c r="AV3243" s="13" t="s">
        <v>90</v>
      </c>
      <c r="AW3243" s="13" t="s">
        <v>4</v>
      </c>
      <c r="AX3243" s="13" t="s">
        <v>87</v>
      </c>
      <c r="AY3243" s="161" t="s">
        <v>373</v>
      </c>
    </row>
    <row r="3244" spans="2:65" s="1" customFormat="1" ht="21.75" customHeight="1">
      <c r="B3244" s="32"/>
      <c r="C3244" s="139" t="s">
        <v>1746</v>
      </c>
      <c r="D3244" s="139" t="s">
        <v>375</v>
      </c>
      <c r="E3244" s="140" t="s">
        <v>1747</v>
      </c>
      <c r="F3244" s="141" t="s">
        <v>1748</v>
      </c>
      <c r="G3244" s="142" t="s">
        <v>172</v>
      </c>
      <c r="H3244" s="143">
        <v>216.316</v>
      </c>
      <c r="I3244" s="144"/>
      <c r="J3244" s="145">
        <f>ROUND(I3244*H3244,2)</f>
        <v>0</v>
      </c>
      <c r="K3244" s="146"/>
      <c r="L3244" s="32"/>
      <c r="M3244" s="147" t="s">
        <v>1</v>
      </c>
      <c r="N3244" s="148" t="s">
        <v>45</v>
      </c>
      <c r="P3244" s="149">
        <f>O3244*H3244</f>
        <v>0</v>
      </c>
      <c r="Q3244" s="149">
        <v>0</v>
      </c>
      <c r="R3244" s="149">
        <f>Q3244*H3244</f>
        <v>0</v>
      </c>
      <c r="S3244" s="149">
        <v>0</v>
      </c>
      <c r="T3244" s="150">
        <f>S3244*H3244</f>
        <v>0</v>
      </c>
      <c r="AR3244" s="151" t="s">
        <v>497</v>
      </c>
      <c r="AT3244" s="151" t="s">
        <v>375</v>
      </c>
      <c r="AU3244" s="151" t="s">
        <v>90</v>
      </c>
      <c r="AY3244" s="17" t="s">
        <v>373</v>
      </c>
      <c r="BE3244" s="152">
        <f>IF(N3244="základní",J3244,0)</f>
        <v>0</v>
      </c>
      <c r="BF3244" s="152">
        <f>IF(N3244="snížená",J3244,0)</f>
        <v>0</v>
      </c>
      <c r="BG3244" s="152">
        <f>IF(N3244="zákl. přenesená",J3244,0)</f>
        <v>0</v>
      </c>
      <c r="BH3244" s="152">
        <f>IF(N3244="sníž. přenesená",J3244,0)</f>
        <v>0</v>
      </c>
      <c r="BI3244" s="152">
        <f>IF(N3244="nulová",J3244,0)</f>
        <v>0</v>
      </c>
      <c r="BJ3244" s="17" t="s">
        <v>87</v>
      </c>
      <c r="BK3244" s="152">
        <f>ROUND(I3244*H3244,2)</f>
        <v>0</v>
      </c>
      <c r="BL3244" s="17" t="s">
        <v>497</v>
      </c>
      <c r="BM3244" s="151" t="s">
        <v>1749</v>
      </c>
    </row>
    <row r="3245" spans="2:65" s="12" customFormat="1" ht="11.25">
      <c r="B3245" s="153"/>
      <c r="D3245" s="154" t="s">
        <v>381</v>
      </c>
      <c r="E3245" s="155" t="s">
        <v>1</v>
      </c>
      <c r="F3245" s="156" t="s">
        <v>434</v>
      </c>
      <c r="H3245" s="155" t="s">
        <v>1</v>
      </c>
      <c r="I3245" s="157"/>
      <c r="L3245" s="153"/>
      <c r="M3245" s="158"/>
      <c r="T3245" s="159"/>
      <c r="AT3245" s="155" t="s">
        <v>381</v>
      </c>
      <c r="AU3245" s="155" t="s">
        <v>90</v>
      </c>
      <c r="AV3245" s="12" t="s">
        <v>87</v>
      </c>
      <c r="AW3245" s="12" t="s">
        <v>36</v>
      </c>
      <c r="AX3245" s="12" t="s">
        <v>80</v>
      </c>
      <c r="AY3245" s="155" t="s">
        <v>373</v>
      </c>
    </row>
    <row r="3246" spans="2:65" s="12" customFormat="1" ht="11.25">
      <c r="B3246" s="153"/>
      <c r="D3246" s="154" t="s">
        <v>381</v>
      </c>
      <c r="E3246" s="155" t="s">
        <v>1</v>
      </c>
      <c r="F3246" s="156" t="s">
        <v>1750</v>
      </c>
      <c r="H3246" s="155" t="s">
        <v>1</v>
      </c>
      <c r="I3246" s="157"/>
      <c r="L3246" s="153"/>
      <c r="M3246" s="158"/>
      <c r="T3246" s="159"/>
      <c r="AT3246" s="155" t="s">
        <v>381</v>
      </c>
      <c r="AU3246" s="155" t="s">
        <v>90</v>
      </c>
      <c r="AV3246" s="12" t="s">
        <v>87</v>
      </c>
      <c r="AW3246" s="12" t="s">
        <v>36</v>
      </c>
      <c r="AX3246" s="12" t="s">
        <v>80</v>
      </c>
      <c r="AY3246" s="155" t="s">
        <v>373</v>
      </c>
    </row>
    <row r="3247" spans="2:65" s="12" customFormat="1" ht="11.25">
      <c r="B3247" s="153"/>
      <c r="D3247" s="154" t="s">
        <v>381</v>
      </c>
      <c r="E3247" s="155" t="s">
        <v>1</v>
      </c>
      <c r="F3247" s="156" t="s">
        <v>1751</v>
      </c>
      <c r="H3247" s="155" t="s">
        <v>1</v>
      </c>
      <c r="I3247" s="157"/>
      <c r="L3247" s="153"/>
      <c r="M3247" s="158"/>
      <c r="T3247" s="159"/>
      <c r="AT3247" s="155" t="s">
        <v>381</v>
      </c>
      <c r="AU3247" s="155" t="s">
        <v>90</v>
      </c>
      <c r="AV3247" s="12" t="s">
        <v>87</v>
      </c>
      <c r="AW3247" s="12" t="s">
        <v>36</v>
      </c>
      <c r="AX3247" s="12" t="s">
        <v>80</v>
      </c>
      <c r="AY3247" s="155" t="s">
        <v>373</v>
      </c>
    </row>
    <row r="3248" spans="2:65" s="13" customFormat="1" ht="11.25">
      <c r="B3248" s="160"/>
      <c r="D3248" s="154" t="s">
        <v>381</v>
      </c>
      <c r="E3248" s="161" t="s">
        <v>1</v>
      </c>
      <c r="F3248" s="162" t="s">
        <v>679</v>
      </c>
      <c r="H3248" s="163">
        <v>36.844000000000001</v>
      </c>
      <c r="I3248" s="164"/>
      <c r="L3248" s="160"/>
      <c r="M3248" s="165"/>
      <c r="T3248" s="166"/>
      <c r="AT3248" s="161" t="s">
        <v>381</v>
      </c>
      <c r="AU3248" s="161" t="s">
        <v>90</v>
      </c>
      <c r="AV3248" s="13" t="s">
        <v>90</v>
      </c>
      <c r="AW3248" s="13" t="s">
        <v>36</v>
      </c>
      <c r="AX3248" s="13" t="s">
        <v>80</v>
      </c>
      <c r="AY3248" s="161" t="s">
        <v>373</v>
      </c>
    </row>
    <row r="3249" spans="2:65" s="12" customFormat="1" ht="11.25">
      <c r="B3249" s="153"/>
      <c r="D3249" s="154" t="s">
        <v>381</v>
      </c>
      <c r="E3249" s="155" t="s">
        <v>1</v>
      </c>
      <c r="F3249" s="156" t="s">
        <v>1752</v>
      </c>
      <c r="H3249" s="155" t="s">
        <v>1</v>
      </c>
      <c r="I3249" s="157"/>
      <c r="L3249" s="153"/>
      <c r="M3249" s="158"/>
      <c r="T3249" s="159"/>
      <c r="AT3249" s="155" t="s">
        <v>381</v>
      </c>
      <c r="AU3249" s="155" t="s">
        <v>90</v>
      </c>
      <c r="AV3249" s="12" t="s">
        <v>87</v>
      </c>
      <c r="AW3249" s="12" t="s">
        <v>36</v>
      </c>
      <c r="AX3249" s="12" t="s">
        <v>80</v>
      </c>
      <c r="AY3249" s="155" t="s">
        <v>373</v>
      </c>
    </row>
    <row r="3250" spans="2:65" s="13" customFormat="1" ht="11.25">
      <c r="B3250" s="160"/>
      <c r="D3250" s="154" t="s">
        <v>381</v>
      </c>
      <c r="E3250" s="161" t="s">
        <v>1</v>
      </c>
      <c r="F3250" s="162" t="s">
        <v>1753</v>
      </c>
      <c r="H3250" s="163">
        <v>179.47200000000001</v>
      </c>
      <c r="I3250" s="164"/>
      <c r="L3250" s="160"/>
      <c r="M3250" s="165"/>
      <c r="T3250" s="166"/>
      <c r="AT3250" s="161" t="s">
        <v>381</v>
      </c>
      <c r="AU3250" s="161" t="s">
        <v>90</v>
      </c>
      <c r="AV3250" s="13" t="s">
        <v>90</v>
      </c>
      <c r="AW3250" s="13" t="s">
        <v>36</v>
      </c>
      <c r="AX3250" s="13" t="s">
        <v>80</v>
      </c>
      <c r="AY3250" s="161" t="s">
        <v>373</v>
      </c>
    </row>
    <row r="3251" spans="2:65" s="14" customFormat="1" ht="11.25">
      <c r="B3251" s="167"/>
      <c r="D3251" s="154" t="s">
        <v>381</v>
      </c>
      <c r="E3251" s="168" t="s">
        <v>182</v>
      </c>
      <c r="F3251" s="169" t="s">
        <v>386</v>
      </c>
      <c r="H3251" s="170">
        <v>216.316</v>
      </c>
      <c r="I3251" s="171"/>
      <c r="L3251" s="167"/>
      <c r="M3251" s="172"/>
      <c r="T3251" s="173"/>
      <c r="AT3251" s="168" t="s">
        <v>381</v>
      </c>
      <c r="AU3251" s="168" t="s">
        <v>90</v>
      </c>
      <c r="AV3251" s="14" t="s">
        <v>379</v>
      </c>
      <c r="AW3251" s="14" t="s">
        <v>36</v>
      </c>
      <c r="AX3251" s="14" t="s">
        <v>87</v>
      </c>
      <c r="AY3251" s="168" t="s">
        <v>373</v>
      </c>
    </row>
    <row r="3252" spans="2:65" s="1" customFormat="1" ht="11.25">
      <c r="B3252" s="32"/>
      <c r="D3252" s="154" t="s">
        <v>403</v>
      </c>
      <c r="F3252" s="174" t="s">
        <v>467</v>
      </c>
      <c r="L3252" s="32"/>
      <c r="M3252" s="175"/>
      <c r="T3252" s="56"/>
      <c r="AU3252" s="17" t="s">
        <v>90</v>
      </c>
    </row>
    <row r="3253" spans="2:65" s="1" customFormat="1" ht="11.25">
      <c r="B3253" s="32"/>
      <c r="D3253" s="154" t="s">
        <v>403</v>
      </c>
      <c r="F3253" s="176" t="s">
        <v>468</v>
      </c>
      <c r="H3253" s="177">
        <v>0</v>
      </c>
      <c r="L3253" s="32"/>
      <c r="M3253" s="175"/>
      <c r="T3253" s="56"/>
      <c r="AU3253" s="17" t="s">
        <v>90</v>
      </c>
    </row>
    <row r="3254" spans="2:65" s="1" customFormat="1" ht="11.25">
      <c r="B3254" s="32"/>
      <c r="D3254" s="154" t="s">
        <v>403</v>
      </c>
      <c r="F3254" s="176" t="s">
        <v>469</v>
      </c>
      <c r="H3254" s="177">
        <v>92.11</v>
      </c>
      <c r="L3254" s="32"/>
      <c r="M3254" s="175"/>
      <c r="T3254" s="56"/>
      <c r="AU3254" s="17" t="s">
        <v>90</v>
      </c>
    </row>
    <row r="3255" spans="2:65" s="1" customFormat="1" ht="11.25">
      <c r="B3255" s="32"/>
      <c r="D3255" s="154" t="s">
        <v>403</v>
      </c>
      <c r="F3255" s="176" t="s">
        <v>406</v>
      </c>
      <c r="H3255" s="177">
        <v>92.11</v>
      </c>
      <c r="L3255" s="32"/>
      <c r="M3255" s="175"/>
      <c r="T3255" s="56"/>
      <c r="AU3255" s="17" t="s">
        <v>90</v>
      </c>
    </row>
    <row r="3256" spans="2:65" s="1" customFormat="1" ht="11.25">
      <c r="B3256" s="32"/>
      <c r="D3256" s="154" t="s">
        <v>403</v>
      </c>
      <c r="F3256" s="174" t="s">
        <v>870</v>
      </c>
      <c r="L3256" s="32"/>
      <c r="M3256" s="175"/>
      <c r="T3256" s="56"/>
      <c r="AU3256" s="17" t="s">
        <v>90</v>
      </c>
    </row>
    <row r="3257" spans="2:65" s="1" customFormat="1" ht="11.25">
      <c r="B3257" s="32"/>
      <c r="D3257" s="154" t="s">
        <v>403</v>
      </c>
      <c r="F3257" s="176" t="s">
        <v>871</v>
      </c>
      <c r="H3257" s="177">
        <v>0</v>
      </c>
      <c r="L3257" s="32"/>
      <c r="M3257" s="175"/>
      <c r="T3257" s="56"/>
      <c r="AU3257" s="17" t="s">
        <v>90</v>
      </c>
    </row>
    <row r="3258" spans="2:65" s="1" customFormat="1" ht="11.25">
      <c r="B3258" s="32"/>
      <c r="D3258" s="154" t="s">
        <v>403</v>
      </c>
      <c r="F3258" s="176" t="s">
        <v>872</v>
      </c>
      <c r="H3258" s="177">
        <v>91.88</v>
      </c>
      <c r="L3258" s="32"/>
      <c r="M3258" s="175"/>
      <c r="T3258" s="56"/>
      <c r="AU3258" s="17" t="s">
        <v>90</v>
      </c>
    </row>
    <row r="3259" spans="2:65" s="1" customFormat="1" ht="11.25">
      <c r="B3259" s="32"/>
      <c r="D3259" s="154" t="s">
        <v>403</v>
      </c>
      <c r="F3259" s="176" t="s">
        <v>406</v>
      </c>
      <c r="H3259" s="177">
        <v>91.88</v>
      </c>
      <c r="L3259" s="32"/>
      <c r="M3259" s="175"/>
      <c r="T3259" s="56"/>
      <c r="AU3259" s="17" t="s">
        <v>90</v>
      </c>
    </row>
    <row r="3260" spans="2:65" s="1" customFormat="1" ht="16.5" customHeight="1">
      <c r="B3260" s="32"/>
      <c r="C3260" s="185" t="s">
        <v>1754</v>
      </c>
      <c r="D3260" s="185" t="s">
        <v>479</v>
      </c>
      <c r="E3260" s="186" t="s">
        <v>1739</v>
      </c>
      <c r="F3260" s="187" t="s">
        <v>1740</v>
      </c>
      <c r="G3260" s="188" t="s">
        <v>647</v>
      </c>
      <c r="H3260" s="189">
        <v>7.3999999999999996E-2</v>
      </c>
      <c r="I3260" s="190"/>
      <c r="J3260" s="191">
        <f>ROUND(I3260*H3260,2)</f>
        <v>0</v>
      </c>
      <c r="K3260" s="192"/>
      <c r="L3260" s="193"/>
      <c r="M3260" s="194" t="s">
        <v>1</v>
      </c>
      <c r="N3260" s="195" t="s">
        <v>45</v>
      </c>
      <c r="P3260" s="149">
        <f>O3260*H3260</f>
        <v>0</v>
      </c>
      <c r="Q3260" s="149">
        <v>1</v>
      </c>
      <c r="R3260" s="149">
        <f>Q3260*H3260</f>
        <v>7.3999999999999996E-2</v>
      </c>
      <c r="S3260" s="149">
        <v>0</v>
      </c>
      <c r="T3260" s="150">
        <f>S3260*H3260</f>
        <v>0</v>
      </c>
      <c r="AR3260" s="151" t="s">
        <v>658</v>
      </c>
      <c r="AT3260" s="151" t="s">
        <v>479</v>
      </c>
      <c r="AU3260" s="151" t="s">
        <v>90</v>
      </c>
      <c r="AY3260" s="17" t="s">
        <v>373</v>
      </c>
      <c r="BE3260" s="152">
        <f>IF(N3260="základní",J3260,0)</f>
        <v>0</v>
      </c>
      <c r="BF3260" s="152">
        <f>IF(N3260="snížená",J3260,0)</f>
        <v>0</v>
      </c>
      <c r="BG3260" s="152">
        <f>IF(N3260="zákl. přenesená",J3260,0)</f>
        <v>0</v>
      </c>
      <c r="BH3260" s="152">
        <f>IF(N3260="sníž. přenesená",J3260,0)</f>
        <v>0</v>
      </c>
      <c r="BI3260" s="152">
        <f>IF(N3260="nulová",J3260,0)</f>
        <v>0</v>
      </c>
      <c r="BJ3260" s="17" t="s">
        <v>87</v>
      </c>
      <c r="BK3260" s="152">
        <f>ROUND(I3260*H3260,2)</f>
        <v>0</v>
      </c>
      <c r="BL3260" s="17" t="s">
        <v>497</v>
      </c>
      <c r="BM3260" s="151" t="s">
        <v>1755</v>
      </c>
    </row>
    <row r="3261" spans="2:65" s="13" customFormat="1" ht="11.25">
      <c r="B3261" s="160"/>
      <c r="D3261" s="154" t="s">
        <v>381</v>
      </c>
      <c r="E3261" s="161" t="s">
        <v>1</v>
      </c>
      <c r="F3261" s="162" t="s">
        <v>182</v>
      </c>
      <c r="H3261" s="163">
        <v>216.316</v>
      </c>
      <c r="I3261" s="164"/>
      <c r="L3261" s="160"/>
      <c r="M3261" s="165"/>
      <c r="T3261" s="166"/>
      <c r="AT3261" s="161" t="s">
        <v>381</v>
      </c>
      <c r="AU3261" s="161" t="s">
        <v>90</v>
      </c>
      <c r="AV3261" s="13" t="s">
        <v>90</v>
      </c>
      <c r="AW3261" s="13" t="s">
        <v>36</v>
      </c>
      <c r="AX3261" s="13" t="s">
        <v>80</v>
      </c>
      <c r="AY3261" s="161" t="s">
        <v>373</v>
      </c>
    </row>
    <row r="3262" spans="2:65" s="14" customFormat="1" ht="11.25">
      <c r="B3262" s="167"/>
      <c r="D3262" s="154" t="s">
        <v>381</v>
      </c>
      <c r="E3262" s="168" t="s">
        <v>1</v>
      </c>
      <c r="F3262" s="169" t="s">
        <v>386</v>
      </c>
      <c r="H3262" s="170">
        <v>216.316</v>
      </c>
      <c r="I3262" s="171"/>
      <c r="L3262" s="167"/>
      <c r="M3262" s="172"/>
      <c r="T3262" s="173"/>
      <c r="AT3262" s="168" t="s">
        <v>381</v>
      </c>
      <c r="AU3262" s="168" t="s">
        <v>90</v>
      </c>
      <c r="AV3262" s="14" t="s">
        <v>379</v>
      </c>
      <c r="AW3262" s="14" t="s">
        <v>36</v>
      </c>
      <c r="AX3262" s="14" t="s">
        <v>87</v>
      </c>
      <c r="AY3262" s="168" t="s">
        <v>373</v>
      </c>
    </row>
    <row r="3263" spans="2:65" s="1" customFormat="1" ht="11.25">
      <c r="B3263" s="32"/>
      <c r="D3263" s="154" t="s">
        <v>403</v>
      </c>
      <c r="F3263" s="174" t="s">
        <v>1756</v>
      </c>
      <c r="L3263" s="32"/>
      <c r="M3263" s="175"/>
      <c r="T3263" s="56"/>
      <c r="AU3263" s="17" t="s">
        <v>90</v>
      </c>
    </row>
    <row r="3264" spans="2:65" s="1" customFormat="1" ht="11.25">
      <c r="B3264" s="32"/>
      <c r="D3264" s="154" t="s">
        <v>403</v>
      </c>
      <c r="F3264" s="176" t="s">
        <v>434</v>
      </c>
      <c r="H3264" s="177">
        <v>0</v>
      </c>
      <c r="L3264" s="32"/>
      <c r="M3264" s="175"/>
      <c r="T3264" s="56"/>
      <c r="AU3264" s="17" t="s">
        <v>90</v>
      </c>
    </row>
    <row r="3265" spans="2:65" s="1" customFormat="1" ht="11.25">
      <c r="B3265" s="32"/>
      <c r="D3265" s="154" t="s">
        <v>403</v>
      </c>
      <c r="F3265" s="176" t="s">
        <v>1750</v>
      </c>
      <c r="H3265" s="177">
        <v>0</v>
      </c>
      <c r="L3265" s="32"/>
      <c r="M3265" s="175"/>
      <c r="T3265" s="56"/>
      <c r="AU3265" s="17" t="s">
        <v>90</v>
      </c>
    </row>
    <row r="3266" spans="2:65" s="1" customFormat="1" ht="11.25">
      <c r="B3266" s="32"/>
      <c r="D3266" s="154" t="s">
        <v>403</v>
      </c>
      <c r="F3266" s="176" t="s">
        <v>1751</v>
      </c>
      <c r="H3266" s="177">
        <v>0</v>
      </c>
      <c r="L3266" s="32"/>
      <c r="M3266" s="175"/>
      <c r="T3266" s="56"/>
      <c r="AU3266" s="17" t="s">
        <v>90</v>
      </c>
    </row>
    <row r="3267" spans="2:65" s="1" customFormat="1" ht="11.25">
      <c r="B3267" s="32"/>
      <c r="D3267" s="154" t="s">
        <v>403</v>
      </c>
      <c r="F3267" s="176" t="s">
        <v>679</v>
      </c>
      <c r="H3267" s="177">
        <v>36.844000000000001</v>
      </c>
      <c r="L3267" s="32"/>
      <c r="M3267" s="175"/>
      <c r="T3267" s="56"/>
      <c r="AU3267" s="17" t="s">
        <v>90</v>
      </c>
    </row>
    <row r="3268" spans="2:65" s="1" customFormat="1" ht="11.25">
      <c r="B3268" s="32"/>
      <c r="D3268" s="154" t="s">
        <v>403</v>
      </c>
      <c r="F3268" s="176" t="s">
        <v>1752</v>
      </c>
      <c r="H3268" s="177">
        <v>0</v>
      </c>
      <c r="L3268" s="32"/>
      <c r="M3268" s="175"/>
      <c r="T3268" s="56"/>
      <c r="AU3268" s="17" t="s">
        <v>90</v>
      </c>
    </row>
    <row r="3269" spans="2:65" s="1" customFormat="1" ht="11.25">
      <c r="B3269" s="32"/>
      <c r="D3269" s="154" t="s">
        <v>403</v>
      </c>
      <c r="F3269" s="176" t="s">
        <v>1753</v>
      </c>
      <c r="H3269" s="177">
        <v>179.47200000000001</v>
      </c>
      <c r="L3269" s="32"/>
      <c r="M3269" s="175"/>
      <c r="T3269" s="56"/>
      <c r="AU3269" s="17" t="s">
        <v>90</v>
      </c>
    </row>
    <row r="3270" spans="2:65" s="1" customFormat="1" ht="11.25">
      <c r="B3270" s="32"/>
      <c r="D3270" s="154" t="s">
        <v>403</v>
      </c>
      <c r="F3270" s="176" t="s">
        <v>386</v>
      </c>
      <c r="H3270" s="177">
        <v>216.316</v>
      </c>
      <c r="L3270" s="32"/>
      <c r="M3270" s="175"/>
      <c r="T3270" s="56"/>
      <c r="AU3270" s="17" t="s">
        <v>90</v>
      </c>
    </row>
    <row r="3271" spans="2:65" s="13" customFormat="1" ht="11.25">
      <c r="B3271" s="160"/>
      <c r="D3271" s="154" t="s">
        <v>381</v>
      </c>
      <c r="F3271" s="162" t="s">
        <v>1757</v>
      </c>
      <c r="H3271" s="163">
        <v>7.3999999999999996E-2</v>
      </c>
      <c r="I3271" s="164"/>
      <c r="L3271" s="160"/>
      <c r="M3271" s="165"/>
      <c r="T3271" s="166"/>
      <c r="AT3271" s="161" t="s">
        <v>381</v>
      </c>
      <c r="AU3271" s="161" t="s">
        <v>90</v>
      </c>
      <c r="AV3271" s="13" t="s">
        <v>90</v>
      </c>
      <c r="AW3271" s="13" t="s">
        <v>4</v>
      </c>
      <c r="AX3271" s="13" t="s">
        <v>87</v>
      </c>
      <c r="AY3271" s="161" t="s">
        <v>373</v>
      </c>
    </row>
    <row r="3272" spans="2:65" s="1" customFormat="1" ht="16.5" customHeight="1">
      <c r="B3272" s="32"/>
      <c r="C3272" s="139" t="s">
        <v>1758</v>
      </c>
      <c r="D3272" s="139" t="s">
        <v>375</v>
      </c>
      <c r="E3272" s="140" t="s">
        <v>1759</v>
      </c>
      <c r="F3272" s="141" t="s">
        <v>1760</v>
      </c>
      <c r="G3272" s="142" t="s">
        <v>172</v>
      </c>
      <c r="H3272" s="143">
        <v>481.94</v>
      </c>
      <c r="I3272" s="144"/>
      <c r="J3272" s="145">
        <f>ROUND(I3272*H3272,2)</f>
        <v>0</v>
      </c>
      <c r="K3272" s="146"/>
      <c r="L3272" s="32"/>
      <c r="M3272" s="147" t="s">
        <v>1</v>
      </c>
      <c r="N3272" s="148" t="s">
        <v>45</v>
      </c>
      <c r="P3272" s="149">
        <f>O3272*H3272</f>
        <v>0</v>
      </c>
      <c r="Q3272" s="149">
        <v>4.0000000000000002E-4</v>
      </c>
      <c r="R3272" s="149">
        <f>Q3272*H3272</f>
        <v>0.192776</v>
      </c>
      <c r="S3272" s="149">
        <v>0</v>
      </c>
      <c r="T3272" s="150">
        <f>S3272*H3272</f>
        <v>0</v>
      </c>
      <c r="AR3272" s="151" t="s">
        <v>497</v>
      </c>
      <c r="AT3272" s="151" t="s">
        <v>375</v>
      </c>
      <c r="AU3272" s="151" t="s">
        <v>90</v>
      </c>
      <c r="AY3272" s="17" t="s">
        <v>373</v>
      </c>
      <c r="BE3272" s="152">
        <f>IF(N3272="základní",J3272,0)</f>
        <v>0</v>
      </c>
      <c r="BF3272" s="152">
        <f>IF(N3272="snížená",J3272,0)</f>
        <v>0</v>
      </c>
      <c r="BG3272" s="152">
        <f>IF(N3272="zákl. přenesená",J3272,0)</f>
        <v>0</v>
      </c>
      <c r="BH3272" s="152">
        <f>IF(N3272="sníž. přenesená",J3272,0)</f>
        <v>0</v>
      </c>
      <c r="BI3272" s="152">
        <f>IF(N3272="nulová",J3272,0)</f>
        <v>0</v>
      </c>
      <c r="BJ3272" s="17" t="s">
        <v>87</v>
      </c>
      <c r="BK3272" s="152">
        <f>ROUND(I3272*H3272,2)</f>
        <v>0</v>
      </c>
      <c r="BL3272" s="17" t="s">
        <v>497</v>
      </c>
      <c r="BM3272" s="151" t="s">
        <v>1761</v>
      </c>
    </row>
    <row r="3273" spans="2:65" s="12" customFormat="1" ht="11.25">
      <c r="B3273" s="153"/>
      <c r="D3273" s="154" t="s">
        <v>381</v>
      </c>
      <c r="E3273" s="155" t="s">
        <v>1</v>
      </c>
      <c r="F3273" s="156" t="s">
        <v>382</v>
      </c>
      <c r="H3273" s="155" t="s">
        <v>1</v>
      </c>
      <c r="I3273" s="157"/>
      <c r="L3273" s="153"/>
      <c r="M3273" s="158"/>
      <c r="T3273" s="159"/>
      <c r="AT3273" s="155" t="s">
        <v>381</v>
      </c>
      <c r="AU3273" s="155" t="s">
        <v>90</v>
      </c>
      <c r="AV3273" s="12" t="s">
        <v>87</v>
      </c>
      <c r="AW3273" s="12" t="s">
        <v>36</v>
      </c>
      <c r="AX3273" s="12" t="s">
        <v>80</v>
      </c>
      <c r="AY3273" s="155" t="s">
        <v>373</v>
      </c>
    </row>
    <row r="3274" spans="2:65" s="12" customFormat="1" ht="11.25">
      <c r="B3274" s="153"/>
      <c r="D3274" s="154" t="s">
        <v>381</v>
      </c>
      <c r="E3274" s="155" t="s">
        <v>1</v>
      </c>
      <c r="F3274" s="156" t="s">
        <v>1335</v>
      </c>
      <c r="H3274" s="155" t="s">
        <v>1</v>
      </c>
      <c r="I3274" s="157"/>
      <c r="L3274" s="153"/>
      <c r="M3274" s="158"/>
      <c r="T3274" s="159"/>
      <c r="AT3274" s="155" t="s">
        <v>381</v>
      </c>
      <c r="AU3274" s="155" t="s">
        <v>90</v>
      </c>
      <c r="AV3274" s="12" t="s">
        <v>87</v>
      </c>
      <c r="AW3274" s="12" t="s">
        <v>36</v>
      </c>
      <c r="AX3274" s="12" t="s">
        <v>80</v>
      </c>
      <c r="AY3274" s="155" t="s">
        <v>373</v>
      </c>
    </row>
    <row r="3275" spans="2:65" s="13" customFormat="1" ht="11.25">
      <c r="B3275" s="160"/>
      <c r="D3275" s="154" t="s">
        <v>381</v>
      </c>
      <c r="E3275" s="161" t="s">
        <v>1</v>
      </c>
      <c r="F3275" s="162" t="s">
        <v>180</v>
      </c>
      <c r="H3275" s="163">
        <v>481.94</v>
      </c>
      <c r="I3275" s="164"/>
      <c r="L3275" s="160"/>
      <c r="M3275" s="165"/>
      <c r="T3275" s="166"/>
      <c r="AT3275" s="161" t="s">
        <v>381</v>
      </c>
      <c r="AU3275" s="161" t="s">
        <v>90</v>
      </c>
      <c r="AV3275" s="13" t="s">
        <v>90</v>
      </c>
      <c r="AW3275" s="13" t="s">
        <v>36</v>
      </c>
      <c r="AX3275" s="13" t="s">
        <v>80</v>
      </c>
      <c r="AY3275" s="161" t="s">
        <v>373</v>
      </c>
    </row>
    <row r="3276" spans="2:65" s="14" customFormat="1" ht="11.25">
      <c r="B3276" s="167"/>
      <c r="D3276" s="154" t="s">
        <v>381</v>
      </c>
      <c r="E3276" s="168" t="s">
        <v>1</v>
      </c>
      <c r="F3276" s="169" t="s">
        <v>386</v>
      </c>
      <c r="H3276" s="170">
        <v>481.94</v>
      </c>
      <c r="I3276" s="171"/>
      <c r="L3276" s="167"/>
      <c r="M3276" s="172"/>
      <c r="T3276" s="173"/>
      <c r="AT3276" s="168" t="s">
        <v>381</v>
      </c>
      <c r="AU3276" s="168" t="s">
        <v>90</v>
      </c>
      <c r="AV3276" s="14" t="s">
        <v>379</v>
      </c>
      <c r="AW3276" s="14" t="s">
        <v>36</v>
      </c>
      <c r="AX3276" s="14" t="s">
        <v>87</v>
      </c>
      <c r="AY3276" s="168" t="s">
        <v>373</v>
      </c>
    </row>
    <row r="3277" spans="2:65" s="1" customFormat="1" ht="11.25">
      <c r="B3277" s="32"/>
      <c r="D3277" s="154" t="s">
        <v>403</v>
      </c>
      <c r="F3277" s="174" t="s">
        <v>1744</v>
      </c>
      <c r="L3277" s="32"/>
      <c r="M3277" s="175"/>
      <c r="T3277" s="56"/>
      <c r="AU3277" s="17" t="s">
        <v>90</v>
      </c>
    </row>
    <row r="3278" spans="2:65" s="1" customFormat="1" ht="11.25">
      <c r="B3278" s="32"/>
      <c r="D3278" s="154" t="s">
        <v>403</v>
      </c>
      <c r="F3278" s="176" t="s">
        <v>382</v>
      </c>
      <c r="H3278" s="177">
        <v>0</v>
      </c>
      <c r="L3278" s="32"/>
      <c r="M3278" s="175"/>
      <c r="T3278" s="56"/>
      <c r="AU3278" s="17" t="s">
        <v>90</v>
      </c>
    </row>
    <row r="3279" spans="2:65" s="1" customFormat="1" ht="11.25">
      <c r="B3279" s="32"/>
      <c r="D3279" s="154" t="s">
        <v>403</v>
      </c>
      <c r="F3279" s="176" t="s">
        <v>1335</v>
      </c>
      <c r="H3279" s="177">
        <v>0</v>
      </c>
      <c r="L3279" s="32"/>
      <c r="M3279" s="175"/>
      <c r="T3279" s="56"/>
      <c r="AU3279" s="17" t="s">
        <v>90</v>
      </c>
    </row>
    <row r="3280" spans="2:65" s="1" customFormat="1" ht="11.25">
      <c r="B3280" s="32"/>
      <c r="D3280" s="154" t="s">
        <v>403</v>
      </c>
      <c r="F3280" s="176" t="s">
        <v>1733</v>
      </c>
      <c r="H3280" s="177">
        <v>0</v>
      </c>
      <c r="L3280" s="32"/>
      <c r="M3280" s="175"/>
      <c r="T3280" s="56"/>
      <c r="AU3280" s="17" t="s">
        <v>90</v>
      </c>
    </row>
    <row r="3281" spans="2:65" s="1" customFormat="1" ht="11.25">
      <c r="B3281" s="32"/>
      <c r="D3281" s="154" t="s">
        <v>403</v>
      </c>
      <c r="F3281" s="176" t="s">
        <v>267</v>
      </c>
      <c r="H3281" s="177">
        <v>445.4</v>
      </c>
      <c r="L3281" s="32"/>
      <c r="M3281" s="175"/>
      <c r="T3281" s="56"/>
      <c r="AU3281" s="17" t="s">
        <v>90</v>
      </c>
    </row>
    <row r="3282" spans="2:65" s="1" customFormat="1" ht="11.25">
      <c r="B3282" s="32"/>
      <c r="D3282" s="154" t="s">
        <v>403</v>
      </c>
      <c r="F3282" s="176" t="s">
        <v>1734</v>
      </c>
      <c r="H3282" s="177">
        <v>0</v>
      </c>
      <c r="L3282" s="32"/>
      <c r="M3282" s="175"/>
      <c r="T3282" s="56"/>
      <c r="AU3282" s="17" t="s">
        <v>90</v>
      </c>
    </row>
    <row r="3283" spans="2:65" s="1" customFormat="1" ht="11.25">
      <c r="B3283" s="32"/>
      <c r="D3283" s="154" t="s">
        <v>403</v>
      </c>
      <c r="F3283" s="176" t="s">
        <v>1735</v>
      </c>
      <c r="H3283" s="177">
        <v>41.45</v>
      </c>
      <c r="L3283" s="32"/>
      <c r="M3283" s="175"/>
      <c r="T3283" s="56"/>
      <c r="AU3283" s="17" t="s">
        <v>90</v>
      </c>
    </row>
    <row r="3284" spans="2:65" s="1" customFormat="1" ht="11.25">
      <c r="B3284" s="32"/>
      <c r="D3284" s="154" t="s">
        <v>403</v>
      </c>
      <c r="F3284" s="176" t="s">
        <v>1736</v>
      </c>
      <c r="H3284" s="177">
        <v>0</v>
      </c>
      <c r="L3284" s="32"/>
      <c r="M3284" s="175"/>
      <c r="T3284" s="56"/>
      <c r="AU3284" s="17" t="s">
        <v>90</v>
      </c>
    </row>
    <row r="3285" spans="2:65" s="1" customFormat="1" ht="11.25">
      <c r="B3285" s="32"/>
      <c r="D3285" s="154" t="s">
        <v>403</v>
      </c>
      <c r="F3285" s="176" t="s">
        <v>1737</v>
      </c>
      <c r="H3285" s="177">
        <v>-4.91</v>
      </c>
      <c r="L3285" s="32"/>
      <c r="M3285" s="175"/>
      <c r="T3285" s="56"/>
      <c r="AU3285" s="17" t="s">
        <v>90</v>
      </c>
    </row>
    <row r="3286" spans="2:65" s="1" customFormat="1" ht="11.25">
      <c r="B3286" s="32"/>
      <c r="D3286" s="154" t="s">
        <v>403</v>
      </c>
      <c r="F3286" s="176" t="s">
        <v>386</v>
      </c>
      <c r="H3286" s="177">
        <v>481.94</v>
      </c>
      <c r="L3286" s="32"/>
      <c r="M3286" s="175"/>
      <c r="T3286" s="56"/>
      <c r="AU3286" s="17" t="s">
        <v>90</v>
      </c>
    </row>
    <row r="3287" spans="2:65" s="1" customFormat="1" ht="24.2" customHeight="1">
      <c r="B3287" s="32"/>
      <c r="C3287" s="185" t="s">
        <v>1762</v>
      </c>
      <c r="D3287" s="185" t="s">
        <v>479</v>
      </c>
      <c r="E3287" s="186" t="s">
        <v>1763</v>
      </c>
      <c r="F3287" s="187" t="s">
        <v>1764</v>
      </c>
      <c r="G3287" s="188" t="s">
        <v>172</v>
      </c>
      <c r="H3287" s="189">
        <v>561.70100000000002</v>
      </c>
      <c r="I3287" s="190"/>
      <c r="J3287" s="191">
        <f>ROUND(I3287*H3287,2)</f>
        <v>0</v>
      </c>
      <c r="K3287" s="192"/>
      <c r="L3287" s="193"/>
      <c r="M3287" s="194" t="s">
        <v>1</v>
      </c>
      <c r="N3287" s="195" t="s">
        <v>45</v>
      </c>
      <c r="P3287" s="149">
        <f>O3287*H3287</f>
        <v>0</v>
      </c>
      <c r="Q3287" s="149">
        <v>5.4000000000000003E-3</v>
      </c>
      <c r="R3287" s="149">
        <f>Q3287*H3287</f>
        <v>3.0331854000000003</v>
      </c>
      <c r="S3287" s="149">
        <v>0</v>
      </c>
      <c r="T3287" s="150">
        <f>S3287*H3287</f>
        <v>0</v>
      </c>
      <c r="AR3287" s="151" t="s">
        <v>658</v>
      </c>
      <c r="AT3287" s="151" t="s">
        <v>479</v>
      </c>
      <c r="AU3287" s="151" t="s">
        <v>90</v>
      </c>
      <c r="AY3287" s="17" t="s">
        <v>373</v>
      </c>
      <c r="BE3287" s="152">
        <f>IF(N3287="základní",J3287,0)</f>
        <v>0</v>
      </c>
      <c r="BF3287" s="152">
        <f>IF(N3287="snížená",J3287,0)</f>
        <v>0</v>
      </c>
      <c r="BG3287" s="152">
        <f>IF(N3287="zákl. přenesená",J3287,0)</f>
        <v>0</v>
      </c>
      <c r="BH3287" s="152">
        <f>IF(N3287="sníž. přenesená",J3287,0)</f>
        <v>0</v>
      </c>
      <c r="BI3287" s="152">
        <f>IF(N3287="nulová",J3287,0)</f>
        <v>0</v>
      </c>
      <c r="BJ3287" s="17" t="s">
        <v>87</v>
      </c>
      <c r="BK3287" s="152">
        <f>ROUND(I3287*H3287,2)</f>
        <v>0</v>
      </c>
      <c r="BL3287" s="17" t="s">
        <v>497</v>
      </c>
      <c r="BM3287" s="151" t="s">
        <v>1765</v>
      </c>
    </row>
    <row r="3288" spans="2:65" s="13" customFormat="1" ht="11.25">
      <c r="B3288" s="160"/>
      <c r="D3288" s="154" t="s">
        <v>381</v>
      </c>
      <c r="E3288" s="161" t="s">
        <v>1</v>
      </c>
      <c r="F3288" s="162" t="s">
        <v>180</v>
      </c>
      <c r="H3288" s="163">
        <v>481.94</v>
      </c>
      <c r="I3288" s="164"/>
      <c r="L3288" s="160"/>
      <c r="M3288" s="165"/>
      <c r="T3288" s="166"/>
      <c r="AT3288" s="161" t="s">
        <v>381</v>
      </c>
      <c r="AU3288" s="161" t="s">
        <v>90</v>
      </c>
      <c r="AV3288" s="13" t="s">
        <v>90</v>
      </c>
      <c r="AW3288" s="13" t="s">
        <v>36</v>
      </c>
      <c r="AX3288" s="13" t="s">
        <v>80</v>
      </c>
      <c r="AY3288" s="161" t="s">
        <v>373</v>
      </c>
    </row>
    <row r="3289" spans="2:65" s="14" customFormat="1" ht="11.25">
      <c r="B3289" s="167"/>
      <c r="D3289" s="154" t="s">
        <v>381</v>
      </c>
      <c r="E3289" s="168" t="s">
        <v>1</v>
      </c>
      <c r="F3289" s="169" t="s">
        <v>386</v>
      </c>
      <c r="H3289" s="170">
        <v>481.94</v>
      </c>
      <c r="I3289" s="171"/>
      <c r="L3289" s="167"/>
      <c r="M3289" s="172"/>
      <c r="T3289" s="173"/>
      <c r="AT3289" s="168" t="s">
        <v>381</v>
      </c>
      <c r="AU3289" s="168" t="s">
        <v>90</v>
      </c>
      <c r="AV3289" s="14" t="s">
        <v>379</v>
      </c>
      <c r="AW3289" s="14" t="s">
        <v>36</v>
      </c>
      <c r="AX3289" s="14" t="s">
        <v>87</v>
      </c>
      <c r="AY3289" s="168" t="s">
        <v>373</v>
      </c>
    </row>
    <row r="3290" spans="2:65" s="1" customFormat="1" ht="11.25">
      <c r="B3290" s="32"/>
      <c r="D3290" s="154" t="s">
        <v>403</v>
      </c>
      <c r="F3290" s="174" t="s">
        <v>1744</v>
      </c>
      <c r="L3290" s="32"/>
      <c r="M3290" s="175"/>
      <c r="T3290" s="56"/>
      <c r="AU3290" s="17" t="s">
        <v>90</v>
      </c>
    </row>
    <row r="3291" spans="2:65" s="1" customFormat="1" ht="11.25">
      <c r="B3291" s="32"/>
      <c r="D3291" s="154" t="s">
        <v>403</v>
      </c>
      <c r="F3291" s="176" t="s">
        <v>382</v>
      </c>
      <c r="H3291" s="177">
        <v>0</v>
      </c>
      <c r="L3291" s="32"/>
      <c r="M3291" s="175"/>
      <c r="T3291" s="56"/>
      <c r="AU3291" s="17" t="s">
        <v>90</v>
      </c>
    </row>
    <row r="3292" spans="2:65" s="1" customFormat="1" ht="11.25">
      <c r="B3292" s="32"/>
      <c r="D3292" s="154" t="s">
        <v>403</v>
      </c>
      <c r="F3292" s="176" t="s">
        <v>1335</v>
      </c>
      <c r="H3292" s="177">
        <v>0</v>
      </c>
      <c r="L3292" s="32"/>
      <c r="M3292" s="175"/>
      <c r="T3292" s="56"/>
      <c r="AU3292" s="17" t="s">
        <v>90</v>
      </c>
    </row>
    <row r="3293" spans="2:65" s="1" customFormat="1" ht="11.25">
      <c r="B3293" s="32"/>
      <c r="D3293" s="154" t="s">
        <v>403</v>
      </c>
      <c r="F3293" s="176" t="s">
        <v>1733</v>
      </c>
      <c r="H3293" s="177">
        <v>0</v>
      </c>
      <c r="L3293" s="32"/>
      <c r="M3293" s="175"/>
      <c r="T3293" s="56"/>
      <c r="AU3293" s="17" t="s">
        <v>90</v>
      </c>
    </row>
    <row r="3294" spans="2:65" s="1" customFormat="1" ht="11.25">
      <c r="B3294" s="32"/>
      <c r="D3294" s="154" t="s">
        <v>403</v>
      </c>
      <c r="F3294" s="176" t="s">
        <v>267</v>
      </c>
      <c r="H3294" s="177">
        <v>445.4</v>
      </c>
      <c r="L3294" s="32"/>
      <c r="M3294" s="175"/>
      <c r="T3294" s="56"/>
      <c r="AU3294" s="17" t="s">
        <v>90</v>
      </c>
    </row>
    <row r="3295" spans="2:65" s="1" customFormat="1" ht="11.25">
      <c r="B3295" s="32"/>
      <c r="D3295" s="154" t="s">
        <v>403</v>
      </c>
      <c r="F3295" s="176" t="s">
        <v>1734</v>
      </c>
      <c r="H3295" s="177">
        <v>0</v>
      </c>
      <c r="L3295" s="32"/>
      <c r="M3295" s="175"/>
      <c r="T3295" s="56"/>
      <c r="AU3295" s="17" t="s">
        <v>90</v>
      </c>
    </row>
    <row r="3296" spans="2:65" s="1" customFormat="1" ht="11.25">
      <c r="B3296" s="32"/>
      <c r="D3296" s="154" t="s">
        <v>403</v>
      </c>
      <c r="F3296" s="176" t="s">
        <v>1735</v>
      </c>
      <c r="H3296" s="177">
        <v>41.45</v>
      </c>
      <c r="L3296" s="32"/>
      <c r="M3296" s="175"/>
      <c r="T3296" s="56"/>
      <c r="AU3296" s="17" t="s">
        <v>90</v>
      </c>
    </row>
    <row r="3297" spans="2:65" s="1" customFormat="1" ht="11.25">
      <c r="B3297" s="32"/>
      <c r="D3297" s="154" t="s">
        <v>403</v>
      </c>
      <c r="F3297" s="176" t="s">
        <v>1736</v>
      </c>
      <c r="H3297" s="177">
        <v>0</v>
      </c>
      <c r="L3297" s="32"/>
      <c r="M3297" s="175"/>
      <c r="T3297" s="56"/>
      <c r="AU3297" s="17" t="s">
        <v>90</v>
      </c>
    </row>
    <row r="3298" spans="2:65" s="1" customFormat="1" ht="11.25">
      <c r="B3298" s="32"/>
      <c r="D3298" s="154" t="s">
        <v>403</v>
      </c>
      <c r="F3298" s="176" t="s">
        <v>1737</v>
      </c>
      <c r="H3298" s="177">
        <v>-4.91</v>
      </c>
      <c r="L3298" s="32"/>
      <c r="M3298" s="175"/>
      <c r="T3298" s="56"/>
      <c r="AU3298" s="17" t="s">
        <v>90</v>
      </c>
    </row>
    <row r="3299" spans="2:65" s="1" customFormat="1" ht="11.25">
      <c r="B3299" s="32"/>
      <c r="D3299" s="154" t="s">
        <v>403</v>
      </c>
      <c r="F3299" s="176" t="s">
        <v>386</v>
      </c>
      <c r="H3299" s="177">
        <v>481.94</v>
      </c>
      <c r="L3299" s="32"/>
      <c r="M3299" s="175"/>
      <c r="T3299" s="56"/>
      <c r="AU3299" s="17" t="s">
        <v>90</v>
      </c>
    </row>
    <row r="3300" spans="2:65" s="13" customFormat="1" ht="11.25">
      <c r="B3300" s="160"/>
      <c r="D3300" s="154" t="s">
        <v>381</v>
      </c>
      <c r="F3300" s="162" t="s">
        <v>1766</v>
      </c>
      <c r="H3300" s="163">
        <v>561.70100000000002</v>
      </c>
      <c r="I3300" s="164"/>
      <c r="L3300" s="160"/>
      <c r="M3300" s="165"/>
      <c r="T3300" s="166"/>
      <c r="AT3300" s="161" t="s">
        <v>381</v>
      </c>
      <c r="AU3300" s="161" t="s">
        <v>90</v>
      </c>
      <c r="AV3300" s="13" t="s">
        <v>90</v>
      </c>
      <c r="AW3300" s="13" t="s">
        <v>4</v>
      </c>
      <c r="AX3300" s="13" t="s">
        <v>87</v>
      </c>
      <c r="AY3300" s="161" t="s">
        <v>373</v>
      </c>
    </row>
    <row r="3301" spans="2:65" s="1" customFormat="1" ht="16.5" customHeight="1">
      <c r="B3301" s="32"/>
      <c r="C3301" s="139" t="s">
        <v>1767</v>
      </c>
      <c r="D3301" s="139" t="s">
        <v>375</v>
      </c>
      <c r="E3301" s="140" t="s">
        <v>1768</v>
      </c>
      <c r="F3301" s="141" t="s">
        <v>1769</v>
      </c>
      <c r="G3301" s="142" t="s">
        <v>172</v>
      </c>
      <c r="H3301" s="143">
        <v>216.316</v>
      </c>
      <c r="I3301" s="144"/>
      <c r="J3301" s="145">
        <f>ROUND(I3301*H3301,2)</f>
        <v>0</v>
      </c>
      <c r="K3301" s="146"/>
      <c r="L3301" s="32"/>
      <c r="M3301" s="147" t="s">
        <v>1</v>
      </c>
      <c r="N3301" s="148" t="s">
        <v>45</v>
      </c>
      <c r="P3301" s="149">
        <f>O3301*H3301</f>
        <v>0</v>
      </c>
      <c r="Q3301" s="149">
        <v>4.0000000000000002E-4</v>
      </c>
      <c r="R3301" s="149">
        <f>Q3301*H3301</f>
        <v>8.6526400000000003E-2</v>
      </c>
      <c r="S3301" s="149">
        <v>0</v>
      </c>
      <c r="T3301" s="150">
        <f>S3301*H3301</f>
        <v>0</v>
      </c>
      <c r="AR3301" s="151" t="s">
        <v>497</v>
      </c>
      <c r="AT3301" s="151" t="s">
        <v>375</v>
      </c>
      <c r="AU3301" s="151" t="s">
        <v>90</v>
      </c>
      <c r="AY3301" s="17" t="s">
        <v>373</v>
      </c>
      <c r="BE3301" s="152">
        <f>IF(N3301="základní",J3301,0)</f>
        <v>0</v>
      </c>
      <c r="BF3301" s="152">
        <f>IF(N3301="snížená",J3301,0)</f>
        <v>0</v>
      </c>
      <c r="BG3301" s="152">
        <f>IF(N3301="zákl. přenesená",J3301,0)</f>
        <v>0</v>
      </c>
      <c r="BH3301" s="152">
        <f>IF(N3301="sníž. přenesená",J3301,0)</f>
        <v>0</v>
      </c>
      <c r="BI3301" s="152">
        <f>IF(N3301="nulová",J3301,0)</f>
        <v>0</v>
      </c>
      <c r="BJ3301" s="17" t="s">
        <v>87</v>
      </c>
      <c r="BK3301" s="152">
        <f>ROUND(I3301*H3301,2)</f>
        <v>0</v>
      </c>
      <c r="BL3301" s="17" t="s">
        <v>497</v>
      </c>
      <c r="BM3301" s="151" t="s">
        <v>1770</v>
      </c>
    </row>
    <row r="3302" spans="2:65" s="13" customFormat="1" ht="11.25">
      <c r="B3302" s="160"/>
      <c r="D3302" s="154" t="s">
        <v>381</v>
      </c>
      <c r="E3302" s="161" t="s">
        <v>1</v>
      </c>
      <c r="F3302" s="162" t="s">
        <v>182</v>
      </c>
      <c r="H3302" s="163">
        <v>216.316</v>
      </c>
      <c r="I3302" s="164"/>
      <c r="L3302" s="160"/>
      <c r="M3302" s="165"/>
      <c r="T3302" s="166"/>
      <c r="AT3302" s="161" t="s">
        <v>381</v>
      </c>
      <c r="AU3302" s="161" t="s">
        <v>90</v>
      </c>
      <c r="AV3302" s="13" t="s">
        <v>90</v>
      </c>
      <c r="AW3302" s="13" t="s">
        <v>36</v>
      </c>
      <c r="AX3302" s="13" t="s">
        <v>80</v>
      </c>
      <c r="AY3302" s="161" t="s">
        <v>373</v>
      </c>
    </row>
    <row r="3303" spans="2:65" s="14" customFormat="1" ht="11.25">
      <c r="B3303" s="167"/>
      <c r="D3303" s="154" t="s">
        <v>381</v>
      </c>
      <c r="E3303" s="168" t="s">
        <v>1</v>
      </c>
      <c r="F3303" s="169" t="s">
        <v>386</v>
      </c>
      <c r="H3303" s="170">
        <v>216.316</v>
      </c>
      <c r="I3303" s="171"/>
      <c r="L3303" s="167"/>
      <c r="M3303" s="172"/>
      <c r="T3303" s="173"/>
      <c r="AT3303" s="168" t="s">
        <v>381</v>
      </c>
      <c r="AU3303" s="168" t="s">
        <v>90</v>
      </c>
      <c r="AV3303" s="14" t="s">
        <v>379</v>
      </c>
      <c r="AW3303" s="14" t="s">
        <v>36</v>
      </c>
      <c r="AX3303" s="14" t="s">
        <v>87</v>
      </c>
      <c r="AY3303" s="168" t="s">
        <v>373</v>
      </c>
    </row>
    <row r="3304" spans="2:65" s="1" customFormat="1" ht="11.25">
      <c r="B3304" s="32"/>
      <c r="D3304" s="154" t="s">
        <v>403</v>
      </c>
      <c r="F3304" s="174" t="s">
        <v>1756</v>
      </c>
      <c r="L3304" s="32"/>
      <c r="M3304" s="175"/>
      <c r="T3304" s="56"/>
      <c r="AU3304" s="17" t="s">
        <v>90</v>
      </c>
    </row>
    <row r="3305" spans="2:65" s="1" customFormat="1" ht="11.25">
      <c r="B3305" s="32"/>
      <c r="D3305" s="154" t="s">
        <v>403</v>
      </c>
      <c r="F3305" s="176" t="s">
        <v>434</v>
      </c>
      <c r="H3305" s="177">
        <v>0</v>
      </c>
      <c r="L3305" s="32"/>
      <c r="M3305" s="175"/>
      <c r="T3305" s="56"/>
      <c r="AU3305" s="17" t="s">
        <v>90</v>
      </c>
    </row>
    <row r="3306" spans="2:65" s="1" customFormat="1" ht="11.25">
      <c r="B3306" s="32"/>
      <c r="D3306" s="154" t="s">
        <v>403</v>
      </c>
      <c r="F3306" s="176" t="s">
        <v>1750</v>
      </c>
      <c r="H3306" s="177">
        <v>0</v>
      </c>
      <c r="L3306" s="32"/>
      <c r="M3306" s="175"/>
      <c r="T3306" s="56"/>
      <c r="AU3306" s="17" t="s">
        <v>90</v>
      </c>
    </row>
    <row r="3307" spans="2:65" s="1" customFormat="1" ht="11.25">
      <c r="B3307" s="32"/>
      <c r="D3307" s="154" t="s">
        <v>403</v>
      </c>
      <c r="F3307" s="176" t="s">
        <v>1751</v>
      </c>
      <c r="H3307" s="177">
        <v>0</v>
      </c>
      <c r="L3307" s="32"/>
      <c r="M3307" s="175"/>
      <c r="T3307" s="56"/>
      <c r="AU3307" s="17" t="s">
        <v>90</v>
      </c>
    </row>
    <row r="3308" spans="2:65" s="1" customFormat="1" ht="11.25">
      <c r="B3308" s="32"/>
      <c r="D3308" s="154" t="s">
        <v>403</v>
      </c>
      <c r="F3308" s="176" t="s">
        <v>679</v>
      </c>
      <c r="H3308" s="177">
        <v>36.844000000000001</v>
      </c>
      <c r="L3308" s="32"/>
      <c r="M3308" s="175"/>
      <c r="T3308" s="56"/>
      <c r="AU3308" s="17" t="s">
        <v>90</v>
      </c>
    </row>
    <row r="3309" spans="2:65" s="1" customFormat="1" ht="11.25">
      <c r="B3309" s="32"/>
      <c r="D3309" s="154" t="s">
        <v>403</v>
      </c>
      <c r="F3309" s="176" t="s">
        <v>1752</v>
      </c>
      <c r="H3309" s="177">
        <v>0</v>
      </c>
      <c r="L3309" s="32"/>
      <c r="M3309" s="175"/>
      <c r="T3309" s="56"/>
      <c r="AU3309" s="17" t="s">
        <v>90</v>
      </c>
    </row>
    <row r="3310" spans="2:65" s="1" customFormat="1" ht="11.25">
      <c r="B3310" s="32"/>
      <c r="D3310" s="154" t="s">
        <v>403</v>
      </c>
      <c r="F3310" s="176" t="s">
        <v>1753</v>
      </c>
      <c r="H3310" s="177">
        <v>179.47200000000001</v>
      </c>
      <c r="L3310" s="32"/>
      <c r="M3310" s="175"/>
      <c r="T3310" s="56"/>
      <c r="AU3310" s="17" t="s">
        <v>90</v>
      </c>
    </row>
    <row r="3311" spans="2:65" s="1" customFormat="1" ht="11.25">
      <c r="B3311" s="32"/>
      <c r="D3311" s="154" t="s">
        <v>403</v>
      </c>
      <c r="F3311" s="176" t="s">
        <v>386</v>
      </c>
      <c r="H3311" s="177">
        <v>216.316</v>
      </c>
      <c r="L3311" s="32"/>
      <c r="M3311" s="175"/>
      <c r="T3311" s="56"/>
      <c r="AU3311" s="17" t="s">
        <v>90</v>
      </c>
    </row>
    <row r="3312" spans="2:65" s="1" customFormat="1" ht="24.2" customHeight="1">
      <c r="B3312" s="32"/>
      <c r="C3312" s="185" t="s">
        <v>1771</v>
      </c>
      <c r="D3312" s="185" t="s">
        <v>479</v>
      </c>
      <c r="E3312" s="186" t="s">
        <v>1763</v>
      </c>
      <c r="F3312" s="187" t="s">
        <v>1764</v>
      </c>
      <c r="G3312" s="188" t="s">
        <v>172</v>
      </c>
      <c r="H3312" s="189">
        <v>264.12200000000001</v>
      </c>
      <c r="I3312" s="190"/>
      <c r="J3312" s="191">
        <f>ROUND(I3312*H3312,2)</f>
        <v>0</v>
      </c>
      <c r="K3312" s="192"/>
      <c r="L3312" s="193"/>
      <c r="M3312" s="194" t="s">
        <v>1</v>
      </c>
      <c r="N3312" s="195" t="s">
        <v>45</v>
      </c>
      <c r="P3312" s="149">
        <f>O3312*H3312</f>
        <v>0</v>
      </c>
      <c r="Q3312" s="149">
        <v>5.4000000000000003E-3</v>
      </c>
      <c r="R3312" s="149">
        <f>Q3312*H3312</f>
        <v>1.4262588</v>
      </c>
      <c r="S3312" s="149">
        <v>0</v>
      </c>
      <c r="T3312" s="150">
        <f>S3312*H3312</f>
        <v>0</v>
      </c>
      <c r="AR3312" s="151" t="s">
        <v>658</v>
      </c>
      <c r="AT3312" s="151" t="s">
        <v>479</v>
      </c>
      <c r="AU3312" s="151" t="s">
        <v>90</v>
      </c>
      <c r="AY3312" s="17" t="s">
        <v>373</v>
      </c>
      <c r="BE3312" s="152">
        <f>IF(N3312="základní",J3312,0)</f>
        <v>0</v>
      </c>
      <c r="BF3312" s="152">
        <f>IF(N3312="snížená",J3312,0)</f>
        <v>0</v>
      </c>
      <c r="BG3312" s="152">
        <f>IF(N3312="zákl. přenesená",J3312,0)</f>
        <v>0</v>
      </c>
      <c r="BH3312" s="152">
        <f>IF(N3312="sníž. přenesená",J3312,0)</f>
        <v>0</v>
      </c>
      <c r="BI3312" s="152">
        <f>IF(N3312="nulová",J3312,0)</f>
        <v>0</v>
      </c>
      <c r="BJ3312" s="17" t="s">
        <v>87</v>
      </c>
      <c r="BK3312" s="152">
        <f>ROUND(I3312*H3312,2)</f>
        <v>0</v>
      </c>
      <c r="BL3312" s="17" t="s">
        <v>497</v>
      </c>
      <c r="BM3312" s="151" t="s">
        <v>1772</v>
      </c>
    </row>
    <row r="3313" spans="2:65" s="13" customFormat="1" ht="11.25">
      <c r="B3313" s="160"/>
      <c r="D3313" s="154" t="s">
        <v>381</v>
      </c>
      <c r="E3313" s="161" t="s">
        <v>1</v>
      </c>
      <c r="F3313" s="162" t="s">
        <v>182</v>
      </c>
      <c r="H3313" s="163">
        <v>216.316</v>
      </c>
      <c r="I3313" s="164"/>
      <c r="L3313" s="160"/>
      <c r="M3313" s="165"/>
      <c r="T3313" s="166"/>
      <c r="AT3313" s="161" t="s">
        <v>381</v>
      </c>
      <c r="AU3313" s="161" t="s">
        <v>90</v>
      </c>
      <c r="AV3313" s="13" t="s">
        <v>90</v>
      </c>
      <c r="AW3313" s="13" t="s">
        <v>36</v>
      </c>
      <c r="AX3313" s="13" t="s">
        <v>80</v>
      </c>
      <c r="AY3313" s="161" t="s">
        <v>373</v>
      </c>
    </row>
    <row r="3314" spans="2:65" s="14" customFormat="1" ht="11.25">
      <c r="B3314" s="167"/>
      <c r="D3314" s="154" t="s">
        <v>381</v>
      </c>
      <c r="E3314" s="168" t="s">
        <v>1</v>
      </c>
      <c r="F3314" s="169" t="s">
        <v>386</v>
      </c>
      <c r="H3314" s="170">
        <v>216.316</v>
      </c>
      <c r="I3314" s="171"/>
      <c r="L3314" s="167"/>
      <c r="M3314" s="172"/>
      <c r="T3314" s="173"/>
      <c r="AT3314" s="168" t="s">
        <v>381</v>
      </c>
      <c r="AU3314" s="168" t="s">
        <v>90</v>
      </c>
      <c r="AV3314" s="14" t="s">
        <v>379</v>
      </c>
      <c r="AW3314" s="14" t="s">
        <v>36</v>
      </c>
      <c r="AX3314" s="14" t="s">
        <v>87</v>
      </c>
      <c r="AY3314" s="168" t="s">
        <v>373</v>
      </c>
    </row>
    <row r="3315" spans="2:65" s="1" customFormat="1" ht="11.25">
      <c r="B3315" s="32"/>
      <c r="D3315" s="154" t="s">
        <v>403</v>
      </c>
      <c r="F3315" s="174" t="s">
        <v>1756</v>
      </c>
      <c r="L3315" s="32"/>
      <c r="M3315" s="175"/>
      <c r="T3315" s="56"/>
      <c r="AU3315" s="17" t="s">
        <v>90</v>
      </c>
    </row>
    <row r="3316" spans="2:65" s="1" customFormat="1" ht="11.25">
      <c r="B3316" s="32"/>
      <c r="D3316" s="154" t="s">
        <v>403</v>
      </c>
      <c r="F3316" s="176" t="s">
        <v>434</v>
      </c>
      <c r="H3316" s="177">
        <v>0</v>
      </c>
      <c r="L3316" s="32"/>
      <c r="M3316" s="175"/>
      <c r="T3316" s="56"/>
      <c r="AU3316" s="17" t="s">
        <v>90</v>
      </c>
    </row>
    <row r="3317" spans="2:65" s="1" customFormat="1" ht="11.25">
      <c r="B3317" s="32"/>
      <c r="D3317" s="154" t="s">
        <v>403</v>
      </c>
      <c r="F3317" s="176" t="s">
        <v>1750</v>
      </c>
      <c r="H3317" s="177">
        <v>0</v>
      </c>
      <c r="L3317" s="32"/>
      <c r="M3317" s="175"/>
      <c r="T3317" s="56"/>
      <c r="AU3317" s="17" t="s">
        <v>90</v>
      </c>
    </row>
    <row r="3318" spans="2:65" s="1" customFormat="1" ht="11.25">
      <c r="B3318" s="32"/>
      <c r="D3318" s="154" t="s">
        <v>403</v>
      </c>
      <c r="F3318" s="176" t="s">
        <v>1751</v>
      </c>
      <c r="H3318" s="177">
        <v>0</v>
      </c>
      <c r="L3318" s="32"/>
      <c r="M3318" s="175"/>
      <c r="T3318" s="56"/>
      <c r="AU3318" s="17" t="s">
        <v>90</v>
      </c>
    </row>
    <row r="3319" spans="2:65" s="1" customFormat="1" ht="11.25">
      <c r="B3319" s="32"/>
      <c r="D3319" s="154" t="s">
        <v>403</v>
      </c>
      <c r="F3319" s="176" t="s">
        <v>679</v>
      </c>
      <c r="H3319" s="177">
        <v>36.844000000000001</v>
      </c>
      <c r="L3319" s="32"/>
      <c r="M3319" s="175"/>
      <c r="T3319" s="56"/>
      <c r="AU3319" s="17" t="s">
        <v>90</v>
      </c>
    </row>
    <row r="3320" spans="2:65" s="1" customFormat="1" ht="11.25">
      <c r="B3320" s="32"/>
      <c r="D3320" s="154" t="s">
        <v>403</v>
      </c>
      <c r="F3320" s="176" t="s">
        <v>1752</v>
      </c>
      <c r="H3320" s="177">
        <v>0</v>
      </c>
      <c r="L3320" s="32"/>
      <c r="M3320" s="175"/>
      <c r="T3320" s="56"/>
      <c r="AU3320" s="17" t="s">
        <v>90</v>
      </c>
    </row>
    <row r="3321" spans="2:65" s="1" customFormat="1" ht="11.25">
      <c r="B3321" s="32"/>
      <c r="D3321" s="154" t="s">
        <v>403</v>
      </c>
      <c r="F3321" s="176" t="s">
        <v>1753</v>
      </c>
      <c r="H3321" s="177">
        <v>179.47200000000001</v>
      </c>
      <c r="L3321" s="32"/>
      <c r="M3321" s="175"/>
      <c r="T3321" s="56"/>
      <c r="AU3321" s="17" t="s">
        <v>90</v>
      </c>
    </row>
    <row r="3322" spans="2:65" s="1" customFormat="1" ht="11.25">
      <c r="B3322" s="32"/>
      <c r="D3322" s="154" t="s">
        <v>403</v>
      </c>
      <c r="F3322" s="176" t="s">
        <v>386</v>
      </c>
      <c r="H3322" s="177">
        <v>216.316</v>
      </c>
      <c r="L3322" s="32"/>
      <c r="M3322" s="175"/>
      <c r="T3322" s="56"/>
      <c r="AU3322" s="17" t="s">
        <v>90</v>
      </c>
    </row>
    <row r="3323" spans="2:65" s="13" customFormat="1" ht="11.25">
      <c r="B3323" s="160"/>
      <c r="D3323" s="154" t="s">
        <v>381</v>
      </c>
      <c r="F3323" s="162" t="s">
        <v>1773</v>
      </c>
      <c r="H3323" s="163">
        <v>264.12200000000001</v>
      </c>
      <c r="I3323" s="164"/>
      <c r="L3323" s="160"/>
      <c r="M3323" s="165"/>
      <c r="T3323" s="166"/>
      <c r="AT3323" s="161" t="s">
        <v>381</v>
      </c>
      <c r="AU3323" s="161" t="s">
        <v>90</v>
      </c>
      <c r="AV3323" s="13" t="s">
        <v>90</v>
      </c>
      <c r="AW3323" s="13" t="s">
        <v>4</v>
      </c>
      <c r="AX3323" s="13" t="s">
        <v>87</v>
      </c>
      <c r="AY3323" s="161" t="s">
        <v>373</v>
      </c>
    </row>
    <row r="3324" spans="2:65" s="1" customFormat="1" ht="24.2" customHeight="1">
      <c r="B3324" s="32"/>
      <c r="C3324" s="139" t="s">
        <v>1774</v>
      </c>
      <c r="D3324" s="139" t="s">
        <v>375</v>
      </c>
      <c r="E3324" s="140" t="s">
        <v>1775</v>
      </c>
      <c r="F3324" s="141" t="s">
        <v>1776</v>
      </c>
      <c r="G3324" s="142" t="s">
        <v>172</v>
      </c>
      <c r="H3324" s="143">
        <v>211.32400000000001</v>
      </c>
      <c r="I3324" s="144"/>
      <c r="J3324" s="145">
        <f>ROUND(I3324*H3324,2)</f>
        <v>0</v>
      </c>
      <c r="K3324" s="146"/>
      <c r="L3324" s="32"/>
      <c r="M3324" s="147" t="s">
        <v>1</v>
      </c>
      <c r="N3324" s="148" t="s">
        <v>45</v>
      </c>
      <c r="P3324" s="149">
        <f>O3324*H3324</f>
        <v>0</v>
      </c>
      <c r="Q3324" s="149">
        <v>8.0000000000000004E-4</v>
      </c>
      <c r="R3324" s="149">
        <f>Q3324*H3324</f>
        <v>0.16905920000000002</v>
      </c>
      <c r="S3324" s="149">
        <v>0</v>
      </c>
      <c r="T3324" s="150">
        <f>S3324*H3324</f>
        <v>0</v>
      </c>
      <c r="AR3324" s="151" t="s">
        <v>497</v>
      </c>
      <c r="AT3324" s="151" t="s">
        <v>375</v>
      </c>
      <c r="AU3324" s="151" t="s">
        <v>90</v>
      </c>
      <c r="AY3324" s="17" t="s">
        <v>373</v>
      </c>
      <c r="BE3324" s="152">
        <f>IF(N3324="základní",J3324,0)</f>
        <v>0</v>
      </c>
      <c r="BF3324" s="152">
        <f>IF(N3324="snížená",J3324,0)</f>
        <v>0</v>
      </c>
      <c r="BG3324" s="152">
        <f>IF(N3324="zákl. přenesená",J3324,0)</f>
        <v>0</v>
      </c>
      <c r="BH3324" s="152">
        <f>IF(N3324="sníž. přenesená",J3324,0)</f>
        <v>0</v>
      </c>
      <c r="BI3324" s="152">
        <f>IF(N3324="nulová",J3324,0)</f>
        <v>0</v>
      </c>
      <c r="BJ3324" s="17" t="s">
        <v>87</v>
      </c>
      <c r="BK3324" s="152">
        <f>ROUND(I3324*H3324,2)</f>
        <v>0</v>
      </c>
      <c r="BL3324" s="17" t="s">
        <v>497</v>
      </c>
      <c r="BM3324" s="151" t="s">
        <v>1777</v>
      </c>
    </row>
    <row r="3325" spans="2:65" s="12" customFormat="1" ht="11.25">
      <c r="B3325" s="153"/>
      <c r="D3325" s="154" t="s">
        <v>381</v>
      </c>
      <c r="E3325" s="155" t="s">
        <v>1</v>
      </c>
      <c r="F3325" s="156" t="s">
        <v>501</v>
      </c>
      <c r="H3325" s="155" t="s">
        <v>1</v>
      </c>
      <c r="I3325" s="157"/>
      <c r="L3325" s="153"/>
      <c r="M3325" s="158"/>
      <c r="T3325" s="159"/>
      <c r="AT3325" s="155" t="s">
        <v>381</v>
      </c>
      <c r="AU3325" s="155" t="s">
        <v>90</v>
      </c>
      <c r="AV3325" s="12" t="s">
        <v>87</v>
      </c>
      <c r="AW3325" s="12" t="s">
        <v>36</v>
      </c>
      <c r="AX3325" s="12" t="s">
        <v>80</v>
      </c>
      <c r="AY3325" s="155" t="s">
        <v>373</v>
      </c>
    </row>
    <row r="3326" spans="2:65" s="12" customFormat="1" ht="11.25">
      <c r="B3326" s="153"/>
      <c r="D3326" s="154" t="s">
        <v>381</v>
      </c>
      <c r="E3326" s="155" t="s">
        <v>1</v>
      </c>
      <c r="F3326" s="156" t="s">
        <v>1778</v>
      </c>
      <c r="H3326" s="155" t="s">
        <v>1</v>
      </c>
      <c r="I3326" s="157"/>
      <c r="L3326" s="153"/>
      <c r="M3326" s="158"/>
      <c r="T3326" s="159"/>
      <c r="AT3326" s="155" t="s">
        <v>381</v>
      </c>
      <c r="AU3326" s="155" t="s">
        <v>90</v>
      </c>
      <c r="AV3326" s="12" t="s">
        <v>87</v>
      </c>
      <c r="AW3326" s="12" t="s">
        <v>36</v>
      </c>
      <c r="AX3326" s="12" t="s">
        <v>80</v>
      </c>
      <c r="AY3326" s="155" t="s">
        <v>373</v>
      </c>
    </row>
    <row r="3327" spans="2:65" s="13" customFormat="1" ht="11.25">
      <c r="B3327" s="160"/>
      <c r="D3327" s="154" t="s">
        <v>381</v>
      </c>
      <c r="E3327" s="161" t="s">
        <v>1</v>
      </c>
      <c r="F3327" s="162" t="s">
        <v>1779</v>
      </c>
      <c r="H3327" s="163">
        <v>211.32400000000001</v>
      </c>
      <c r="I3327" s="164"/>
      <c r="L3327" s="160"/>
      <c r="M3327" s="165"/>
      <c r="T3327" s="166"/>
      <c r="AT3327" s="161" t="s">
        <v>381</v>
      </c>
      <c r="AU3327" s="161" t="s">
        <v>90</v>
      </c>
      <c r="AV3327" s="13" t="s">
        <v>90</v>
      </c>
      <c r="AW3327" s="13" t="s">
        <v>36</v>
      </c>
      <c r="AX3327" s="13" t="s">
        <v>80</v>
      </c>
      <c r="AY3327" s="161" t="s">
        <v>373</v>
      </c>
    </row>
    <row r="3328" spans="2:65" s="14" customFormat="1" ht="11.25">
      <c r="B3328" s="167"/>
      <c r="D3328" s="154" t="s">
        <v>381</v>
      </c>
      <c r="E3328" s="168" t="s">
        <v>1</v>
      </c>
      <c r="F3328" s="169" t="s">
        <v>386</v>
      </c>
      <c r="H3328" s="170">
        <v>211.32400000000001</v>
      </c>
      <c r="I3328" s="171"/>
      <c r="L3328" s="167"/>
      <c r="M3328" s="172"/>
      <c r="T3328" s="173"/>
      <c r="AT3328" s="168" t="s">
        <v>381</v>
      </c>
      <c r="AU3328" s="168" t="s">
        <v>90</v>
      </c>
      <c r="AV3328" s="14" t="s">
        <v>379</v>
      </c>
      <c r="AW3328" s="14" t="s">
        <v>36</v>
      </c>
      <c r="AX3328" s="14" t="s">
        <v>87</v>
      </c>
      <c r="AY3328" s="168" t="s">
        <v>373</v>
      </c>
    </row>
    <row r="3329" spans="2:65" s="1" customFormat="1" ht="11.25">
      <c r="B3329" s="32"/>
      <c r="D3329" s="154" t="s">
        <v>403</v>
      </c>
      <c r="F3329" s="174" t="s">
        <v>870</v>
      </c>
      <c r="L3329" s="32"/>
      <c r="M3329" s="175"/>
      <c r="T3329" s="56"/>
      <c r="AU3329" s="17" t="s">
        <v>90</v>
      </c>
    </row>
    <row r="3330" spans="2:65" s="1" customFormat="1" ht="11.25">
      <c r="B3330" s="32"/>
      <c r="D3330" s="154" t="s">
        <v>403</v>
      </c>
      <c r="F3330" s="176" t="s">
        <v>871</v>
      </c>
      <c r="H3330" s="177">
        <v>0</v>
      </c>
      <c r="L3330" s="32"/>
      <c r="M3330" s="175"/>
      <c r="T3330" s="56"/>
      <c r="AU3330" s="17" t="s">
        <v>90</v>
      </c>
    </row>
    <row r="3331" spans="2:65" s="1" customFormat="1" ht="11.25">
      <c r="B3331" s="32"/>
      <c r="D3331" s="154" t="s">
        <v>403</v>
      </c>
      <c r="F3331" s="176" t="s">
        <v>872</v>
      </c>
      <c r="H3331" s="177">
        <v>91.88</v>
      </c>
      <c r="L3331" s="32"/>
      <c r="M3331" s="175"/>
      <c r="T3331" s="56"/>
      <c r="AU3331" s="17" t="s">
        <v>90</v>
      </c>
    </row>
    <row r="3332" spans="2:65" s="1" customFormat="1" ht="11.25">
      <c r="B3332" s="32"/>
      <c r="D3332" s="154" t="s">
        <v>403</v>
      </c>
      <c r="F3332" s="176" t="s">
        <v>406</v>
      </c>
      <c r="H3332" s="177">
        <v>91.88</v>
      </c>
      <c r="L3332" s="32"/>
      <c r="M3332" s="175"/>
      <c r="T3332" s="56"/>
      <c r="AU3332" s="17" t="s">
        <v>90</v>
      </c>
    </row>
    <row r="3333" spans="2:65" s="1" customFormat="1" ht="21.75" customHeight="1">
      <c r="B3333" s="32"/>
      <c r="C3333" s="139" t="s">
        <v>1780</v>
      </c>
      <c r="D3333" s="139" t="s">
        <v>375</v>
      </c>
      <c r="E3333" s="140" t="s">
        <v>1781</v>
      </c>
      <c r="F3333" s="141" t="s">
        <v>1782</v>
      </c>
      <c r="G3333" s="142" t="s">
        <v>465</v>
      </c>
      <c r="H3333" s="143">
        <v>91.88</v>
      </c>
      <c r="I3333" s="144"/>
      <c r="J3333" s="145">
        <f>ROUND(I3333*H3333,2)</f>
        <v>0</v>
      </c>
      <c r="K3333" s="146"/>
      <c r="L3333" s="32"/>
      <c r="M3333" s="147" t="s">
        <v>1</v>
      </c>
      <c r="N3333" s="148" t="s">
        <v>45</v>
      </c>
      <c r="P3333" s="149">
        <f>O3333*H3333</f>
        <v>0</v>
      </c>
      <c r="Q3333" s="149">
        <v>1.6000000000000001E-4</v>
      </c>
      <c r="R3333" s="149">
        <f>Q3333*H3333</f>
        <v>1.47008E-2</v>
      </c>
      <c r="S3333" s="149">
        <v>0</v>
      </c>
      <c r="T3333" s="150">
        <f>S3333*H3333</f>
        <v>0</v>
      </c>
      <c r="AR3333" s="151" t="s">
        <v>497</v>
      </c>
      <c r="AT3333" s="151" t="s">
        <v>375</v>
      </c>
      <c r="AU3333" s="151" t="s">
        <v>90</v>
      </c>
      <c r="AY3333" s="17" t="s">
        <v>373</v>
      </c>
      <c r="BE3333" s="152">
        <f>IF(N3333="základní",J3333,0)</f>
        <v>0</v>
      </c>
      <c r="BF3333" s="152">
        <f>IF(N3333="snížená",J3333,0)</f>
        <v>0</v>
      </c>
      <c r="BG3333" s="152">
        <f>IF(N3333="zákl. přenesená",J3333,0)</f>
        <v>0</v>
      </c>
      <c r="BH3333" s="152">
        <f>IF(N3333="sníž. přenesená",J3333,0)</f>
        <v>0</v>
      </c>
      <c r="BI3333" s="152">
        <f>IF(N3333="nulová",J3333,0)</f>
        <v>0</v>
      </c>
      <c r="BJ3333" s="17" t="s">
        <v>87</v>
      </c>
      <c r="BK3333" s="152">
        <f>ROUND(I3333*H3333,2)</f>
        <v>0</v>
      </c>
      <c r="BL3333" s="17" t="s">
        <v>497</v>
      </c>
      <c r="BM3333" s="151" t="s">
        <v>1783</v>
      </c>
    </row>
    <row r="3334" spans="2:65" s="12" customFormat="1" ht="11.25">
      <c r="B3334" s="153"/>
      <c r="D3334" s="154" t="s">
        <v>381</v>
      </c>
      <c r="E3334" s="155" t="s">
        <v>1</v>
      </c>
      <c r="F3334" s="156" t="s">
        <v>501</v>
      </c>
      <c r="H3334" s="155" t="s">
        <v>1</v>
      </c>
      <c r="I3334" s="157"/>
      <c r="L3334" s="153"/>
      <c r="M3334" s="158"/>
      <c r="T3334" s="159"/>
      <c r="AT3334" s="155" t="s">
        <v>381</v>
      </c>
      <c r="AU3334" s="155" t="s">
        <v>90</v>
      </c>
      <c r="AV3334" s="12" t="s">
        <v>87</v>
      </c>
      <c r="AW3334" s="12" t="s">
        <v>36</v>
      </c>
      <c r="AX3334" s="12" t="s">
        <v>80</v>
      </c>
      <c r="AY3334" s="155" t="s">
        <v>373</v>
      </c>
    </row>
    <row r="3335" spans="2:65" s="13" customFormat="1" ht="11.25">
      <c r="B3335" s="160"/>
      <c r="D3335" s="154" t="s">
        <v>381</v>
      </c>
      <c r="E3335" s="161" t="s">
        <v>1</v>
      </c>
      <c r="F3335" s="162" t="s">
        <v>263</v>
      </c>
      <c r="H3335" s="163">
        <v>91.88</v>
      </c>
      <c r="I3335" s="164"/>
      <c r="L3335" s="160"/>
      <c r="M3335" s="165"/>
      <c r="T3335" s="166"/>
      <c r="AT3335" s="161" t="s">
        <v>381</v>
      </c>
      <c r="AU3335" s="161" t="s">
        <v>90</v>
      </c>
      <c r="AV3335" s="13" t="s">
        <v>90</v>
      </c>
      <c r="AW3335" s="13" t="s">
        <v>36</v>
      </c>
      <c r="AX3335" s="13" t="s">
        <v>80</v>
      </c>
      <c r="AY3335" s="161" t="s">
        <v>373</v>
      </c>
    </row>
    <row r="3336" spans="2:65" s="14" customFormat="1" ht="11.25">
      <c r="B3336" s="167"/>
      <c r="D3336" s="154" t="s">
        <v>381</v>
      </c>
      <c r="E3336" s="168" t="s">
        <v>1</v>
      </c>
      <c r="F3336" s="169" t="s">
        <v>386</v>
      </c>
      <c r="H3336" s="170">
        <v>91.88</v>
      </c>
      <c r="I3336" s="171"/>
      <c r="L3336" s="167"/>
      <c r="M3336" s="172"/>
      <c r="T3336" s="173"/>
      <c r="AT3336" s="168" t="s">
        <v>381</v>
      </c>
      <c r="AU3336" s="168" t="s">
        <v>90</v>
      </c>
      <c r="AV3336" s="14" t="s">
        <v>379</v>
      </c>
      <c r="AW3336" s="14" t="s">
        <v>36</v>
      </c>
      <c r="AX3336" s="14" t="s">
        <v>87</v>
      </c>
      <c r="AY3336" s="168" t="s">
        <v>373</v>
      </c>
    </row>
    <row r="3337" spans="2:65" s="1" customFormat="1" ht="11.25">
      <c r="B3337" s="32"/>
      <c r="D3337" s="154" t="s">
        <v>403</v>
      </c>
      <c r="F3337" s="174" t="s">
        <v>870</v>
      </c>
      <c r="L3337" s="32"/>
      <c r="M3337" s="175"/>
      <c r="T3337" s="56"/>
      <c r="AU3337" s="17" t="s">
        <v>90</v>
      </c>
    </row>
    <row r="3338" spans="2:65" s="1" customFormat="1" ht="11.25">
      <c r="B3338" s="32"/>
      <c r="D3338" s="154" t="s">
        <v>403</v>
      </c>
      <c r="F3338" s="176" t="s">
        <v>871</v>
      </c>
      <c r="H3338" s="177">
        <v>0</v>
      </c>
      <c r="L3338" s="32"/>
      <c r="M3338" s="175"/>
      <c r="T3338" s="56"/>
      <c r="AU3338" s="17" t="s">
        <v>90</v>
      </c>
    </row>
    <row r="3339" spans="2:65" s="1" customFormat="1" ht="11.25">
      <c r="B3339" s="32"/>
      <c r="D3339" s="154" t="s">
        <v>403</v>
      </c>
      <c r="F3339" s="176" t="s">
        <v>872</v>
      </c>
      <c r="H3339" s="177">
        <v>91.88</v>
      </c>
      <c r="L3339" s="32"/>
      <c r="M3339" s="175"/>
      <c r="T3339" s="56"/>
      <c r="AU3339" s="17" t="s">
        <v>90</v>
      </c>
    </row>
    <row r="3340" spans="2:65" s="1" customFormat="1" ht="11.25">
      <c r="B3340" s="32"/>
      <c r="D3340" s="154" t="s">
        <v>403</v>
      </c>
      <c r="F3340" s="176" t="s">
        <v>406</v>
      </c>
      <c r="H3340" s="177">
        <v>91.88</v>
      </c>
      <c r="L3340" s="32"/>
      <c r="M3340" s="175"/>
      <c r="T3340" s="56"/>
      <c r="AU3340" s="17" t="s">
        <v>90</v>
      </c>
    </row>
    <row r="3341" spans="2:65" s="1" customFormat="1" ht="24.2" customHeight="1">
      <c r="B3341" s="32"/>
      <c r="C3341" s="139" t="s">
        <v>1784</v>
      </c>
      <c r="D3341" s="139" t="s">
        <v>375</v>
      </c>
      <c r="E3341" s="140" t="s">
        <v>1785</v>
      </c>
      <c r="F3341" s="141" t="s">
        <v>1786</v>
      </c>
      <c r="G3341" s="142" t="s">
        <v>172</v>
      </c>
      <c r="H3341" s="143">
        <v>19.600000000000001</v>
      </c>
      <c r="I3341" s="144"/>
      <c r="J3341" s="145">
        <f>ROUND(I3341*H3341,2)</f>
        <v>0</v>
      </c>
      <c r="K3341" s="146"/>
      <c r="L3341" s="32"/>
      <c r="M3341" s="147" t="s">
        <v>1</v>
      </c>
      <c r="N3341" s="148" t="s">
        <v>45</v>
      </c>
      <c r="P3341" s="149">
        <f>O3341*H3341</f>
        <v>0</v>
      </c>
      <c r="Q3341" s="149">
        <v>6.3200000000000001E-3</v>
      </c>
      <c r="R3341" s="149">
        <f>Q3341*H3341</f>
        <v>0.12387200000000001</v>
      </c>
      <c r="S3341" s="149">
        <v>0</v>
      </c>
      <c r="T3341" s="150">
        <f>S3341*H3341</f>
        <v>0</v>
      </c>
      <c r="AR3341" s="151" t="s">
        <v>497</v>
      </c>
      <c r="AT3341" s="151" t="s">
        <v>375</v>
      </c>
      <c r="AU3341" s="151" t="s">
        <v>90</v>
      </c>
      <c r="AY3341" s="17" t="s">
        <v>373</v>
      </c>
      <c r="BE3341" s="152">
        <f>IF(N3341="základní",J3341,0)</f>
        <v>0</v>
      </c>
      <c r="BF3341" s="152">
        <f>IF(N3341="snížená",J3341,0)</f>
        <v>0</v>
      </c>
      <c r="BG3341" s="152">
        <f>IF(N3341="zákl. přenesená",J3341,0)</f>
        <v>0</v>
      </c>
      <c r="BH3341" s="152">
        <f>IF(N3341="sníž. přenesená",J3341,0)</f>
        <v>0</v>
      </c>
      <c r="BI3341" s="152">
        <f>IF(N3341="nulová",J3341,0)</f>
        <v>0</v>
      </c>
      <c r="BJ3341" s="17" t="s">
        <v>87</v>
      </c>
      <c r="BK3341" s="152">
        <f>ROUND(I3341*H3341,2)</f>
        <v>0</v>
      </c>
      <c r="BL3341" s="17" t="s">
        <v>497</v>
      </c>
      <c r="BM3341" s="151" t="s">
        <v>1787</v>
      </c>
    </row>
    <row r="3342" spans="2:65" s="12" customFormat="1" ht="11.25">
      <c r="B3342" s="153"/>
      <c r="D3342" s="154" t="s">
        <v>381</v>
      </c>
      <c r="E3342" s="155" t="s">
        <v>1</v>
      </c>
      <c r="F3342" s="156" t="s">
        <v>1695</v>
      </c>
      <c r="H3342" s="155" t="s">
        <v>1</v>
      </c>
      <c r="I3342" s="157"/>
      <c r="L3342" s="153"/>
      <c r="M3342" s="158"/>
      <c r="T3342" s="159"/>
      <c r="AT3342" s="155" t="s">
        <v>381</v>
      </c>
      <c r="AU3342" s="155" t="s">
        <v>90</v>
      </c>
      <c r="AV3342" s="12" t="s">
        <v>87</v>
      </c>
      <c r="AW3342" s="12" t="s">
        <v>36</v>
      </c>
      <c r="AX3342" s="12" t="s">
        <v>80</v>
      </c>
      <c r="AY3342" s="155" t="s">
        <v>373</v>
      </c>
    </row>
    <row r="3343" spans="2:65" s="12" customFormat="1" ht="11.25">
      <c r="B3343" s="153"/>
      <c r="D3343" s="154" t="s">
        <v>381</v>
      </c>
      <c r="E3343" s="155" t="s">
        <v>1</v>
      </c>
      <c r="F3343" s="156" t="s">
        <v>1788</v>
      </c>
      <c r="H3343" s="155" t="s">
        <v>1</v>
      </c>
      <c r="I3343" s="157"/>
      <c r="L3343" s="153"/>
      <c r="M3343" s="158"/>
      <c r="T3343" s="159"/>
      <c r="AT3343" s="155" t="s">
        <v>381</v>
      </c>
      <c r="AU3343" s="155" t="s">
        <v>90</v>
      </c>
      <c r="AV3343" s="12" t="s">
        <v>87</v>
      </c>
      <c r="AW3343" s="12" t="s">
        <v>36</v>
      </c>
      <c r="AX3343" s="12" t="s">
        <v>80</v>
      </c>
      <c r="AY3343" s="155" t="s">
        <v>373</v>
      </c>
    </row>
    <row r="3344" spans="2:65" s="12" customFormat="1" ht="11.25">
      <c r="B3344" s="153"/>
      <c r="D3344" s="154" t="s">
        <v>381</v>
      </c>
      <c r="E3344" s="155" t="s">
        <v>1</v>
      </c>
      <c r="F3344" s="156" t="s">
        <v>1789</v>
      </c>
      <c r="H3344" s="155" t="s">
        <v>1</v>
      </c>
      <c r="I3344" s="157"/>
      <c r="L3344" s="153"/>
      <c r="M3344" s="158"/>
      <c r="T3344" s="159"/>
      <c r="AT3344" s="155" t="s">
        <v>381</v>
      </c>
      <c r="AU3344" s="155" t="s">
        <v>90</v>
      </c>
      <c r="AV3344" s="12" t="s">
        <v>87</v>
      </c>
      <c r="AW3344" s="12" t="s">
        <v>36</v>
      </c>
      <c r="AX3344" s="12" t="s">
        <v>80</v>
      </c>
      <c r="AY3344" s="155" t="s">
        <v>373</v>
      </c>
    </row>
    <row r="3345" spans="2:65" s="13" customFormat="1" ht="11.25">
      <c r="B3345" s="160"/>
      <c r="D3345" s="154" t="s">
        <v>381</v>
      </c>
      <c r="E3345" s="161" t="s">
        <v>1</v>
      </c>
      <c r="F3345" s="162" t="s">
        <v>1790</v>
      </c>
      <c r="H3345" s="163">
        <v>19.600000000000001</v>
      </c>
      <c r="I3345" s="164"/>
      <c r="L3345" s="160"/>
      <c r="M3345" s="165"/>
      <c r="T3345" s="166"/>
      <c r="AT3345" s="161" t="s">
        <v>381</v>
      </c>
      <c r="AU3345" s="161" t="s">
        <v>90</v>
      </c>
      <c r="AV3345" s="13" t="s">
        <v>90</v>
      </c>
      <c r="AW3345" s="13" t="s">
        <v>36</v>
      </c>
      <c r="AX3345" s="13" t="s">
        <v>80</v>
      </c>
      <c r="AY3345" s="161" t="s">
        <v>373</v>
      </c>
    </row>
    <row r="3346" spans="2:65" s="14" customFormat="1" ht="11.25">
      <c r="B3346" s="167"/>
      <c r="D3346" s="154" t="s">
        <v>381</v>
      </c>
      <c r="E3346" s="168" t="s">
        <v>1</v>
      </c>
      <c r="F3346" s="169" t="s">
        <v>386</v>
      </c>
      <c r="H3346" s="170">
        <v>19.600000000000001</v>
      </c>
      <c r="I3346" s="171"/>
      <c r="L3346" s="167"/>
      <c r="M3346" s="172"/>
      <c r="T3346" s="173"/>
      <c r="AT3346" s="168" t="s">
        <v>381</v>
      </c>
      <c r="AU3346" s="168" t="s">
        <v>90</v>
      </c>
      <c r="AV3346" s="14" t="s">
        <v>379</v>
      </c>
      <c r="AW3346" s="14" t="s">
        <v>36</v>
      </c>
      <c r="AX3346" s="14" t="s">
        <v>87</v>
      </c>
      <c r="AY3346" s="168" t="s">
        <v>373</v>
      </c>
    </row>
    <row r="3347" spans="2:65" s="1" customFormat="1" ht="24.2" customHeight="1">
      <c r="B3347" s="32"/>
      <c r="C3347" s="139" t="s">
        <v>1791</v>
      </c>
      <c r="D3347" s="139" t="s">
        <v>375</v>
      </c>
      <c r="E3347" s="140" t="s">
        <v>1792</v>
      </c>
      <c r="F3347" s="141" t="s">
        <v>1793</v>
      </c>
      <c r="G3347" s="142" t="s">
        <v>914</v>
      </c>
      <c r="H3347" s="143">
        <v>25</v>
      </c>
      <c r="I3347" s="144"/>
      <c r="J3347" s="145">
        <f>ROUND(I3347*H3347,2)</f>
        <v>0</v>
      </c>
      <c r="K3347" s="146"/>
      <c r="L3347" s="32"/>
      <c r="M3347" s="147" t="s">
        <v>1</v>
      </c>
      <c r="N3347" s="148" t="s">
        <v>45</v>
      </c>
      <c r="P3347" s="149">
        <f>O3347*H3347</f>
        <v>0</v>
      </c>
      <c r="Q3347" s="149">
        <v>2.0000000000000002E-5</v>
      </c>
      <c r="R3347" s="149">
        <f>Q3347*H3347</f>
        <v>5.0000000000000001E-4</v>
      </c>
      <c r="S3347" s="149">
        <v>0</v>
      </c>
      <c r="T3347" s="150">
        <f>S3347*H3347</f>
        <v>0</v>
      </c>
      <c r="AR3347" s="151" t="s">
        <v>497</v>
      </c>
      <c r="AT3347" s="151" t="s">
        <v>375</v>
      </c>
      <c r="AU3347" s="151" t="s">
        <v>90</v>
      </c>
      <c r="AY3347" s="17" t="s">
        <v>373</v>
      </c>
      <c r="BE3347" s="152">
        <f>IF(N3347="základní",J3347,0)</f>
        <v>0</v>
      </c>
      <c r="BF3347" s="152">
        <f>IF(N3347="snížená",J3347,0)</f>
        <v>0</v>
      </c>
      <c r="BG3347" s="152">
        <f>IF(N3347="zákl. přenesená",J3347,0)</f>
        <v>0</v>
      </c>
      <c r="BH3347" s="152">
        <f>IF(N3347="sníž. přenesená",J3347,0)</f>
        <v>0</v>
      </c>
      <c r="BI3347" s="152">
        <f>IF(N3347="nulová",J3347,0)</f>
        <v>0</v>
      </c>
      <c r="BJ3347" s="17" t="s">
        <v>87</v>
      </c>
      <c r="BK3347" s="152">
        <f>ROUND(I3347*H3347,2)</f>
        <v>0</v>
      </c>
      <c r="BL3347" s="17" t="s">
        <v>497</v>
      </c>
      <c r="BM3347" s="151" t="s">
        <v>1794</v>
      </c>
    </row>
    <row r="3348" spans="2:65" s="12" customFormat="1" ht="11.25">
      <c r="B3348" s="153"/>
      <c r="D3348" s="154" t="s">
        <v>381</v>
      </c>
      <c r="E3348" s="155" t="s">
        <v>1</v>
      </c>
      <c r="F3348" s="156" t="s">
        <v>434</v>
      </c>
      <c r="H3348" s="155" t="s">
        <v>1</v>
      </c>
      <c r="I3348" s="157"/>
      <c r="L3348" s="153"/>
      <c r="M3348" s="158"/>
      <c r="T3348" s="159"/>
      <c r="AT3348" s="155" t="s">
        <v>381</v>
      </c>
      <c r="AU3348" s="155" t="s">
        <v>90</v>
      </c>
      <c r="AV3348" s="12" t="s">
        <v>87</v>
      </c>
      <c r="AW3348" s="12" t="s">
        <v>36</v>
      </c>
      <c r="AX3348" s="12" t="s">
        <v>80</v>
      </c>
      <c r="AY3348" s="155" t="s">
        <v>373</v>
      </c>
    </row>
    <row r="3349" spans="2:65" s="13" customFormat="1" ht="11.25">
      <c r="B3349" s="160"/>
      <c r="D3349" s="154" t="s">
        <v>381</v>
      </c>
      <c r="E3349" s="161" t="s">
        <v>1</v>
      </c>
      <c r="F3349" s="162" t="s">
        <v>598</v>
      </c>
      <c r="H3349" s="163">
        <v>25</v>
      </c>
      <c r="I3349" s="164"/>
      <c r="L3349" s="160"/>
      <c r="M3349" s="165"/>
      <c r="T3349" s="166"/>
      <c r="AT3349" s="161" t="s">
        <v>381</v>
      </c>
      <c r="AU3349" s="161" t="s">
        <v>90</v>
      </c>
      <c r="AV3349" s="13" t="s">
        <v>90</v>
      </c>
      <c r="AW3349" s="13" t="s">
        <v>36</v>
      </c>
      <c r="AX3349" s="13" t="s">
        <v>80</v>
      </c>
      <c r="AY3349" s="161" t="s">
        <v>373</v>
      </c>
    </row>
    <row r="3350" spans="2:65" s="14" customFormat="1" ht="11.25">
      <c r="B3350" s="167"/>
      <c r="D3350" s="154" t="s">
        <v>381</v>
      </c>
      <c r="E3350" s="168" t="s">
        <v>1</v>
      </c>
      <c r="F3350" s="169" t="s">
        <v>386</v>
      </c>
      <c r="H3350" s="170">
        <v>25</v>
      </c>
      <c r="I3350" s="171"/>
      <c r="L3350" s="167"/>
      <c r="M3350" s="172"/>
      <c r="T3350" s="173"/>
      <c r="AT3350" s="168" t="s">
        <v>381</v>
      </c>
      <c r="AU3350" s="168" t="s">
        <v>90</v>
      </c>
      <c r="AV3350" s="14" t="s">
        <v>379</v>
      </c>
      <c r="AW3350" s="14" t="s">
        <v>36</v>
      </c>
      <c r="AX3350" s="14" t="s">
        <v>87</v>
      </c>
      <c r="AY3350" s="168" t="s">
        <v>373</v>
      </c>
    </row>
    <row r="3351" spans="2:65" s="1" customFormat="1" ht="16.5" customHeight="1">
      <c r="B3351" s="32"/>
      <c r="C3351" s="185" t="s">
        <v>1795</v>
      </c>
      <c r="D3351" s="185" t="s">
        <v>479</v>
      </c>
      <c r="E3351" s="186" t="s">
        <v>1796</v>
      </c>
      <c r="F3351" s="187" t="s">
        <v>1797</v>
      </c>
      <c r="G3351" s="188" t="s">
        <v>914</v>
      </c>
      <c r="H3351" s="189">
        <v>25</v>
      </c>
      <c r="I3351" s="190"/>
      <c r="J3351" s="191">
        <f>ROUND(I3351*H3351,2)</f>
        <v>0</v>
      </c>
      <c r="K3351" s="192"/>
      <c r="L3351" s="193"/>
      <c r="M3351" s="194" t="s">
        <v>1</v>
      </c>
      <c r="N3351" s="195" t="s">
        <v>45</v>
      </c>
      <c r="P3351" s="149">
        <f>O3351*H3351</f>
        <v>0</v>
      </c>
      <c r="Q3351" s="149">
        <v>2.9999999999999997E-4</v>
      </c>
      <c r="R3351" s="149">
        <f>Q3351*H3351</f>
        <v>7.4999999999999997E-3</v>
      </c>
      <c r="S3351" s="149">
        <v>0</v>
      </c>
      <c r="T3351" s="150">
        <f>S3351*H3351</f>
        <v>0</v>
      </c>
      <c r="AR3351" s="151" t="s">
        <v>658</v>
      </c>
      <c r="AT3351" s="151" t="s">
        <v>479</v>
      </c>
      <c r="AU3351" s="151" t="s">
        <v>90</v>
      </c>
      <c r="AY3351" s="17" t="s">
        <v>373</v>
      </c>
      <c r="BE3351" s="152">
        <f>IF(N3351="základní",J3351,0)</f>
        <v>0</v>
      </c>
      <c r="BF3351" s="152">
        <f>IF(N3351="snížená",J3351,0)</f>
        <v>0</v>
      </c>
      <c r="BG3351" s="152">
        <f>IF(N3351="zákl. přenesená",J3351,0)</f>
        <v>0</v>
      </c>
      <c r="BH3351" s="152">
        <f>IF(N3351="sníž. přenesená",J3351,0)</f>
        <v>0</v>
      </c>
      <c r="BI3351" s="152">
        <f>IF(N3351="nulová",J3351,0)</f>
        <v>0</v>
      </c>
      <c r="BJ3351" s="17" t="s">
        <v>87</v>
      </c>
      <c r="BK3351" s="152">
        <f>ROUND(I3351*H3351,2)</f>
        <v>0</v>
      </c>
      <c r="BL3351" s="17" t="s">
        <v>497</v>
      </c>
      <c r="BM3351" s="151" t="s">
        <v>1798</v>
      </c>
    </row>
    <row r="3352" spans="2:65" s="1" customFormat="1" ht="24.2" customHeight="1">
      <c r="B3352" s="32"/>
      <c r="C3352" s="139" t="s">
        <v>1799</v>
      </c>
      <c r="D3352" s="139" t="s">
        <v>375</v>
      </c>
      <c r="E3352" s="140" t="s">
        <v>1800</v>
      </c>
      <c r="F3352" s="141" t="s">
        <v>1801</v>
      </c>
      <c r="G3352" s="142" t="s">
        <v>647</v>
      </c>
      <c r="H3352" s="143">
        <v>5.2729999999999997</v>
      </c>
      <c r="I3352" s="144"/>
      <c r="J3352" s="145">
        <f>ROUND(I3352*H3352,2)</f>
        <v>0</v>
      </c>
      <c r="K3352" s="146"/>
      <c r="L3352" s="32"/>
      <c r="M3352" s="147" t="s">
        <v>1</v>
      </c>
      <c r="N3352" s="148" t="s">
        <v>45</v>
      </c>
      <c r="P3352" s="149">
        <f>O3352*H3352</f>
        <v>0</v>
      </c>
      <c r="Q3352" s="149">
        <v>0</v>
      </c>
      <c r="R3352" s="149">
        <f>Q3352*H3352</f>
        <v>0</v>
      </c>
      <c r="S3352" s="149">
        <v>0</v>
      </c>
      <c r="T3352" s="150">
        <f>S3352*H3352</f>
        <v>0</v>
      </c>
      <c r="AR3352" s="151" t="s">
        <v>497</v>
      </c>
      <c r="AT3352" s="151" t="s">
        <v>375</v>
      </c>
      <c r="AU3352" s="151" t="s">
        <v>90</v>
      </c>
      <c r="AY3352" s="17" t="s">
        <v>373</v>
      </c>
      <c r="BE3352" s="152">
        <f>IF(N3352="základní",J3352,0)</f>
        <v>0</v>
      </c>
      <c r="BF3352" s="152">
        <f>IF(N3352="snížená",J3352,0)</f>
        <v>0</v>
      </c>
      <c r="BG3352" s="152">
        <f>IF(N3352="zákl. přenesená",J3352,0)</f>
        <v>0</v>
      </c>
      <c r="BH3352" s="152">
        <f>IF(N3352="sníž. přenesená",J3352,0)</f>
        <v>0</v>
      </c>
      <c r="BI3352" s="152">
        <f>IF(N3352="nulová",J3352,0)</f>
        <v>0</v>
      </c>
      <c r="BJ3352" s="17" t="s">
        <v>87</v>
      </c>
      <c r="BK3352" s="152">
        <f>ROUND(I3352*H3352,2)</f>
        <v>0</v>
      </c>
      <c r="BL3352" s="17" t="s">
        <v>497</v>
      </c>
      <c r="BM3352" s="151" t="s">
        <v>1802</v>
      </c>
    </row>
    <row r="3353" spans="2:65" s="11" customFormat="1" ht="22.9" customHeight="1">
      <c r="B3353" s="127"/>
      <c r="D3353" s="128" t="s">
        <v>79</v>
      </c>
      <c r="E3353" s="137" t="s">
        <v>1803</v>
      </c>
      <c r="F3353" s="137" t="s">
        <v>1804</v>
      </c>
      <c r="I3353" s="130"/>
      <c r="J3353" s="138">
        <f>BK3353</f>
        <v>0</v>
      </c>
      <c r="L3353" s="127"/>
      <c r="M3353" s="132"/>
      <c r="P3353" s="133">
        <f>SUM(P3354:P3726)</f>
        <v>0</v>
      </c>
      <c r="R3353" s="133">
        <f>SUM(R3354:R3726)</f>
        <v>36.662193260000009</v>
      </c>
      <c r="T3353" s="134">
        <f>SUM(T3354:T3726)</f>
        <v>0</v>
      </c>
      <c r="AR3353" s="128" t="s">
        <v>90</v>
      </c>
      <c r="AT3353" s="135" t="s">
        <v>79</v>
      </c>
      <c r="AU3353" s="135" t="s">
        <v>87</v>
      </c>
      <c r="AY3353" s="128" t="s">
        <v>373</v>
      </c>
      <c r="BK3353" s="136">
        <f>SUM(BK3354:BK3726)</f>
        <v>0</v>
      </c>
    </row>
    <row r="3354" spans="2:65" s="1" customFormat="1" ht="24.2" customHeight="1">
      <c r="B3354" s="32"/>
      <c r="C3354" s="139" t="s">
        <v>1805</v>
      </c>
      <c r="D3354" s="139" t="s">
        <v>375</v>
      </c>
      <c r="E3354" s="140" t="s">
        <v>1806</v>
      </c>
      <c r="F3354" s="141" t="s">
        <v>1807</v>
      </c>
      <c r="G3354" s="142" t="s">
        <v>172</v>
      </c>
      <c r="H3354" s="143">
        <v>557.55999999999995</v>
      </c>
      <c r="I3354" s="144"/>
      <c r="J3354" s="145">
        <f>ROUND(I3354*H3354,2)</f>
        <v>0</v>
      </c>
      <c r="K3354" s="146"/>
      <c r="L3354" s="32"/>
      <c r="M3354" s="147" t="s">
        <v>1</v>
      </c>
      <c r="N3354" s="148" t="s">
        <v>45</v>
      </c>
      <c r="P3354" s="149">
        <f>O3354*H3354</f>
        <v>0</v>
      </c>
      <c r="Q3354" s="149">
        <v>0</v>
      </c>
      <c r="R3354" s="149">
        <f>Q3354*H3354</f>
        <v>0</v>
      </c>
      <c r="S3354" s="149">
        <v>0</v>
      </c>
      <c r="T3354" s="150">
        <f>S3354*H3354</f>
        <v>0</v>
      </c>
      <c r="AR3354" s="151" t="s">
        <v>497</v>
      </c>
      <c r="AT3354" s="151" t="s">
        <v>375</v>
      </c>
      <c r="AU3354" s="151" t="s">
        <v>90</v>
      </c>
      <c r="AY3354" s="17" t="s">
        <v>373</v>
      </c>
      <c r="BE3354" s="152">
        <f>IF(N3354="základní",J3354,0)</f>
        <v>0</v>
      </c>
      <c r="BF3354" s="152">
        <f>IF(N3354="snížená",J3354,0)</f>
        <v>0</v>
      </c>
      <c r="BG3354" s="152">
        <f>IF(N3354="zákl. přenesená",J3354,0)</f>
        <v>0</v>
      </c>
      <c r="BH3354" s="152">
        <f>IF(N3354="sníž. přenesená",J3354,0)</f>
        <v>0</v>
      </c>
      <c r="BI3354" s="152">
        <f>IF(N3354="nulová",J3354,0)</f>
        <v>0</v>
      </c>
      <c r="BJ3354" s="17" t="s">
        <v>87</v>
      </c>
      <c r="BK3354" s="152">
        <f>ROUND(I3354*H3354,2)</f>
        <v>0</v>
      </c>
      <c r="BL3354" s="17" t="s">
        <v>497</v>
      </c>
      <c r="BM3354" s="151" t="s">
        <v>1808</v>
      </c>
    </row>
    <row r="3355" spans="2:65" s="12" customFormat="1" ht="11.25">
      <c r="B3355" s="153"/>
      <c r="D3355" s="154" t="s">
        <v>381</v>
      </c>
      <c r="E3355" s="155" t="s">
        <v>1</v>
      </c>
      <c r="F3355" s="156" t="s">
        <v>1809</v>
      </c>
      <c r="H3355" s="155" t="s">
        <v>1</v>
      </c>
      <c r="I3355" s="157"/>
      <c r="L3355" s="153"/>
      <c r="M3355" s="158"/>
      <c r="T3355" s="159"/>
      <c r="AT3355" s="155" t="s">
        <v>381</v>
      </c>
      <c r="AU3355" s="155" t="s">
        <v>90</v>
      </c>
      <c r="AV3355" s="12" t="s">
        <v>87</v>
      </c>
      <c r="AW3355" s="12" t="s">
        <v>36</v>
      </c>
      <c r="AX3355" s="12" t="s">
        <v>80</v>
      </c>
      <c r="AY3355" s="155" t="s">
        <v>373</v>
      </c>
    </row>
    <row r="3356" spans="2:65" s="13" customFormat="1" ht="11.25">
      <c r="B3356" s="160"/>
      <c r="D3356" s="154" t="s">
        <v>381</v>
      </c>
      <c r="E3356" s="161" t="s">
        <v>1</v>
      </c>
      <c r="F3356" s="162" t="s">
        <v>184</v>
      </c>
      <c r="H3356" s="163">
        <v>557.55999999999995</v>
      </c>
      <c r="I3356" s="164"/>
      <c r="L3356" s="160"/>
      <c r="M3356" s="165"/>
      <c r="T3356" s="166"/>
      <c r="AT3356" s="161" t="s">
        <v>381</v>
      </c>
      <c r="AU3356" s="161" t="s">
        <v>90</v>
      </c>
      <c r="AV3356" s="13" t="s">
        <v>90</v>
      </c>
      <c r="AW3356" s="13" t="s">
        <v>36</v>
      </c>
      <c r="AX3356" s="13" t="s">
        <v>80</v>
      </c>
      <c r="AY3356" s="161" t="s">
        <v>373</v>
      </c>
    </row>
    <row r="3357" spans="2:65" s="14" customFormat="1" ht="11.25">
      <c r="B3357" s="167"/>
      <c r="D3357" s="154" t="s">
        <v>381</v>
      </c>
      <c r="E3357" s="168" t="s">
        <v>1</v>
      </c>
      <c r="F3357" s="169" t="s">
        <v>386</v>
      </c>
      <c r="H3357" s="170">
        <v>557.55999999999995</v>
      </c>
      <c r="I3357" s="171"/>
      <c r="L3357" s="167"/>
      <c r="M3357" s="172"/>
      <c r="T3357" s="173"/>
      <c r="AT3357" s="168" t="s">
        <v>381</v>
      </c>
      <c r="AU3357" s="168" t="s">
        <v>90</v>
      </c>
      <c r="AV3357" s="14" t="s">
        <v>379</v>
      </c>
      <c r="AW3357" s="14" t="s">
        <v>36</v>
      </c>
      <c r="AX3357" s="14" t="s">
        <v>87</v>
      </c>
      <c r="AY3357" s="168" t="s">
        <v>373</v>
      </c>
    </row>
    <row r="3358" spans="2:65" s="1" customFormat="1" ht="11.25">
      <c r="B3358" s="32"/>
      <c r="D3358" s="154" t="s">
        <v>403</v>
      </c>
      <c r="F3358" s="174" t="s">
        <v>1810</v>
      </c>
      <c r="L3358" s="32"/>
      <c r="M3358" s="175"/>
      <c r="T3358" s="56"/>
      <c r="AU3358" s="17" t="s">
        <v>90</v>
      </c>
    </row>
    <row r="3359" spans="2:65" s="1" customFormat="1" ht="11.25">
      <c r="B3359" s="32"/>
      <c r="D3359" s="154" t="s">
        <v>403</v>
      </c>
      <c r="F3359" s="176" t="s">
        <v>1811</v>
      </c>
      <c r="H3359" s="177">
        <v>0</v>
      </c>
      <c r="L3359" s="32"/>
      <c r="M3359" s="175"/>
      <c r="T3359" s="56"/>
      <c r="AU3359" s="17" t="s">
        <v>90</v>
      </c>
    </row>
    <row r="3360" spans="2:65" s="1" customFormat="1" ht="11.25">
      <c r="B3360" s="32"/>
      <c r="D3360" s="154" t="s">
        <v>403</v>
      </c>
      <c r="F3360" s="176" t="s">
        <v>315</v>
      </c>
      <c r="H3360" s="177">
        <v>313.44</v>
      </c>
      <c r="L3360" s="32"/>
      <c r="M3360" s="175"/>
      <c r="T3360" s="56"/>
      <c r="AU3360" s="17" t="s">
        <v>90</v>
      </c>
    </row>
    <row r="3361" spans="2:65" s="1" customFormat="1" ht="11.25">
      <c r="B3361" s="32"/>
      <c r="D3361" s="154" t="s">
        <v>403</v>
      </c>
      <c r="F3361" s="176" t="s">
        <v>220</v>
      </c>
      <c r="H3361" s="177">
        <v>58.77</v>
      </c>
      <c r="L3361" s="32"/>
      <c r="M3361" s="175"/>
      <c r="T3361" s="56"/>
      <c r="AU3361" s="17" t="s">
        <v>90</v>
      </c>
    </row>
    <row r="3362" spans="2:65" s="1" customFormat="1" ht="11.25">
      <c r="B3362" s="32"/>
      <c r="D3362" s="154" t="s">
        <v>403</v>
      </c>
      <c r="F3362" s="176" t="s">
        <v>174</v>
      </c>
      <c r="H3362" s="177">
        <v>40.67</v>
      </c>
      <c r="L3362" s="32"/>
      <c r="M3362" s="175"/>
      <c r="T3362" s="56"/>
      <c r="AU3362" s="17" t="s">
        <v>90</v>
      </c>
    </row>
    <row r="3363" spans="2:65" s="1" customFormat="1" ht="11.25">
      <c r="B3363" s="32"/>
      <c r="D3363" s="154" t="s">
        <v>403</v>
      </c>
      <c r="F3363" s="176" t="s">
        <v>1812</v>
      </c>
      <c r="H3363" s="177">
        <v>0</v>
      </c>
      <c r="L3363" s="32"/>
      <c r="M3363" s="175"/>
      <c r="T3363" s="56"/>
      <c r="AU3363" s="17" t="s">
        <v>90</v>
      </c>
    </row>
    <row r="3364" spans="2:65" s="1" customFormat="1" ht="11.25">
      <c r="B3364" s="32"/>
      <c r="D3364" s="154" t="s">
        <v>403</v>
      </c>
      <c r="F3364" s="176" t="s">
        <v>1813</v>
      </c>
      <c r="H3364" s="177">
        <v>50.8</v>
      </c>
      <c r="L3364" s="32"/>
      <c r="M3364" s="175"/>
      <c r="T3364" s="56"/>
      <c r="AU3364" s="17" t="s">
        <v>90</v>
      </c>
    </row>
    <row r="3365" spans="2:65" s="1" customFormat="1" ht="11.25">
      <c r="B3365" s="32"/>
      <c r="D3365" s="154" t="s">
        <v>403</v>
      </c>
      <c r="F3365" s="176" t="s">
        <v>1814</v>
      </c>
      <c r="H3365" s="177">
        <v>65.599999999999994</v>
      </c>
      <c r="L3365" s="32"/>
      <c r="M3365" s="175"/>
      <c r="T3365" s="56"/>
      <c r="AU3365" s="17" t="s">
        <v>90</v>
      </c>
    </row>
    <row r="3366" spans="2:65" s="1" customFormat="1" ht="11.25">
      <c r="B3366" s="32"/>
      <c r="D3366" s="154" t="s">
        <v>403</v>
      </c>
      <c r="F3366" s="176" t="s">
        <v>1815</v>
      </c>
      <c r="H3366" s="177">
        <v>28.28</v>
      </c>
      <c r="L3366" s="32"/>
      <c r="M3366" s="175"/>
      <c r="T3366" s="56"/>
      <c r="AU3366" s="17" t="s">
        <v>90</v>
      </c>
    </row>
    <row r="3367" spans="2:65" s="1" customFormat="1" ht="11.25">
      <c r="B3367" s="32"/>
      <c r="D3367" s="154" t="s">
        <v>403</v>
      </c>
      <c r="F3367" s="176" t="s">
        <v>406</v>
      </c>
      <c r="H3367" s="177">
        <v>557.55999999999995</v>
      </c>
      <c r="L3367" s="32"/>
      <c r="M3367" s="175"/>
      <c r="T3367" s="56"/>
      <c r="AU3367" s="17" t="s">
        <v>90</v>
      </c>
    </row>
    <row r="3368" spans="2:65" s="1" customFormat="1" ht="16.5" customHeight="1">
      <c r="B3368" s="32"/>
      <c r="C3368" s="185" t="s">
        <v>1816</v>
      </c>
      <c r="D3368" s="185" t="s">
        <v>479</v>
      </c>
      <c r="E3368" s="186" t="s">
        <v>1739</v>
      </c>
      <c r="F3368" s="187" t="s">
        <v>1740</v>
      </c>
      <c r="G3368" s="188" t="s">
        <v>647</v>
      </c>
      <c r="H3368" s="189">
        <v>0.19500000000000001</v>
      </c>
      <c r="I3368" s="190"/>
      <c r="J3368" s="191">
        <f>ROUND(I3368*H3368,2)</f>
        <v>0</v>
      </c>
      <c r="K3368" s="192"/>
      <c r="L3368" s="193"/>
      <c r="M3368" s="194" t="s">
        <v>1</v>
      </c>
      <c r="N3368" s="195" t="s">
        <v>45</v>
      </c>
      <c r="P3368" s="149">
        <f>O3368*H3368</f>
        <v>0</v>
      </c>
      <c r="Q3368" s="149">
        <v>1</v>
      </c>
      <c r="R3368" s="149">
        <f>Q3368*H3368</f>
        <v>0.19500000000000001</v>
      </c>
      <c r="S3368" s="149">
        <v>0</v>
      </c>
      <c r="T3368" s="150">
        <f>S3368*H3368</f>
        <v>0</v>
      </c>
      <c r="AR3368" s="151" t="s">
        <v>658</v>
      </c>
      <c r="AT3368" s="151" t="s">
        <v>479</v>
      </c>
      <c r="AU3368" s="151" t="s">
        <v>90</v>
      </c>
      <c r="AY3368" s="17" t="s">
        <v>373</v>
      </c>
      <c r="BE3368" s="152">
        <f>IF(N3368="základní",J3368,0)</f>
        <v>0</v>
      </c>
      <c r="BF3368" s="152">
        <f>IF(N3368="snížená",J3368,0)</f>
        <v>0</v>
      </c>
      <c r="BG3368" s="152">
        <f>IF(N3368="zákl. přenesená",J3368,0)</f>
        <v>0</v>
      </c>
      <c r="BH3368" s="152">
        <f>IF(N3368="sníž. přenesená",J3368,0)</f>
        <v>0</v>
      </c>
      <c r="BI3368" s="152">
        <f>IF(N3368="nulová",J3368,0)</f>
        <v>0</v>
      </c>
      <c r="BJ3368" s="17" t="s">
        <v>87</v>
      </c>
      <c r="BK3368" s="152">
        <f>ROUND(I3368*H3368,2)</f>
        <v>0</v>
      </c>
      <c r="BL3368" s="17" t="s">
        <v>497</v>
      </c>
      <c r="BM3368" s="151" t="s">
        <v>1817</v>
      </c>
    </row>
    <row r="3369" spans="2:65" s="1" customFormat="1" ht="19.5">
      <c r="B3369" s="32"/>
      <c r="D3369" s="154" t="s">
        <v>1742</v>
      </c>
      <c r="F3369" s="198" t="s">
        <v>1743</v>
      </c>
      <c r="I3369" s="199"/>
      <c r="L3369" s="32"/>
      <c r="M3369" s="175"/>
      <c r="T3369" s="56"/>
      <c r="AT3369" s="17" t="s">
        <v>1742</v>
      </c>
      <c r="AU3369" s="17" t="s">
        <v>90</v>
      </c>
    </row>
    <row r="3370" spans="2:65" s="13" customFormat="1" ht="11.25">
      <c r="B3370" s="160"/>
      <c r="D3370" s="154" t="s">
        <v>381</v>
      </c>
      <c r="E3370" s="161" t="s">
        <v>1</v>
      </c>
      <c r="F3370" s="162" t="s">
        <v>184</v>
      </c>
      <c r="H3370" s="163">
        <v>557.55999999999995</v>
      </c>
      <c r="I3370" s="164"/>
      <c r="L3370" s="160"/>
      <c r="M3370" s="165"/>
      <c r="T3370" s="166"/>
      <c r="AT3370" s="161" t="s">
        <v>381</v>
      </c>
      <c r="AU3370" s="161" t="s">
        <v>90</v>
      </c>
      <c r="AV3370" s="13" t="s">
        <v>90</v>
      </c>
      <c r="AW3370" s="13" t="s">
        <v>36</v>
      </c>
      <c r="AX3370" s="13" t="s">
        <v>80</v>
      </c>
      <c r="AY3370" s="161" t="s">
        <v>373</v>
      </c>
    </row>
    <row r="3371" spans="2:65" s="14" customFormat="1" ht="11.25">
      <c r="B3371" s="167"/>
      <c r="D3371" s="154" t="s">
        <v>381</v>
      </c>
      <c r="E3371" s="168" t="s">
        <v>1</v>
      </c>
      <c r="F3371" s="169" t="s">
        <v>386</v>
      </c>
      <c r="H3371" s="170">
        <v>557.55999999999995</v>
      </c>
      <c r="I3371" s="171"/>
      <c r="L3371" s="167"/>
      <c r="M3371" s="172"/>
      <c r="T3371" s="173"/>
      <c r="AT3371" s="168" t="s">
        <v>381</v>
      </c>
      <c r="AU3371" s="168" t="s">
        <v>90</v>
      </c>
      <c r="AV3371" s="14" t="s">
        <v>379</v>
      </c>
      <c r="AW3371" s="14" t="s">
        <v>36</v>
      </c>
      <c r="AX3371" s="14" t="s">
        <v>87</v>
      </c>
      <c r="AY3371" s="168" t="s">
        <v>373</v>
      </c>
    </row>
    <row r="3372" spans="2:65" s="1" customFormat="1" ht="11.25">
      <c r="B3372" s="32"/>
      <c r="D3372" s="154" t="s">
        <v>403</v>
      </c>
      <c r="F3372" s="174" t="s">
        <v>1810</v>
      </c>
      <c r="L3372" s="32"/>
      <c r="M3372" s="175"/>
      <c r="T3372" s="56"/>
      <c r="AU3372" s="17" t="s">
        <v>90</v>
      </c>
    </row>
    <row r="3373" spans="2:65" s="1" customFormat="1" ht="11.25">
      <c r="B3373" s="32"/>
      <c r="D3373" s="154" t="s">
        <v>403</v>
      </c>
      <c r="F3373" s="176" t="s">
        <v>1811</v>
      </c>
      <c r="H3373" s="177">
        <v>0</v>
      </c>
      <c r="L3373" s="32"/>
      <c r="M3373" s="175"/>
      <c r="T3373" s="56"/>
      <c r="AU3373" s="17" t="s">
        <v>90</v>
      </c>
    </row>
    <row r="3374" spans="2:65" s="1" customFormat="1" ht="11.25">
      <c r="B3374" s="32"/>
      <c r="D3374" s="154" t="s">
        <v>403</v>
      </c>
      <c r="F3374" s="176" t="s">
        <v>315</v>
      </c>
      <c r="H3374" s="177">
        <v>313.44</v>
      </c>
      <c r="L3374" s="32"/>
      <c r="M3374" s="175"/>
      <c r="T3374" s="56"/>
      <c r="AU3374" s="17" t="s">
        <v>90</v>
      </c>
    </row>
    <row r="3375" spans="2:65" s="1" customFormat="1" ht="11.25">
      <c r="B3375" s="32"/>
      <c r="D3375" s="154" t="s">
        <v>403</v>
      </c>
      <c r="F3375" s="176" t="s">
        <v>220</v>
      </c>
      <c r="H3375" s="177">
        <v>58.77</v>
      </c>
      <c r="L3375" s="32"/>
      <c r="M3375" s="175"/>
      <c r="T3375" s="56"/>
      <c r="AU3375" s="17" t="s">
        <v>90</v>
      </c>
    </row>
    <row r="3376" spans="2:65" s="1" customFormat="1" ht="11.25">
      <c r="B3376" s="32"/>
      <c r="D3376" s="154" t="s">
        <v>403</v>
      </c>
      <c r="F3376" s="176" t="s">
        <v>174</v>
      </c>
      <c r="H3376" s="177">
        <v>40.67</v>
      </c>
      <c r="L3376" s="32"/>
      <c r="M3376" s="175"/>
      <c r="T3376" s="56"/>
      <c r="AU3376" s="17" t="s">
        <v>90</v>
      </c>
    </row>
    <row r="3377" spans="2:65" s="1" customFormat="1" ht="11.25">
      <c r="B3377" s="32"/>
      <c r="D3377" s="154" t="s">
        <v>403</v>
      </c>
      <c r="F3377" s="176" t="s">
        <v>1812</v>
      </c>
      <c r="H3377" s="177">
        <v>0</v>
      </c>
      <c r="L3377" s="32"/>
      <c r="M3377" s="175"/>
      <c r="T3377" s="56"/>
      <c r="AU3377" s="17" t="s">
        <v>90</v>
      </c>
    </row>
    <row r="3378" spans="2:65" s="1" customFormat="1" ht="11.25">
      <c r="B3378" s="32"/>
      <c r="D3378" s="154" t="s">
        <v>403</v>
      </c>
      <c r="F3378" s="176" t="s">
        <v>1813</v>
      </c>
      <c r="H3378" s="177">
        <v>50.8</v>
      </c>
      <c r="L3378" s="32"/>
      <c r="M3378" s="175"/>
      <c r="T3378" s="56"/>
      <c r="AU3378" s="17" t="s">
        <v>90</v>
      </c>
    </row>
    <row r="3379" spans="2:65" s="1" customFormat="1" ht="11.25">
      <c r="B3379" s="32"/>
      <c r="D3379" s="154" t="s">
        <v>403</v>
      </c>
      <c r="F3379" s="176" t="s">
        <v>1814</v>
      </c>
      <c r="H3379" s="177">
        <v>65.599999999999994</v>
      </c>
      <c r="L3379" s="32"/>
      <c r="M3379" s="175"/>
      <c r="T3379" s="56"/>
      <c r="AU3379" s="17" t="s">
        <v>90</v>
      </c>
    </row>
    <row r="3380" spans="2:65" s="1" customFormat="1" ht="11.25">
      <c r="B3380" s="32"/>
      <c r="D3380" s="154" t="s">
        <v>403</v>
      </c>
      <c r="F3380" s="176" t="s">
        <v>1815</v>
      </c>
      <c r="H3380" s="177">
        <v>28.28</v>
      </c>
      <c r="L3380" s="32"/>
      <c r="M3380" s="175"/>
      <c r="T3380" s="56"/>
      <c r="AU3380" s="17" t="s">
        <v>90</v>
      </c>
    </row>
    <row r="3381" spans="2:65" s="1" customFormat="1" ht="11.25">
      <c r="B3381" s="32"/>
      <c r="D3381" s="154" t="s">
        <v>403</v>
      </c>
      <c r="F3381" s="176" t="s">
        <v>406</v>
      </c>
      <c r="H3381" s="177">
        <v>557.55999999999995</v>
      </c>
      <c r="L3381" s="32"/>
      <c r="M3381" s="175"/>
      <c r="T3381" s="56"/>
      <c r="AU3381" s="17" t="s">
        <v>90</v>
      </c>
    </row>
    <row r="3382" spans="2:65" s="13" customFormat="1" ht="11.25">
      <c r="B3382" s="160"/>
      <c r="D3382" s="154" t="s">
        <v>381</v>
      </c>
      <c r="F3382" s="162" t="s">
        <v>1818</v>
      </c>
      <c r="H3382" s="163">
        <v>0.19500000000000001</v>
      </c>
      <c r="I3382" s="164"/>
      <c r="L3382" s="160"/>
      <c r="M3382" s="165"/>
      <c r="T3382" s="166"/>
      <c r="AT3382" s="161" t="s">
        <v>381</v>
      </c>
      <c r="AU3382" s="161" t="s">
        <v>90</v>
      </c>
      <c r="AV3382" s="13" t="s">
        <v>90</v>
      </c>
      <c r="AW3382" s="13" t="s">
        <v>4</v>
      </c>
      <c r="AX3382" s="13" t="s">
        <v>87</v>
      </c>
      <c r="AY3382" s="161" t="s">
        <v>373</v>
      </c>
    </row>
    <row r="3383" spans="2:65" s="1" customFormat="1" ht="16.5" customHeight="1">
      <c r="B3383" s="32"/>
      <c r="C3383" s="139" t="s">
        <v>1819</v>
      </c>
      <c r="D3383" s="139" t="s">
        <v>375</v>
      </c>
      <c r="E3383" s="140" t="s">
        <v>1820</v>
      </c>
      <c r="F3383" s="141" t="s">
        <v>1821</v>
      </c>
      <c r="G3383" s="142" t="s">
        <v>172</v>
      </c>
      <c r="H3383" s="143">
        <v>557.55999999999995</v>
      </c>
      <c r="I3383" s="144"/>
      <c r="J3383" s="145">
        <f>ROUND(I3383*H3383,2)</f>
        <v>0</v>
      </c>
      <c r="K3383" s="146"/>
      <c r="L3383" s="32"/>
      <c r="M3383" s="147" t="s">
        <v>1</v>
      </c>
      <c r="N3383" s="148" t="s">
        <v>45</v>
      </c>
      <c r="P3383" s="149">
        <f>O3383*H3383</f>
        <v>0</v>
      </c>
      <c r="Q3383" s="149">
        <v>8.8000000000000003E-4</v>
      </c>
      <c r="R3383" s="149">
        <f>Q3383*H3383</f>
        <v>0.49065279999999994</v>
      </c>
      <c r="S3383" s="149">
        <v>0</v>
      </c>
      <c r="T3383" s="150">
        <f>S3383*H3383</f>
        <v>0</v>
      </c>
      <c r="AR3383" s="151" t="s">
        <v>497</v>
      </c>
      <c r="AT3383" s="151" t="s">
        <v>375</v>
      </c>
      <c r="AU3383" s="151" t="s">
        <v>90</v>
      </c>
      <c r="AY3383" s="17" t="s">
        <v>373</v>
      </c>
      <c r="BE3383" s="152">
        <f>IF(N3383="základní",J3383,0)</f>
        <v>0</v>
      </c>
      <c r="BF3383" s="152">
        <f>IF(N3383="snížená",J3383,0)</f>
        <v>0</v>
      </c>
      <c r="BG3383" s="152">
        <f>IF(N3383="zákl. přenesená",J3383,0)</f>
        <v>0</v>
      </c>
      <c r="BH3383" s="152">
        <f>IF(N3383="sníž. přenesená",J3383,0)</f>
        <v>0</v>
      </c>
      <c r="BI3383" s="152">
        <f>IF(N3383="nulová",J3383,0)</f>
        <v>0</v>
      </c>
      <c r="BJ3383" s="17" t="s">
        <v>87</v>
      </c>
      <c r="BK3383" s="152">
        <f>ROUND(I3383*H3383,2)</f>
        <v>0</v>
      </c>
      <c r="BL3383" s="17" t="s">
        <v>497</v>
      </c>
      <c r="BM3383" s="151" t="s">
        <v>1822</v>
      </c>
    </row>
    <row r="3384" spans="2:65" s="12" customFormat="1" ht="11.25">
      <c r="B3384" s="153"/>
      <c r="D3384" s="154" t="s">
        <v>381</v>
      </c>
      <c r="E3384" s="155" t="s">
        <v>1</v>
      </c>
      <c r="F3384" s="156" t="s">
        <v>1811</v>
      </c>
      <c r="H3384" s="155" t="s">
        <v>1</v>
      </c>
      <c r="I3384" s="157"/>
      <c r="L3384" s="153"/>
      <c r="M3384" s="158"/>
      <c r="T3384" s="159"/>
      <c r="AT3384" s="155" t="s">
        <v>381</v>
      </c>
      <c r="AU3384" s="155" t="s">
        <v>90</v>
      </c>
      <c r="AV3384" s="12" t="s">
        <v>87</v>
      </c>
      <c r="AW3384" s="12" t="s">
        <v>36</v>
      </c>
      <c r="AX3384" s="12" t="s">
        <v>80</v>
      </c>
      <c r="AY3384" s="155" t="s">
        <v>373</v>
      </c>
    </row>
    <row r="3385" spans="2:65" s="13" customFormat="1" ht="11.25">
      <c r="B3385" s="160"/>
      <c r="D3385" s="154" t="s">
        <v>381</v>
      </c>
      <c r="E3385" s="161" t="s">
        <v>1</v>
      </c>
      <c r="F3385" s="162" t="s">
        <v>315</v>
      </c>
      <c r="H3385" s="163">
        <v>313.44</v>
      </c>
      <c r="I3385" s="164"/>
      <c r="L3385" s="160"/>
      <c r="M3385" s="165"/>
      <c r="T3385" s="166"/>
      <c r="AT3385" s="161" t="s">
        <v>381</v>
      </c>
      <c r="AU3385" s="161" t="s">
        <v>90</v>
      </c>
      <c r="AV3385" s="13" t="s">
        <v>90</v>
      </c>
      <c r="AW3385" s="13" t="s">
        <v>36</v>
      </c>
      <c r="AX3385" s="13" t="s">
        <v>80</v>
      </c>
      <c r="AY3385" s="161" t="s">
        <v>373</v>
      </c>
    </row>
    <row r="3386" spans="2:65" s="13" customFormat="1" ht="11.25">
      <c r="B3386" s="160"/>
      <c r="D3386" s="154" t="s">
        <v>381</v>
      </c>
      <c r="E3386" s="161" t="s">
        <v>1</v>
      </c>
      <c r="F3386" s="162" t="s">
        <v>220</v>
      </c>
      <c r="H3386" s="163">
        <v>58.77</v>
      </c>
      <c r="I3386" s="164"/>
      <c r="L3386" s="160"/>
      <c r="M3386" s="165"/>
      <c r="T3386" s="166"/>
      <c r="AT3386" s="161" t="s">
        <v>381</v>
      </c>
      <c r="AU3386" s="161" t="s">
        <v>90</v>
      </c>
      <c r="AV3386" s="13" t="s">
        <v>90</v>
      </c>
      <c r="AW3386" s="13" t="s">
        <v>36</v>
      </c>
      <c r="AX3386" s="13" t="s">
        <v>80</v>
      </c>
      <c r="AY3386" s="161" t="s">
        <v>373</v>
      </c>
    </row>
    <row r="3387" spans="2:65" s="13" customFormat="1" ht="11.25">
      <c r="B3387" s="160"/>
      <c r="D3387" s="154" t="s">
        <v>381</v>
      </c>
      <c r="E3387" s="161" t="s">
        <v>1</v>
      </c>
      <c r="F3387" s="162" t="s">
        <v>174</v>
      </c>
      <c r="H3387" s="163">
        <v>40.67</v>
      </c>
      <c r="I3387" s="164"/>
      <c r="L3387" s="160"/>
      <c r="M3387" s="165"/>
      <c r="T3387" s="166"/>
      <c r="AT3387" s="161" t="s">
        <v>381</v>
      </c>
      <c r="AU3387" s="161" t="s">
        <v>90</v>
      </c>
      <c r="AV3387" s="13" t="s">
        <v>90</v>
      </c>
      <c r="AW3387" s="13" t="s">
        <v>36</v>
      </c>
      <c r="AX3387" s="13" t="s">
        <v>80</v>
      </c>
      <c r="AY3387" s="161" t="s">
        <v>373</v>
      </c>
    </row>
    <row r="3388" spans="2:65" s="12" customFormat="1" ht="11.25">
      <c r="B3388" s="153"/>
      <c r="D3388" s="154" t="s">
        <v>381</v>
      </c>
      <c r="E3388" s="155" t="s">
        <v>1</v>
      </c>
      <c r="F3388" s="156" t="s">
        <v>1812</v>
      </c>
      <c r="H3388" s="155" t="s">
        <v>1</v>
      </c>
      <c r="I3388" s="157"/>
      <c r="L3388" s="153"/>
      <c r="M3388" s="158"/>
      <c r="T3388" s="159"/>
      <c r="AT3388" s="155" t="s">
        <v>381</v>
      </c>
      <c r="AU3388" s="155" t="s">
        <v>90</v>
      </c>
      <c r="AV3388" s="12" t="s">
        <v>87</v>
      </c>
      <c r="AW3388" s="12" t="s">
        <v>36</v>
      </c>
      <c r="AX3388" s="12" t="s">
        <v>80</v>
      </c>
      <c r="AY3388" s="155" t="s">
        <v>373</v>
      </c>
    </row>
    <row r="3389" spans="2:65" s="13" customFormat="1" ht="11.25">
      <c r="B3389" s="160"/>
      <c r="D3389" s="154" t="s">
        <v>381</v>
      </c>
      <c r="E3389" s="161" t="s">
        <v>1</v>
      </c>
      <c r="F3389" s="162" t="s">
        <v>1813</v>
      </c>
      <c r="H3389" s="163">
        <v>50.8</v>
      </c>
      <c r="I3389" s="164"/>
      <c r="L3389" s="160"/>
      <c r="M3389" s="165"/>
      <c r="T3389" s="166"/>
      <c r="AT3389" s="161" t="s">
        <v>381</v>
      </c>
      <c r="AU3389" s="161" t="s">
        <v>90</v>
      </c>
      <c r="AV3389" s="13" t="s">
        <v>90</v>
      </c>
      <c r="AW3389" s="13" t="s">
        <v>36</v>
      </c>
      <c r="AX3389" s="13" t="s">
        <v>80</v>
      </c>
      <c r="AY3389" s="161" t="s">
        <v>373</v>
      </c>
    </row>
    <row r="3390" spans="2:65" s="13" customFormat="1" ht="11.25">
      <c r="B3390" s="160"/>
      <c r="D3390" s="154" t="s">
        <v>381</v>
      </c>
      <c r="E3390" s="161" t="s">
        <v>1</v>
      </c>
      <c r="F3390" s="162" t="s">
        <v>1814</v>
      </c>
      <c r="H3390" s="163">
        <v>65.599999999999994</v>
      </c>
      <c r="I3390" s="164"/>
      <c r="L3390" s="160"/>
      <c r="M3390" s="165"/>
      <c r="T3390" s="166"/>
      <c r="AT3390" s="161" t="s">
        <v>381</v>
      </c>
      <c r="AU3390" s="161" t="s">
        <v>90</v>
      </c>
      <c r="AV3390" s="13" t="s">
        <v>90</v>
      </c>
      <c r="AW3390" s="13" t="s">
        <v>36</v>
      </c>
      <c r="AX3390" s="13" t="s">
        <v>80</v>
      </c>
      <c r="AY3390" s="161" t="s">
        <v>373</v>
      </c>
    </row>
    <row r="3391" spans="2:65" s="13" customFormat="1" ht="11.25">
      <c r="B3391" s="160"/>
      <c r="D3391" s="154" t="s">
        <v>381</v>
      </c>
      <c r="E3391" s="161" t="s">
        <v>1</v>
      </c>
      <c r="F3391" s="162" t="s">
        <v>1815</v>
      </c>
      <c r="H3391" s="163">
        <v>28.28</v>
      </c>
      <c r="I3391" s="164"/>
      <c r="L3391" s="160"/>
      <c r="M3391" s="165"/>
      <c r="T3391" s="166"/>
      <c r="AT3391" s="161" t="s">
        <v>381</v>
      </c>
      <c r="AU3391" s="161" t="s">
        <v>90</v>
      </c>
      <c r="AV3391" s="13" t="s">
        <v>90</v>
      </c>
      <c r="AW3391" s="13" t="s">
        <v>36</v>
      </c>
      <c r="AX3391" s="13" t="s">
        <v>80</v>
      </c>
      <c r="AY3391" s="161" t="s">
        <v>373</v>
      </c>
    </row>
    <row r="3392" spans="2:65" s="15" customFormat="1" ht="11.25">
      <c r="B3392" s="178"/>
      <c r="D3392" s="154" t="s">
        <v>381</v>
      </c>
      <c r="E3392" s="179" t="s">
        <v>184</v>
      </c>
      <c r="F3392" s="180" t="s">
        <v>406</v>
      </c>
      <c r="H3392" s="181">
        <v>557.55999999999995</v>
      </c>
      <c r="I3392" s="182"/>
      <c r="L3392" s="178"/>
      <c r="M3392" s="183"/>
      <c r="T3392" s="184"/>
      <c r="AT3392" s="179" t="s">
        <v>381</v>
      </c>
      <c r="AU3392" s="179" t="s">
        <v>90</v>
      </c>
      <c r="AV3392" s="15" t="s">
        <v>392</v>
      </c>
      <c r="AW3392" s="15" t="s">
        <v>36</v>
      </c>
      <c r="AX3392" s="15" t="s">
        <v>80</v>
      </c>
      <c r="AY3392" s="179" t="s">
        <v>373</v>
      </c>
    </row>
    <row r="3393" spans="2:51" s="14" customFormat="1" ht="11.25">
      <c r="B3393" s="167"/>
      <c r="D3393" s="154" t="s">
        <v>381</v>
      </c>
      <c r="E3393" s="168" t="s">
        <v>1</v>
      </c>
      <c r="F3393" s="169" t="s">
        <v>386</v>
      </c>
      <c r="H3393" s="170">
        <v>557.55999999999995</v>
      </c>
      <c r="I3393" s="171"/>
      <c r="L3393" s="167"/>
      <c r="M3393" s="172"/>
      <c r="T3393" s="173"/>
      <c r="AT3393" s="168" t="s">
        <v>381</v>
      </c>
      <c r="AU3393" s="168" t="s">
        <v>90</v>
      </c>
      <c r="AV3393" s="14" t="s">
        <v>379</v>
      </c>
      <c r="AW3393" s="14" t="s">
        <v>36</v>
      </c>
      <c r="AX3393" s="14" t="s">
        <v>87</v>
      </c>
      <c r="AY3393" s="168" t="s">
        <v>373</v>
      </c>
    </row>
    <row r="3394" spans="2:51" s="1" customFormat="1" ht="11.25">
      <c r="B3394" s="32"/>
      <c r="D3394" s="154" t="s">
        <v>403</v>
      </c>
      <c r="F3394" s="174" t="s">
        <v>1823</v>
      </c>
      <c r="L3394" s="32"/>
      <c r="M3394" s="175"/>
      <c r="T3394" s="56"/>
      <c r="AU3394" s="17" t="s">
        <v>90</v>
      </c>
    </row>
    <row r="3395" spans="2:51" s="1" customFormat="1" ht="11.25">
      <c r="B3395" s="32"/>
      <c r="D3395" s="154" t="s">
        <v>403</v>
      </c>
      <c r="F3395" s="176" t="s">
        <v>1824</v>
      </c>
      <c r="H3395" s="177">
        <v>0</v>
      </c>
      <c r="L3395" s="32"/>
      <c r="M3395" s="175"/>
      <c r="T3395" s="56"/>
      <c r="AU3395" s="17" t="s">
        <v>90</v>
      </c>
    </row>
    <row r="3396" spans="2:51" s="1" customFormat="1" ht="11.25">
      <c r="B3396" s="32"/>
      <c r="D3396" s="154" t="s">
        <v>403</v>
      </c>
      <c r="F3396" s="176" t="s">
        <v>1526</v>
      </c>
      <c r="H3396" s="177">
        <v>0</v>
      </c>
      <c r="L3396" s="32"/>
      <c r="M3396" s="175"/>
      <c r="T3396" s="56"/>
      <c r="AU3396" s="17" t="s">
        <v>90</v>
      </c>
    </row>
    <row r="3397" spans="2:51" s="1" customFormat="1" ht="11.25">
      <c r="B3397" s="32"/>
      <c r="D3397" s="154" t="s">
        <v>403</v>
      </c>
      <c r="F3397" s="176" t="s">
        <v>316</v>
      </c>
      <c r="H3397" s="177">
        <v>313.44</v>
      </c>
      <c r="L3397" s="32"/>
      <c r="M3397" s="175"/>
      <c r="T3397" s="56"/>
      <c r="AU3397" s="17" t="s">
        <v>90</v>
      </c>
    </row>
    <row r="3398" spans="2:51" s="1" customFormat="1" ht="11.25">
      <c r="B3398" s="32"/>
      <c r="D3398" s="154" t="s">
        <v>403</v>
      </c>
      <c r="F3398" s="176" t="s">
        <v>406</v>
      </c>
      <c r="H3398" s="177">
        <v>313.44</v>
      </c>
      <c r="L3398" s="32"/>
      <c r="M3398" s="175"/>
      <c r="T3398" s="56"/>
      <c r="AU3398" s="17" t="s">
        <v>90</v>
      </c>
    </row>
    <row r="3399" spans="2:51" s="1" customFormat="1" ht="11.25">
      <c r="B3399" s="32"/>
      <c r="D3399" s="154" t="s">
        <v>403</v>
      </c>
      <c r="F3399" s="174" t="s">
        <v>1825</v>
      </c>
      <c r="L3399" s="32"/>
      <c r="M3399" s="175"/>
      <c r="T3399" s="56"/>
      <c r="AU3399" s="17" t="s">
        <v>90</v>
      </c>
    </row>
    <row r="3400" spans="2:51" s="1" customFormat="1" ht="11.25">
      <c r="B3400" s="32"/>
      <c r="D3400" s="154" t="s">
        <v>403</v>
      </c>
      <c r="F3400" s="176" t="s">
        <v>1826</v>
      </c>
      <c r="H3400" s="177">
        <v>0</v>
      </c>
      <c r="L3400" s="32"/>
      <c r="M3400" s="175"/>
      <c r="T3400" s="56"/>
      <c r="AU3400" s="17" t="s">
        <v>90</v>
      </c>
    </row>
    <row r="3401" spans="2:51" s="1" customFormat="1" ht="11.25">
      <c r="B3401" s="32"/>
      <c r="D3401" s="154" t="s">
        <v>403</v>
      </c>
      <c r="F3401" s="176" t="s">
        <v>1526</v>
      </c>
      <c r="H3401" s="177">
        <v>0</v>
      </c>
      <c r="L3401" s="32"/>
      <c r="M3401" s="175"/>
      <c r="T3401" s="56"/>
      <c r="AU3401" s="17" t="s">
        <v>90</v>
      </c>
    </row>
    <row r="3402" spans="2:51" s="1" customFormat="1" ht="11.25">
      <c r="B3402" s="32"/>
      <c r="D3402" s="154" t="s">
        <v>403</v>
      </c>
      <c r="F3402" s="176" t="s">
        <v>221</v>
      </c>
      <c r="H3402" s="177">
        <v>58.77</v>
      </c>
      <c r="L3402" s="32"/>
      <c r="M3402" s="175"/>
      <c r="T3402" s="56"/>
      <c r="AU3402" s="17" t="s">
        <v>90</v>
      </c>
    </row>
    <row r="3403" spans="2:51" s="1" customFormat="1" ht="11.25">
      <c r="B3403" s="32"/>
      <c r="D3403" s="154" t="s">
        <v>403</v>
      </c>
      <c r="F3403" s="176" t="s">
        <v>406</v>
      </c>
      <c r="H3403" s="177">
        <v>58.77</v>
      </c>
      <c r="L3403" s="32"/>
      <c r="M3403" s="175"/>
      <c r="T3403" s="56"/>
      <c r="AU3403" s="17" t="s">
        <v>90</v>
      </c>
    </row>
    <row r="3404" spans="2:51" s="1" customFormat="1" ht="11.25">
      <c r="B3404" s="32"/>
      <c r="D3404" s="154" t="s">
        <v>403</v>
      </c>
      <c r="F3404" s="174" t="s">
        <v>1524</v>
      </c>
      <c r="L3404" s="32"/>
      <c r="M3404" s="175"/>
      <c r="T3404" s="56"/>
      <c r="AU3404" s="17" t="s">
        <v>90</v>
      </c>
    </row>
    <row r="3405" spans="2:51" s="1" customFormat="1" ht="11.25">
      <c r="B3405" s="32"/>
      <c r="D3405" s="154" t="s">
        <v>403</v>
      </c>
      <c r="F3405" s="176" t="s">
        <v>1525</v>
      </c>
      <c r="H3405" s="177">
        <v>0</v>
      </c>
      <c r="L3405" s="32"/>
      <c r="M3405" s="175"/>
      <c r="T3405" s="56"/>
      <c r="AU3405" s="17" t="s">
        <v>90</v>
      </c>
    </row>
    <row r="3406" spans="2:51" s="1" customFormat="1" ht="11.25">
      <c r="B3406" s="32"/>
      <c r="D3406" s="154" t="s">
        <v>403</v>
      </c>
      <c r="F3406" s="176" t="s">
        <v>1526</v>
      </c>
      <c r="H3406" s="177">
        <v>0</v>
      </c>
      <c r="L3406" s="32"/>
      <c r="M3406" s="175"/>
      <c r="T3406" s="56"/>
      <c r="AU3406" s="17" t="s">
        <v>90</v>
      </c>
    </row>
    <row r="3407" spans="2:51" s="1" customFormat="1" ht="11.25">
      <c r="B3407" s="32"/>
      <c r="D3407" s="154" t="s">
        <v>403</v>
      </c>
      <c r="F3407" s="176" t="s">
        <v>175</v>
      </c>
      <c r="H3407" s="177">
        <v>40.67</v>
      </c>
      <c r="L3407" s="32"/>
      <c r="M3407" s="175"/>
      <c r="T3407" s="56"/>
      <c r="AU3407" s="17" t="s">
        <v>90</v>
      </c>
    </row>
    <row r="3408" spans="2:51" s="1" customFormat="1" ht="11.25">
      <c r="B3408" s="32"/>
      <c r="D3408" s="154" t="s">
        <v>403</v>
      </c>
      <c r="F3408" s="176" t="s">
        <v>406</v>
      </c>
      <c r="H3408" s="177">
        <v>40.67</v>
      </c>
      <c r="L3408" s="32"/>
      <c r="M3408" s="175"/>
      <c r="T3408" s="56"/>
      <c r="AU3408" s="17" t="s">
        <v>90</v>
      </c>
    </row>
    <row r="3409" spans="2:65" s="1" customFormat="1" ht="11.25">
      <c r="B3409" s="32"/>
      <c r="D3409" s="154" t="s">
        <v>403</v>
      </c>
      <c r="F3409" s="174" t="s">
        <v>1827</v>
      </c>
      <c r="L3409" s="32"/>
      <c r="M3409" s="175"/>
      <c r="T3409" s="56"/>
      <c r="AU3409" s="17" t="s">
        <v>90</v>
      </c>
    </row>
    <row r="3410" spans="2:65" s="1" customFormat="1" ht="11.25">
      <c r="B3410" s="32"/>
      <c r="D3410" s="154" t="s">
        <v>403</v>
      </c>
      <c r="F3410" s="176" t="s">
        <v>1828</v>
      </c>
      <c r="H3410" s="177">
        <v>0</v>
      </c>
      <c r="L3410" s="32"/>
      <c r="M3410" s="175"/>
      <c r="T3410" s="56"/>
      <c r="AU3410" s="17" t="s">
        <v>90</v>
      </c>
    </row>
    <row r="3411" spans="2:65" s="1" customFormat="1" ht="11.25">
      <c r="B3411" s="32"/>
      <c r="D3411" s="154" t="s">
        <v>403</v>
      </c>
      <c r="F3411" s="176" t="s">
        <v>1829</v>
      </c>
      <c r="H3411" s="177">
        <v>0</v>
      </c>
      <c r="L3411" s="32"/>
      <c r="M3411" s="175"/>
      <c r="T3411" s="56"/>
      <c r="AU3411" s="17" t="s">
        <v>90</v>
      </c>
    </row>
    <row r="3412" spans="2:65" s="1" customFormat="1" ht="11.25">
      <c r="B3412" s="32"/>
      <c r="D3412" s="154" t="s">
        <v>403</v>
      </c>
      <c r="F3412" s="176" t="s">
        <v>1830</v>
      </c>
      <c r="H3412" s="177">
        <v>63.5</v>
      </c>
      <c r="L3412" s="32"/>
      <c r="M3412" s="175"/>
      <c r="T3412" s="56"/>
      <c r="AU3412" s="17" t="s">
        <v>90</v>
      </c>
    </row>
    <row r="3413" spans="2:65" s="1" customFormat="1" ht="11.25">
      <c r="B3413" s="32"/>
      <c r="D3413" s="154" t="s">
        <v>403</v>
      </c>
      <c r="F3413" s="176" t="s">
        <v>406</v>
      </c>
      <c r="H3413" s="177">
        <v>63.5</v>
      </c>
      <c r="L3413" s="32"/>
      <c r="M3413" s="175"/>
      <c r="T3413" s="56"/>
      <c r="AU3413" s="17" t="s">
        <v>90</v>
      </c>
    </row>
    <row r="3414" spans="2:65" s="1" customFormat="1" ht="11.25">
      <c r="B3414" s="32"/>
      <c r="D3414" s="154" t="s">
        <v>403</v>
      </c>
      <c r="F3414" s="174" t="s">
        <v>1831</v>
      </c>
      <c r="L3414" s="32"/>
      <c r="M3414" s="175"/>
      <c r="T3414" s="56"/>
      <c r="AU3414" s="17" t="s">
        <v>90</v>
      </c>
    </row>
    <row r="3415" spans="2:65" s="1" customFormat="1" ht="11.25">
      <c r="B3415" s="32"/>
      <c r="D3415" s="154" t="s">
        <v>403</v>
      </c>
      <c r="F3415" s="176" t="s">
        <v>1828</v>
      </c>
      <c r="H3415" s="177">
        <v>0</v>
      </c>
      <c r="L3415" s="32"/>
      <c r="M3415" s="175"/>
      <c r="T3415" s="56"/>
      <c r="AU3415" s="17" t="s">
        <v>90</v>
      </c>
    </row>
    <row r="3416" spans="2:65" s="1" customFormat="1" ht="11.25">
      <c r="B3416" s="32"/>
      <c r="D3416" s="154" t="s">
        <v>403</v>
      </c>
      <c r="F3416" s="176" t="s">
        <v>1832</v>
      </c>
      <c r="H3416" s="177">
        <v>0</v>
      </c>
      <c r="L3416" s="32"/>
      <c r="M3416" s="175"/>
      <c r="T3416" s="56"/>
      <c r="AU3416" s="17" t="s">
        <v>90</v>
      </c>
    </row>
    <row r="3417" spans="2:65" s="1" customFormat="1" ht="11.25">
      <c r="B3417" s="32"/>
      <c r="D3417" s="154" t="s">
        <v>403</v>
      </c>
      <c r="F3417" s="176" t="s">
        <v>1833</v>
      </c>
      <c r="H3417" s="177">
        <v>82</v>
      </c>
      <c r="L3417" s="32"/>
      <c r="M3417" s="175"/>
      <c r="T3417" s="56"/>
      <c r="AU3417" s="17" t="s">
        <v>90</v>
      </c>
    </row>
    <row r="3418" spans="2:65" s="1" customFormat="1" ht="11.25">
      <c r="B3418" s="32"/>
      <c r="D3418" s="154" t="s">
        <v>403</v>
      </c>
      <c r="F3418" s="176" t="s">
        <v>406</v>
      </c>
      <c r="H3418" s="177">
        <v>82</v>
      </c>
      <c r="L3418" s="32"/>
      <c r="M3418" s="175"/>
      <c r="T3418" s="56"/>
      <c r="AU3418" s="17" t="s">
        <v>90</v>
      </c>
    </row>
    <row r="3419" spans="2:65" s="1" customFormat="1" ht="11.25">
      <c r="B3419" s="32"/>
      <c r="D3419" s="154" t="s">
        <v>403</v>
      </c>
      <c r="F3419" s="174" t="s">
        <v>1834</v>
      </c>
      <c r="L3419" s="32"/>
      <c r="M3419" s="175"/>
      <c r="T3419" s="56"/>
      <c r="AU3419" s="17" t="s">
        <v>90</v>
      </c>
    </row>
    <row r="3420" spans="2:65" s="1" customFormat="1" ht="11.25">
      <c r="B3420" s="32"/>
      <c r="D3420" s="154" t="s">
        <v>403</v>
      </c>
      <c r="F3420" s="176" t="s">
        <v>1835</v>
      </c>
      <c r="H3420" s="177">
        <v>0</v>
      </c>
      <c r="L3420" s="32"/>
      <c r="M3420" s="175"/>
      <c r="T3420" s="56"/>
      <c r="AU3420" s="17" t="s">
        <v>90</v>
      </c>
    </row>
    <row r="3421" spans="2:65" s="1" customFormat="1" ht="11.25">
      <c r="B3421" s="32"/>
      <c r="D3421" s="154" t="s">
        <v>403</v>
      </c>
      <c r="F3421" s="176" t="s">
        <v>1836</v>
      </c>
      <c r="H3421" s="177">
        <v>35.35</v>
      </c>
      <c r="L3421" s="32"/>
      <c r="M3421" s="175"/>
      <c r="T3421" s="56"/>
      <c r="AU3421" s="17" t="s">
        <v>90</v>
      </c>
    </row>
    <row r="3422" spans="2:65" s="1" customFormat="1" ht="11.25">
      <c r="B3422" s="32"/>
      <c r="D3422" s="154" t="s">
        <v>403</v>
      </c>
      <c r="F3422" s="176" t="s">
        <v>406</v>
      </c>
      <c r="H3422" s="177">
        <v>35.35</v>
      </c>
      <c r="L3422" s="32"/>
      <c r="M3422" s="175"/>
      <c r="T3422" s="56"/>
      <c r="AU3422" s="17" t="s">
        <v>90</v>
      </c>
    </row>
    <row r="3423" spans="2:65" s="1" customFormat="1" ht="24.2" customHeight="1">
      <c r="B3423" s="32"/>
      <c r="C3423" s="185" t="s">
        <v>1837</v>
      </c>
      <c r="D3423" s="185" t="s">
        <v>479</v>
      </c>
      <c r="E3423" s="186" t="s">
        <v>1838</v>
      </c>
      <c r="F3423" s="187" t="s">
        <v>1839</v>
      </c>
      <c r="G3423" s="188" t="s">
        <v>172</v>
      </c>
      <c r="H3423" s="189">
        <v>649.83600000000001</v>
      </c>
      <c r="I3423" s="190"/>
      <c r="J3423" s="191">
        <f>ROUND(I3423*H3423,2)</f>
        <v>0</v>
      </c>
      <c r="K3423" s="192"/>
      <c r="L3423" s="193"/>
      <c r="M3423" s="194" t="s">
        <v>1</v>
      </c>
      <c r="N3423" s="195" t="s">
        <v>45</v>
      </c>
      <c r="P3423" s="149">
        <f>O3423*H3423</f>
        <v>0</v>
      </c>
      <c r="Q3423" s="149">
        <v>4.7000000000000002E-3</v>
      </c>
      <c r="R3423" s="149">
        <f>Q3423*H3423</f>
        <v>3.0542292</v>
      </c>
      <c r="S3423" s="149">
        <v>0</v>
      </c>
      <c r="T3423" s="150">
        <f>S3423*H3423</f>
        <v>0</v>
      </c>
      <c r="AR3423" s="151" t="s">
        <v>658</v>
      </c>
      <c r="AT3423" s="151" t="s">
        <v>479</v>
      </c>
      <c r="AU3423" s="151" t="s">
        <v>90</v>
      </c>
      <c r="AY3423" s="17" t="s">
        <v>373</v>
      </c>
      <c r="BE3423" s="152">
        <f>IF(N3423="základní",J3423,0)</f>
        <v>0</v>
      </c>
      <c r="BF3423" s="152">
        <f>IF(N3423="snížená",J3423,0)</f>
        <v>0</v>
      </c>
      <c r="BG3423" s="152">
        <f>IF(N3423="zákl. přenesená",J3423,0)</f>
        <v>0</v>
      </c>
      <c r="BH3423" s="152">
        <f>IF(N3423="sníž. přenesená",J3423,0)</f>
        <v>0</v>
      </c>
      <c r="BI3423" s="152">
        <f>IF(N3423="nulová",J3423,0)</f>
        <v>0</v>
      </c>
      <c r="BJ3423" s="17" t="s">
        <v>87</v>
      </c>
      <c r="BK3423" s="152">
        <f>ROUND(I3423*H3423,2)</f>
        <v>0</v>
      </c>
      <c r="BL3423" s="17" t="s">
        <v>497</v>
      </c>
      <c r="BM3423" s="151" t="s">
        <v>1840</v>
      </c>
    </row>
    <row r="3424" spans="2:65" s="13" customFormat="1" ht="11.25">
      <c r="B3424" s="160"/>
      <c r="D3424" s="154" t="s">
        <v>381</v>
      </c>
      <c r="E3424" s="161" t="s">
        <v>1</v>
      </c>
      <c r="F3424" s="162" t="s">
        <v>184</v>
      </c>
      <c r="H3424" s="163">
        <v>557.55999999999995</v>
      </c>
      <c r="I3424" s="164"/>
      <c r="L3424" s="160"/>
      <c r="M3424" s="165"/>
      <c r="T3424" s="166"/>
      <c r="AT3424" s="161" t="s">
        <v>381</v>
      </c>
      <c r="AU3424" s="161" t="s">
        <v>90</v>
      </c>
      <c r="AV3424" s="13" t="s">
        <v>90</v>
      </c>
      <c r="AW3424" s="13" t="s">
        <v>36</v>
      </c>
      <c r="AX3424" s="13" t="s">
        <v>80</v>
      </c>
      <c r="AY3424" s="161" t="s">
        <v>373</v>
      </c>
    </row>
    <row r="3425" spans="2:65" s="14" customFormat="1" ht="11.25">
      <c r="B3425" s="167"/>
      <c r="D3425" s="154" t="s">
        <v>381</v>
      </c>
      <c r="E3425" s="168" t="s">
        <v>1</v>
      </c>
      <c r="F3425" s="169" t="s">
        <v>386</v>
      </c>
      <c r="H3425" s="170">
        <v>557.55999999999995</v>
      </c>
      <c r="I3425" s="171"/>
      <c r="L3425" s="167"/>
      <c r="M3425" s="172"/>
      <c r="T3425" s="173"/>
      <c r="AT3425" s="168" t="s">
        <v>381</v>
      </c>
      <c r="AU3425" s="168" t="s">
        <v>90</v>
      </c>
      <c r="AV3425" s="14" t="s">
        <v>379</v>
      </c>
      <c r="AW3425" s="14" t="s">
        <v>36</v>
      </c>
      <c r="AX3425" s="14" t="s">
        <v>87</v>
      </c>
      <c r="AY3425" s="168" t="s">
        <v>373</v>
      </c>
    </row>
    <row r="3426" spans="2:65" s="1" customFormat="1" ht="11.25">
      <c r="B3426" s="32"/>
      <c r="D3426" s="154" t="s">
        <v>403</v>
      </c>
      <c r="F3426" s="174" t="s">
        <v>1810</v>
      </c>
      <c r="L3426" s="32"/>
      <c r="M3426" s="175"/>
      <c r="T3426" s="56"/>
      <c r="AU3426" s="17" t="s">
        <v>90</v>
      </c>
    </row>
    <row r="3427" spans="2:65" s="1" customFormat="1" ht="11.25">
      <c r="B3427" s="32"/>
      <c r="D3427" s="154" t="s">
        <v>403</v>
      </c>
      <c r="F3427" s="176" t="s">
        <v>1811</v>
      </c>
      <c r="H3427" s="177">
        <v>0</v>
      </c>
      <c r="L3427" s="32"/>
      <c r="M3427" s="175"/>
      <c r="T3427" s="56"/>
      <c r="AU3427" s="17" t="s">
        <v>90</v>
      </c>
    </row>
    <row r="3428" spans="2:65" s="1" customFormat="1" ht="11.25">
      <c r="B3428" s="32"/>
      <c r="D3428" s="154" t="s">
        <v>403</v>
      </c>
      <c r="F3428" s="176" t="s">
        <v>315</v>
      </c>
      <c r="H3428" s="177">
        <v>313.44</v>
      </c>
      <c r="L3428" s="32"/>
      <c r="M3428" s="175"/>
      <c r="T3428" s="56"/>
      <c r="AU3428" s="17" t="s">
        <v>90</v>
      </c>
    </row>
    <row r="3429" spans="2:65" s="1" customFormat="1" ht="11.25">
      <c r="B3429" s="32"/>
      <c r="D3429" s="154" t="s">
        <v>403</v>
      </c>
      <c r="F3429" s="176" t="s">
        <v>220</v>
      </c>
      <c r="H3429" s="177">
        <v>58.77</v>
      </c>
      <c r="L3429" s="32"/>
      <c r="M3429" s="175"/>
      <c r="T3429" s="56"/>
      <c r="AU3429" s="17" t="s">
        <v>90</v>
      </c>
    </row>
    <row r="3430" spans="2:65" s="1" customFormat="1" ht="11.25">
      <c r="B3430" s="32"/>
      <c r="D3430" s="154" t="s">
        <v>403</v>
      </c>
      <c r="F3430" s="176" t="s">
        <v>174</v>
      </c>
      <c r="H3430" s="177">
        <v>40.67</v>
      </c>
      <c r="L3430" s="32"/>
      <c r="M3430" s="175"/>
      <c r="T3430" s="56"/>
      <c r="AU3430" s="17" t="s">
        <v>90</v>
      </c>
    </row>
    <row r="3431" spans="2:65" s="1" customFormat="1" ht="11.25">
      <c r="B3431" s="32"/>
      <c r="D3431" s="154" t="s">
        <v>403</v>
      </c>
      <c r="F3431" s="176" t="s">
        <v>1812</v>
      </c>
      <c r="H3431" s="177">
        <v>0</v>
      </c>
      <c r="L3431" s="32"/>
      <c r="M3431" s="175"/>
      <c r="T3431" s="56"/>
      <c r="AU3431" s="17" t="s">
        <v>90</v>
      </c>
    </row>
    <row r="3432" spans="2:65" s="1" customFormat="1" ht="11.25">
      <c r="B3432" s="32"/>
      <c r="D3432" s="154" t="s">
        <v>403</v>
      </c>
      <c r="F3432" s="176" t="s">
        <v>1813</v>
      </c>
      <c r="H3432" s="177">
        <v>50.8</v>
      </c>
      <c r="L3432" s="32"/>
      <c r="M3432" s="175"/>
      <c r="T3432" s="56"/>
      <c r="AU3432" s="17" t="s">
        <v>90</v>
      </c>
    </row>
    <row r="3433" spans="2:65" s="1" customFormat="1" ht="11.25">
      <c r="B3433" s="32"/>
      <c r="D3433" s="154" t="s">
        <v>403</v>
      </c>
      <c r="F3433" s="176" t="s">
        <v>1814</v>
      </c>
      <c r="H3433" s="177">
        <v>65.599999999999994</v>
      </c>
      <c r="L3433" s="32"/>
      <c r="M3433" s="175"/>
      <c r="T3433" s="56"/>
      <c r="AU3433" s="17" t="s">
        <v>90</v>
      </c>
    </row>
    <row r="3434" spans="2:65" s="1" customFormat="1" ht="11.25">
      <c r="B3434" s="32"/>
      <c r="D3434" s="154" t="s">
        <v>403</v>
      </c>
      <c r="F3434" s="176" t="s">
        <v>1815</v>
      </c>
      <c r="H3434" s="177">
        <v>28.28</v>
      </c>
      <c r="L3434" s="32"/>
      <c r="M3434" s="175"/>
      <c r="T3434" s="56"/>
      <c r="AU3434" s="17" t="s">
        <v>90</v>
      </c>
    </row>
    <row r="3435" spans="2:65" s="1" customFormat="1" ht="11.25">
      <c r="B3435" s="32"/>
      <c r="D3435" s="154" t="s">
        <v>403</v>
      </c>
      <c r="F3435" s="176" t="s">
        <v>406</v>
      </c>
      <c r="H3435" s="177">
        <v>557.55999999999995</v>
      </c>
      <c r="L3435" s="32"/>
      <c r="M3435" s="175"/>
      <c r="T3435" s="56"/>
      <c r="AU3435" s="17" t="s">
        <v>90</v>
      </c>
    </row>
    <row r="3436" spans="2:65" s="13" customFormat="1" ht="11.25">
      <c r="B3436" s="160"/>
      <c r="D3436" s="154" t="s">
        <v>381</v>
      </c>
      <c r="F3436" s="162" t="s">
        <v>1841</v>
      </c>
      <c r="H3436" s="163">
        <v>649.83600000000001</v>
      </c>
      <c r="I3436" s="164"/>
      <c r="L3436" s="160"/>
      <c r="M3436" s="165"/>
      <c r="T3436" s="166"/>
      <c r="AT3436" s="161" t="s">
        <v>381</v>
      </c>
      <c r="AU3436" s="161" t="s">
        <v>90</v>
      </c>
      <c r="AV3436" s="13" t="s">
        <v>90</v>
      </c>
      <c r="AW3436" s="13" t="s">
        <v>4</v>
      </c>
      <c r="AX3436" s="13" t="s">
        <v>87</v>
      </c>
      <c r="AY3436" s="161" t="s">
        <v>373</v>
      </c>
    </row>
    <row r="3437" spans="2:65" s="1" customFormat="1" ht="16.5" customHeight="1">
      <c r="B3437" s="32"/>
      <c r="C3437" s="139" t="s">
        <v>1842</v>
      </c>
      <c r="D3437" s="139" t="s">
        <v>375</v>
      </c>
      <c r="E3437" s="140" t="s">
        <v>1843</v>
      </c>
      <c r="F3437" s="141" t="s">
        <v>1844</v>
      </c>
      <c r="G3437" s="142" t="s">
        <v>172</v>
      </c>
      <c r="H3437" s="143">
        <v>573.41</v>
      </c>
      <c r="I3437" s="144"/>
      <c r="J3437" s="145">
        <f>ROUND(I3437*H3437,2)</f>
        <v>0</v>
      </c>
      <c r="K3437" s="146"/>
      <c r="L3437" s="32"/>
      <c r="M3437" s="147" t="s">
        <v>1</v>
      </c>
      <c r="N3437" s="148" t="s">
        <v>45</v>
      </c>
      <c r="P3437" s="149">
        <f>O3437*H3437</f>
        <v>0</v>
      </c>
      <c r="Q3437" s="149">
        <v>1.9000000000000001E-4</v>
      </c>
      <c r="R3437" s="149">
        <f>Q3437*H3437</f>
        <v>0.1089479</v>
      </c>
      <c r="S3437" s="149">
        <v>0</v>
      </c>
      <c r="T3437" s="150">
        <f>S3437*H3437</f>
        <v>0</v>
      </c>
      <c r="AR3437" s="151" t="s">
        <v>497</v>
      </c>
      <c r="AT3437" s="151" t="s">
        <v>375</v>
      </c>
      <c r="AU3437" s="151" t="s">
        <v>90</v>
      </c>
      <c r="AY3437" s="17" t="s">
        <v>373</v>
      </c>
      <c r="BE3437" s="152">
        <f>IF(N3437="základní",J3437,0)</f>
        <v>0</v>
      </c>
      <c r="BF3437" s="152">
        <f>IF(N3437="snížená",J3437,0)</f>
        <v>0</v>
      </c>
      <c r="BG3437" s="152">
        <f>IF(N3437="zákl. přenesená",J3437,0)</f>
        <v>0</v>
      </c>
      <c r="BH3437" s="152">
        <f>IF(N3437="sníž. přenesená",J3437,0)</f>
        <v>0</v>
      </c>
      <c r="BI3437" s="152">
        <f>IF(N3437="nulová",J3437,0)</f>
        <v>0</v>
      </c>
      <c r="BJ3437" s="17" t="s">
        <v>87</v>
      </c>
      <c r="BK3437" s="152">
        <f>ROUND(I3437*H3437,2)</f>
        <v>0</v>
      </c>
      <c r="BL3437" s="17" t="s">
        <v>497</v>
      </c>
      <c r="BM3437" s="151" t="s">
        <v>1845</v>
      </c>
    </row>
    <row r="3438" spans="2:65" s="12" customFormat="1" ht="11.25">
      <c r="B3438" s="153"/>
      <c r="D3438" s="154" t="s">
        <v>381</v>
      </c>
      <c r="E3438" s="155" t="s">
        <v>1</v>
      </c>
      <c r="F3438" s="156" t="s">
        <v>1811</v>
      </c>
      <c r="H3438" s="155" t="s">
        <v>1</v>
      </c>
      <c r="I3438" s="157"/>
      <c r="L3438" s="153"/>
      <c r="M3438" s="158"/>
      <c r="T3438" s="159"/>
      <c r="AT3438" s="155" t="s">
        <v>381</v>
      </c>
      <c r="AU3438" s="155" t="s">
        <v>90</v>
      </c>
      <c r="AV3438" s="12" t="s">
        <v>87</v>
      </c>
      <c r="AW3438" s="12" t="s">
        <v>36</v>
      </c>
      <c r="AX3438" s="12" t="s">
        <v>80</v>
      </c>
      <c r="AY3438" s="155" t="s">
        <v>373</v>
      </c>
    </row>
    <row r="3439" spans="2:65" s="13" customFormat="1" ht="11.25">
      <c r="B3439" s="160"/>
      <c r="D3439" s="154" t="s">
        <v>381</v>
      </c>
      <c r="E3439" s="161" t="s">
        <v>1</v>
      </c>
      <c r="F3439" s="162" t="s">
        <v>315</v>
      </c>
      <c r="H3439" s="163">
        <v>313.44</v>
      </c>
      <c r="I3439" s="164"/>
      <c r="L3439" s="160"/>
      <c r="M3439" s="165"/>
      <c r="T3439" s="166"/>
      <c r="AT3439" s="161" t="s">
        <v>381</v>
      </c>
      <c r="AU3439" s="161" t="s">
        <v>90</v>
      </c>
      <c r="AV3439" s="13" t="s">
        <v>90</v>
      </c>
      <c r="AW3439" s="13" t="s">
        <v>36</v>
      </c>
      <c r="AX3439" s="13" t="s">
        <v>80</v>
      </c>
      <c r="AY3439" s="161" t="s">
        <v>373</v>
      </c>
    </row>
    <row r="3440" spans="2:65" s="13" customFormat="1" ht="11.25">
      <c r="B3440" s="160"/>
      <c r="D3440" s="154" t="s">
        <v>381</v>
      </c>
      <c r="E3440" s="161" t="s">
        <v>1</v>
      </c>
      <c r="F3440" s="162" t="s">
        <v>220</v>
      </c>
      <c r="H3440" s="163">
        <v>58.77</v>
      </c>
      <c r="I3440" s="164"/>
      <c r="L3440" s="160"/>
      <c r="M3440" s="165"/>
      <c r="T3440" s="166"/>
      <c r="AT3440" s="161" t="s">
        <v>381</v>
      </c>
      <c r="AU3440" s="161" t="s">
        <v>90</v>
      </c>
      <c r="AV3440" s="13" t="s">
        <v>90</v>
      </c>
      <c r="AW3440" s="13" t="s">
        <v>36</v>
      </c>
      <c r="AX3440" s="13" t="s">
        <v>80</v>
      </c>
      <c r="AY3440" s="161" t="s">
        <v>373</v>
      </c>
    </row>
    <row r="3441" spans="2:51" s="13" customFormat="1" ht="11.25">
      <c r="B3441" s="160"/>
      <c r="D3441" s="154" t="s">
        <v>381</v>
      </c>
      <c r="E3441" s="161" t="s">
        <v>1</v>
      </c>
      <c r="F3441" s="162" t="s">
        <v>174</v>
      </c>
      <c r="H3441" s="163">
        <v>40.67</v>
      </c>
      <c r="I3441" s="164"/>
      <c r="L3441" s="160"/>
      <c r="M3441" s="165"/>
      <c r="T3441" s="166"/>
      <c r="AT3441" s="161" t="s">
        <v>381</v>
      </c>
      <c r="AU3441" s="161" t="s">
        <v>90</v>
      </c>
      <c r="AV3441" s="13" t="s">
        <v>90</v>
      </c>
      <c r="AW3441" s="13" t="s">
        <v>36</v>
      </c>
      <c r="AX3441" s="13" t="s">
        <v>80</v>
      </c>
      <c r="AY3441" s="161" t="s">
        <v>373</v>
      </c>
    </row>
    <row r="3442" spans="2:51" s="12" customFormat="1" ht="11.25">
      <c r="B3442" s="153"/>
      <c r="D3442" s="154" t="s">
        <v>381</v>
      </c>
      <c r="E3442" s="155" t="s">
        <v>1</v>
      </c>
      <c r="F3442" s="156" t="s">
        <v>1846</v>
      </c>
      <c r="H3442" s="155" t="s">
        <v>1</v>
      </c>
      <c r="I3442" s="157"/>
      <c r="L3442" s="153"/>
      <c r="M3442" s="158"/>
      <c r="T3442" s="159"/>
      <c r="AT3442" s="155" t="s">
        <v>381</v>
      </c>
      <c r="AU3442" s="155" t="s">
        <v>90</v>
      </c>
      <c r="AV3442" s="12" t="s">
        <v>87</v>
      </c>
      <c r="AW3442" s="12" t="s">
        <v>36</v>
      </c>
      <c r="AX3442" s="12" t="s">
        <v>80</v>
      </c>
      <c r="AY3442" s="155" t="s">
        <v>373</v>
      </c>
    </row>
    <row r="3443" spans="2:51" s="13" customFormat="1" ht="11.25">
      <c r="B3443" s="160"/>
      <c r="D3443" s="154" t="s">
        <v>381</v>
      </c>
      <c r="E3443" s="161" t="s">
        <v>1</v>
      </c>
      <c r="F3443" s="162" t="s">
        <v>1847</v>
      </c>
      <c r="H3443" s="163">
        <v>19.05</v>
      </c>
      <c r="I3443" s="164"/>
      <c r="L3443" s="160"/>
      <c r="M3443" s="165"/>
      <c r="T3443" s="166"/>
      <c r="AT3443" s="161" t="s">
        <v>381</v>
      </c>
      <c r="AU3443" s="161" t="s">
        <v>90</v>
      </c>
      <c r="AV3443" s="13" t="s">
        <v>90</v>
      </c>
      <c r="AW3443" s="13" t="s">
        <v>36</v>
      </c>
      <c r="AX3443" s="13" t="s">
        <v>80</v>
      </c>
      <c r="AY3443" s="161" t="s">
        <v>373</v>
      </c>
    </row>
    <row r="3444" spans="2:51" s="13" customFormat="1" ht="11.25">
      <c r="B3444" s="160"/>
      <c r="D3444" s="154" t="s">
        <v>381</v>
      </c>
      <c r="E3444" s="161" t="s">
        <v>1</v>
      </c>
      <c r="F3444" s="162" t="s">
        <v>1848</v>
      </c>
      <c r="H3444" s="163">
        <v>24.6</v>
      </c>
      <c r="I3444" s="164"/>
      <c r="L3444" s="160"/>
      <c r="M3444" s="165"/>
      <c r="T3444" s="166"/>
      <c r="AT3444" s="161" t="s">
        <v>381</v>
      </c>
      <c r="AU3444" s="161" t="s">
        <v>90</v>
      </c>
      <c r="AV3444" s="13" t="s">
        <v>90</v>
      </c>
      <c r="AW3444" s="13" t="s">
        <v>36</v>
      </c>
      <c r="AX3444" s="13" t="s">
        <v>80</v>
      </c>
      <c r="AY3444" s="161" t="s">
        <v>373</v>
      </c>
    </row>
    <row r="3445" spans="2:51" s="13" customFormat="1" ht="11.25">
      <c r="B3445" s="160"/>
      <c r="D3445" s="154" t="s">
        <v>381</v>
      </c>
      <c r="E3445" s="161" t="s">
        <v>1</v>
      </c>
      <c r="F3445" s="162" t="s">
        <v>1849</v>
      </c>
      <c r="H3445" s="163">
        <v>10.605</v>
      </c>
      <c r="I3445" s="164"/>
      <c r="L3445" s="160"/>
      <c r="M3445" s="165"/>
      <c r="T3445" s="166"/>
      <c r="AT3445" s="161" t="s">
        <v>381</v>
      </c>
      <c r="AU3445" s="161" t="s">
        <v>90</v>
      </c>
      <c r="AV3445" s="13" t="s">
        <v>90</v>
      </c>
      <c r="AW3445" s="13" t="s">
        <v>36</v>
      </c>
      <c r="AX3445" s="13" t="s">
        <v>80</v>
      </c>
      <c r="AY3445" s="161" t="s">
        <v>373</v>
      </c>
    </row>
    <row r="3446" spans="2:51" s="12" customFormat="1" ht="11.25">
      <c r="B3446" s="153"/>
      <c r="D3446" s="154" t="s">
        <v>381</v>
      </c>
      <c r="E3446" s="155" t="s">
        <v>1</v>
      </c>
      <c r="F3446" s="156" t="s">
        <v>1850</v>
      </c>
      <c r="H3446" s="155" t="s">
        <v>1</v>
      </c>
      <c r="I3446" s="157"/>
      <c r="L3446" s="153"/>
      <c r="M3446" s="158"/>
      <c r="T3446" s="159"/>
      <c r="AT3446" s="155" t="s">
        <v>381</v>
      </c>
      <c r="AU3446" s="155" t="s">
        <v>90</v>
      </c>
      <c r="AV3446" s="12" t="s">
        <v>87</v>
      </c>
      <c r="AW3446" s="12" t="s">
        <v>36</v>
      </c>
      <c r="AX3446" s="12" t="s">
        <v>80</v>
      </c>
      <c r="AY3446" s="155" t="s">
        <v>373</v>
      </c>
    </row>
    <row r="3447" spans="2:51" s="13" customFormat="1" ht="11.25">
      <c r="B3447" s="160"/>
      <c r="D3447" s="154" t="s">
        <v>381</v>
      </c>
      <c r="E3447" s="161" t="s">
        <v>1</v>
      </c>
      <c r="F3447" s="162" t="s">
        <v>1851</v>
      </c>
      <c r="H3447" s="163">
        <v>31.75</v>
      </c>
      <c r="I3447" s="164"/>
      <c r="L3447" s="160"/>
      <c r="M3447" s="165"/>
      <c r="T3447" s="166"/>
      <c r="AT3447" s="161" t="s">
        <v>381</v>
      </c>
      <c r="AU3447" s="161" t="s">
        <v>90</v>
      </c>
      <c r="AV3447" s="13" t="s">
        <v>90</v>
      </c>
      <c r="AW3447" s="13" t="s">
        <v>36</v>
      </c>
      <c r="AX3447" s="13" t="s">
        <v>80</v>
      </c>
      <c r="AY3447" s="161" t="s">
        <v>373</v>
      </c>
    </row>
    <row r="3448" spans="2:51" s="13" customFormat="1" ht="11.25">
      <c r="B3448" s="160"/>
      <c r="D3448" s="154" t="s">
        <v>381</v>
      </c>
      <c r="E3448" s="161" t="s">
        <v>1</v>
      </c>
      <c r="F3448" s="162" t="s">
        <v>1852</v>
      </c>
      <c r="H3448" s="163">
        <v>50.84</v>
      </c>
      <c r="I3448" s="164"/>
      <c r="L3448" s="160"/>
      <c r="M3448" s="165"/>
      <c r="T3448" s="166"/>
      <c r="AT3448" s="161" t="s">
        <v>381</v>
      </c>
      <c r="AU3448" s="161" t="s">
        <v>90</v>
      </c>
      <c r="AV3448" s="13" t="s">
        <v>90</v>
      </c>
      <c r="AW3448" s="13" t="s">
        <v>36</v>
      </c>
      <c r="AX3448" s="13" t="s">
        <v>80</v>
      </c>
      <c r="AY3448" s="161" t="s">
        <v>373</v>
      </c>
    </row>
    <row r="3449" spans="2:51" s="13" customFormat="1" ht="11.25">
      <c r="B3449" s="160"/>
      <c r="D3449" s="154" t="s">
        <v>381</v>
      </c>
      <c r="E3449" s="161" t="s">
        <v>1</v>
      </c>
      <c r="F3449" s="162" t="s">
        <v>1853</v>
      </c>
      <c r="H3449" s="163">
        <v>23.684999999999999</v>
      </c>
      <c r="I3449" s="164"/>
      <c r="L3449" s="160"/>
      <c r="M3449" s="165"/>
      <c r="T3449" s="166"/>
      <c r="AT3449" s="161" t="s">
        <v>381</v>
      </c>
      <c r="AU3449" s="161" t="s">
        <v>90</v>
      </c>
      <c r="AV3449" s="13" t="s">
        <v>90</v>
      </c>
      <c r="AW3449" s="13" t="s">
        <v>36</v>
      </c>
      <c r="AX3449" s="13" t="s">
        <v>80</v>
      </c>
      <c r="AY3449" s="161" t="s">
        <v>373</v>
      </c>
    </row>
    <row r="3450" spans="2:51" s="15" customFormat="1" ht="11.25">
      <c r="B3450" s="178"/>
      <c r="D3450" s="154" t="s">
        <v>381</v>
      </c>
      <c r="E3450" s="179" t="s">
        <v>193</v>
      </c>
      <c r="F3450" s="180" t="s">
        <v>406</v>
      </c>
      <c r="H3450" s="181">
        <v>573.41</v>
      </c>
      <c r="I3450" s="182"/>
      <c r="L3450" s="178"/>
      <c r="M3450" s="183"/>
      <c r="T3450" s="184"/>
      <c r="AT3450" s="179" t="s">
        <v>381</v>
      </c>
      <c r="AU3450" s="179" t="s">
        <v>90</v>
      </c>
      <c r="AV3450" s="15" t="s">
        <v>392</v>
      </c>
      <c r="AW3450" s="15" t="s">
        <v>36</v>
      </c>
      <c r="AX3450" s="15" t="s">
        <v>80</v>
      </c>
      <c r="AY3450" s="179" t="s">
        <v>373</v>
      </c>
    </row>
    <row r="3451" spans="2:51" s="14" customFormat="1" ht="11.25">
      <c r="B3451" s="167"/>
      <c r="D3451" s="154" t="s">
        <v>381</v>
      </c>
      <c r="E3451" s="168" t="s">
        <v>1</v>
      </c>
      <c r="F3451" s="169" t="s">
        <v>386</v>
      </c>
      <c r="H3451" s="170">
        <v>573.41</v>
      </c>
      <c r="I3451" s="171"/>
      <c r="L3451" s="167"/>
      <c r="M3451" s="172"/>
      <c r="T3451" s="173"/>
      <c r="AT3451" s="168" t="s">
        <v>381</v>
      </c>
      <c r="AU3451" s="168" t="s">
        <v>90</v>
      </c>
      <c r="AV3451" s="14" t="s">
        <v>379</v>
      </c>
      <c r="AW3451" s="14" t="s">
        <v>36</v>
      </c>
      <c r="AX3451" s="14" t="s">
        <v>87</v>
      </c>
      <c r="AY3451" s="168" t="s">
        <v>373</v>
      </c>
    </row>
    <row r="3452" spans="2:51" s="1" customFormat="1" ht="11.25">
      <c r="B3452" s="32"/>
      <c r="D3452" s="154" t="s">
        <v>403</v>
      </c>
      <c r="F3452" s="174" t="s">
        <v>1823</v>
      </c>
      <c r="L3452" s="32"/>
      <c r="M3452" s="175"/>
      <c r="T3452" s="56"/>
      <c r="AU3452" s="17" t="s">
        <v>90</v>
      </c>
    </row>
    <row r="3453" spans="2:51" s="1" customFormat="1" ht="11.25">
      <c r="B3453" s="32"/>
      <c r="D3453" s="154" t="s">
        <v>403</v>
      </c>
      <c r="F3453" s="176" t="s">
        <v>1824</v>
      </c>
      <c r="H3453" s="177">
        <v>0</v>
      </c>
      <c r="L3453" s="32"/>
      <c r="M3453" s="175"/>
      <c r="T3453" s="56"/>
      <c r="AU3453" s="17" t="s">
        <v>90</v>
      </c>
    </row>
    <row r="3454" spans="2:51" s="1" customFormat="1" ht="11.25">
      <c r="B3454" s="32"/>
      <c r="D3454" s="154" t="s">
        <v>403</v>
      </c>
      <c r="F3454" s="176" t="s">
        <v>1526</v>
      </c>
      <c r="H3454" s="177">
        <v>0</v>
      </c>
      <c r="L3454" s="32"/>
      <c r="M3454" s="175"/>
      <c r="T3454" s="56"/>
      <c r="AU3454" s="17" t="s">
        <v>90</v>
      </c>
    </row>
    <row r="3455" spans="2:51" s="1" customFormat="1" ht="11.25">
      <c r="B3455" s="32"/>
      <c r="D3455" s="154" t="s">
        <v>403</v>
      </c>
      <c r="F3455" s="176" t="s">
        <v>316</v>
      </c>
      <c r="H3455" s="177">
        <v>313.44</v>
      </c>
      <c r="L3455" s="32"/>
      <c r="M3455" s="175"/>
      <c r="T3455" s="56"/>
      <c r="AU3455" s="17" t="s">
        <v>90</v>
      </c>
    </row>
    <row r="3456" spans="2:51" s="1" customFormat="1" ht="11.25">
      <c r="B3456" s="32"/>
      <c r="D3456" s="154" t="s">
        <v>403</v>
      </c>
      <c r="F3456" s="176" t="s">
        <v>406</v>
      </c>
      <c r="H3456" s="177">
        <v>313.44</v>
      </c>
      <c r="L3456" s="32"/>
      <c r="M3456" s="175"/>
      <c r="T3456" s="56"/>
      <c r="AU3456" s="17" t="s">
        <v>90</v>
      </c>
    </row>
    <row r="3457" spans="2:47" s="1" customFormat="1" ht="11.25">
      <c r="B3457" s="32"/>
      <c r="D3457" s="154" t="s">
        <v>403</v>
      </c>
      <c r="F3457" s="174" t="s">
        <v>1825</v>
      </c>
      <c r="L3457" s="32"/>
      <c r="M3457" s="175"/>
      <c r="T3457" s="56"/>
      <c r="AU3457" s="17" t="s">
        <v>90</v>
      </c>
    </row>
    <row r="3458" spans="2:47" s="1" customFormat="1" ht="11.25">
      <c r="B3458" s="32"/>
      <c r="D3458" s="154" t="s">
        <v>403</v>
      </c>
      <c r="F3458" s="176" t="s">
        <v>1826</v>
      </c>
      <c r="H3458" s="177">
        <v>0</v>
      </c>
      <c r="L3458" s="32"/>
      <c r="M3458" s="175"/>
      <c r="T3458" s="56"/>
      <c r="AU3458" s="17" t="s">
        <v>90</v>
      </c>
    </row>
    <row r="3459" spans="2:47" s="1" customFormat="1" ht="11.25">
      <c r="B3459" s="32"/>
      <c r="D3459" s="154" t="s">
        <v>403</v>
      </c>
      <c r="F3459" s="176" t="s">
        <v>1526</v>
      </c>
      <c r="H3459" s="177">
        <v>0</v>
      </c>
      <c r="L3459" s="32"/>
      <c r="M3459" s="175"/>
      <c r="T3459" s="56"/>
      <c r="AU3459" s="17" t="s">
        <v>90</v>
      </c>
    </row>
    <row r="3460" spans="2:47" s="1" customFormat="1" ht="11.25">
      <c r="B3460" s="32"/>
      <c r="D3460" s="154" t="s">
        <v>403</v>
      </c>
      <c r="F3460" s="176" t="s">
        <v>221</v>
      </c>
      <c r="H3460" s="177">
        <v>58.77</v>
      </c>
      <c r="L3460" s="32"/>
      <c r="M3460" s="175"/>
      <c r="T3460" s="56"/>
      <c r="AU3460" s="17" t="s">
        <v>90</v>
      </c>
    </row>
    <row r="3461" spans="2:47" s="1" customFormat="1" ht="11.25">
      <c r="B3461" s="32"/>
      <c r="D3461" s="154" t="s">
        <v>403</v>
      </c>
      <c r="F3461" s="176" t="s">
        <v>406</v>
      </c>
      <c r="H3461" s="177">
        <v>58.77</v>
      </c>
      <c r="L3461" s="32"/>
      <c r="M3461" s="175"/>
      <c r="T3461" s="56"/>
      <c r="AU3461" s="17" t="s">
        <v>90</v>
      </c>
    </row>
    <row r="3462" spans="2:47" s="1" customFormat="1" ht="11.25">
      <c r="B3462" s="32"/>
      <c r="D3462" s="154" t="s">
        <v>403</v>
      </c>
      <c r="F3462" s="174" t="s">
        <v>1524</v>
      </c>
      <c r="L3462" s="32"/>
      <c r="M3462" s="175"/>
      <c r="T3462" s="56"/>
      <c r="AU3462" s="17" t="s">
        <v>90</v>
      </c>
    </row>
    <row r="3463" spans="2:47" s="1" customFormat="1" ht="11.25">
      <c r="B3463" s="32"/>
      <c r="D3463" s="154" t="s">
        <v>403</v>
      </c>
      <c r="F3463" s="176" t="s">
        <v>1525</v>
      </c>
      <c r="H3463" s="177">
        <v>0</v>
      </c>
      <c r="L3463" s="32"/>
      <c r="M3463" s="175"/>
      <c r="T3463" s="56"/>
      <c r="AU3463" s="17" t="s">
        <v>90</v>
      </c>
    </row>
    <row r="3464" spans="2:47" s="1" customFormat="1" ht="11.25">
      <c r="B3464" s="32"/>
      <c r="D3464" s="154" t="s">
        <v>403</v>
      </c>
      <c r="F3464" s="176" t="s">
        <v>1526</v>
      </c>
      <c r="H3464" s="177">
        <v>0</v>
      </c>
      <c r="L3464" s="32"/>
      <c r="M3464" s="175"/>
      <c r="T3464" s="56"/>
      <c r="AU3464" s="17" t="s">
        <v>90</v>
      </c>
    </row>
    <row r="3465" spans="2:47" s="1" customFormat="1" ht="11.25">
      <c r="B3465" s="32"/>
      <c r="D3465" s="154" t="s">
        <v>403</v>
      </c>
      <c r="F3465" s="176" t="s">
        <v>175</v>
      </c>
      <c r="H3465" s="177">
        <v>40.67</v>
      </c>
      <c r="L3465" s="32"/>
      <c r="M3465" s="175"/>
      <c r="T3465" s="56"/>
      <c r="AU3465" s="17" t="s">
        <v>90</v>
      </c>
    </row>
    <row r="3466" spans="2:47" s="1" customFormat="1" ht="11.25">
      <c r="B3466" s="32"/>
      <c r="D3466" s="154" t="s">
        <v>403</v>
      </c>
      <c r="F3466" s="176" t="s">
        <v>406</v>
      </c>
      <c r="H3466" s="177">
        <v>40.67</v>
      </c>
      <c r="L3466" s="32"/>
      <c r="M3466" s="175"/>
      <c r="T3466" s="56"/>
      <c r="AU3466" s="17" t="s">
        <v>90</v>
      </c>
    </row>
    <row r="3467" spans="2:47" s="1" customFormat="1" ht="11.25">
      <c r="B3467" s="32"/>
      <c r="D3467" s="154" t="s">
        <v>403</v>
      </c>
      <c r="F3467" s="174" t="s">
        <v>1827</v>
      </c>
      <c r="L3467" s="32"/>
      <c r="M3467" s="175"/>
      <c r="T3467" s="56"/>
      <c r="AU3467" s="17" t="s">
        <v>90</v>
      </c>
    </row>
    <row r="3468" spans="2:47" s="1" customFormat="1" ht="11.25">
      <c r="B3468" s="32"/>
      <c r="D3468" s="154" t="s">
        <v>403</v>
      </c>
      <c r="F3468" s="176" t="s">
        <v>1828</v>
      </c>
      <c r="H3468" s="177">
        <v>0</v>
      </c>
      <c r="L3468" s="32"/>
      <c r="M3468" s="175"/>
      <c r="T3468" s="56"/>
      <c r="AU3468" s="17" t="s">
        <v>90</v>
      </c>
    </row>
    <row r="3469" spans="2:47" s="1" customFormat="1" ht="11.25">
      <c r="B3469" s="32"/>
      <c r="D3469" s="154" t="s">
        <v>403</v>
      </c>
      <c r="F3469" s="176" t="s">
        <v>1829</v>
      </c>
      <c r="H3469" s="177">
        <v>0</v>
      </c>
      <c r="L3469" s="32"/>
      <c r="M3469" s="175"/>
      <c r="T3469" s="56"/>
      <c r="AU3469" s="17" t="s">
        <v>90</v>
      </c>
    </row>
    <row r="3470" spans="2:47" s="1" customFormat="1" ht="11.25">
      <c r="B3470" s="32"/>
      <c r="D3470" s="154" t="s">
        <v>403</v>
      </c>
      <c r="F3470" s="176" t="s">
        <v>1830</v>
      </c>
      <c r="H3470" s="177">
        <v>63.5</v>
      </c>
      <c r="L3470" s="32"/>
      <c r="M3470" s="175"/>
      <c r="T3470" s="56"/>
      <c r="AU3470" s="17" t="s">
        <v>90</v>
      </c>
    </row>
    <row r="3471" spans="2:47" s="1" customFormat="1" ht="11.25">
      <c r="B3471" s="32"/>
      <c r="D3471" s="154" t="s">
        <v>403</v>
      </c>
      <c r="F3471" s="176" t="s">
        <v>406</v>
      </c>
      <c r="H3471" s="177">
        <v>63.5</v>
      </c>
      <c r="L3471" s="32"/>
      <c r="M3471" s="175"/>
      <c r="T3471" s="56"/>
      <c r="AU3471" s="17" t="s">
        <v>90</v>
      </c>
    </row>
    <row r="3472" spans="2:47" s="1" customFormat="1" ht="11.25">
      <c r="B3472" s="32"/>
      <c r="D3472" s="154" t="s">
        <v>403</v>
      </c>
      <c r="F3472" s="174" t="s">
        <v>1831</v>
      </c>
      <c r="L3472" s="32"/>
      <c r="M3472" s="175"/>
      <c r="T3472" s="56"/>
      <c r="AU3472" s="17" t="s">
        <v>90</v>
      </c>
    </row>
    <row r="3473" spans="2:65" s="1" customFormat="1" ht="11.25">
      <c r="B3473" s="32"/>
      <c r="D3473" s="154" t="s">
        <v>403</v>
      </c>
      <c r="F3473" s="176" t="s">
        <v>1828</v>
      </c>
      <c r="H3473" s="177">
        <v>0</v>
      </c>
      <c r="L3473" s="32"/>
      <c r="M3473" s="175"/>
      <c r="T3473" s="56"/>
      <c r="AU3473" s="17" t="s">
        <v>90</v>
      </c>
    </row>
    <row r="3474" spans="2:65" s="1" customFormat="1" ht="11.25">
      <c r="B3474" s="32"/>
      <c r="D3474" s="154" t="s">
        <v>403</v>
      </c>
      <c r="F3474" s="176" t="s">
        <v>1832</v>
      </c>
      <c r="H3474" s="177">
        <v>0</v>
      </c>
      <c r="L3474" s="32"/>
      <c r="M3474" s="175"/>
      <c r="T3474" s="56"/>
      <c r="AU3474" s="17" t="s">
        <v>90</v>
      </c>
    </row>
    <row r="3475" spans="2:65" s="1" customFormat="1" ht="11.25">
      <c r="B3475" s="32"/>
      <c r="D3475" s="154" t="s">
        <v>403</v>
      </c>
      <c r="F3475" s="176" t="s">
        <v>1833</v>
      </c>
      <c r="H3475" s="177">
        <v>82</v>
      </c>
      <c r="L3475" s="32"/>
      <c r="M3475" s="175"/>
      <c r="T3475" s="56"/>
      <c r="AU3475" s="17" t="s">
        <v>90</v>
      </c>
    </row>
    <row r="3476" spans="2:65" s="1" customFormat="1" ht="11.25">
      <c r="B3476" s="32"/>
      <c r="D3476" s="154" t="s">
        <v>403</v>
      </c>
      <c r="F3476" s="176" t="s">
        <v>406</v>
      </c>
      <c r="H3476" s="177">
        <v>82</v>
      </c>
      <c r="L3476" s="32"/>
      <c r="M3476" s="175"/>
      <c r="T3476" s="56"/>
      <c r="AU3476" s="17" t="s">
        <v>90</v>
      </c>
    </row>
    <row r="3477" spans="2:65" s="1" customFormat="1" ht="11.25">
      <c r="B3477" s="32"/>
      <c r="D3477" s="154" t="s">
        <v>403</v>
      </c>
      <c r="F3477" s="174" t="s">
        <v>1834</v>
      </c>
      <c r="L3477" s="32"/>
      <c r="M3477" s="175"/>
      <c r="T3477" s="56"/>
      <c r="AU3477" s="17" t="s">
        <v>90</v>
      </c>
    </row>
    <row r="3478" spans="2:65" s="1" customFormat="1" ht="11.25">
      <c r="B3478" s="32"/>
      <c r="D3478" s="154" t="s">
        <v>403</v>
      </c>
      <c r="F3478" s="176" t="s">
        <v>1835</v>
      </c>
      <c r="H3478" s="177">
        <v>0</v>
      </c>
      <c r="L3478" s="32"/>
      <c r="M3478" s="175"/>
      <c r="T3478" s="56"/>
      <c r="AU3478" s="17" t="s">
        <v>90</v>
      </c>
    </row>
    <row r="3479" spans="2:65" s="1" customFormat="1" ht="11.25">
      <c r="B3479" s="32"/>
      <c r="D3479" s="154" t="s">
        <v>403</v>
      </c>
      <c r="F3479" s="176" t="s">
        <v>1836</v>
      </c>
      <c r="H3479" s="177">
        <v>35.35</v>
      </c>
      <c r="L3479" s="32"/>
      <c r="M3479" s="175"/>
      <c r="T3479" s="56"/>
      <c r="AU3479" s="17" t="s">
        <v>90</v>
      </c>
    </row>
    <row r="3480" spans="2:65" s="1" customFormat="1" ht="11.25">
      <c r="B3480" s="32"/>
      <c r="D3480" s="154" t="s">
        <v>403</v>
      </c>
      <c r="F3480" s="176" t="s">
        <v>406</v>
      </c>
      <c r="H3480" s="177">
        <v>35.35</v>
      </c>
      <c r="L3480" s="32"/>
      <c r="M3480" s="175"/>
      <c r="T3480" s="56"/>
      <c r="AU3480" s="17" t="s">
        <v>90</v>
      </c>
    </row>
    <row r="3481" spans="2:65" s="1" customFormat="1" ht="24.2" customHeight="1">
      <c r="B3481" s="32"/>
      <c r="C3481" s="185" t="s">
        <v>1854</v>
      </c>
      <c r="D3481" s="185" t="s">
        <v>479</v>
      </c>
      <c r="E3481" s="186" t="s">
        <v>1855</v>
      </c>
      <c r="F3481" s="187" t="s">
        <v>1856</v>
      </c>
      <c r="G3481" s="188" t="s">
        <v>172</v>
      </c>
      <c r="H3481" s="189">
        <v>630.75099999999998</v>
      </c>
      <c r="I3481" s="190"/>
      <c r="J3481" s="191">
        <f>ROUND(I3481*H3481,2)</f>
        <v>0</v>
      </c>
      <c r="K3481" s="192"/>
      <c r="L3481" s="193"/>
      <c r="M3481" s="194" t="s">
        <v>1</v>
      </c>
      <c r="N3481" s="195" t="s">
        <v>45</v>
      </c>
      <c r="P3481" s="149">
        <f>O3481*H3481</f>
        <v>0</v>
      </c>
      <c r="Q3481" s="149">
        <v>2.3E-3</v>
      </c>
      <c r="R3481" s="149">
        <f>Q3481*H3481</f>
        <v>1.4507272999999998</v>
      </c>
      <c r="S3481" s="149">
        <v>0</v>
      </c>
      <c r="T3481" s="150">
        <f>S3481*H3481</f>
        <v>0</v>
      </c>
      <c r="AR3481" s="151" t="s">
        <v>658</v>
      </c>
      <c r="AT3481" s="151" t="s">
        <v>479</v>
      </c>
      <c r="AU3481" s="151" t="s">
        <v>90</v>
      </c>
      <c r="AY3481" s="17" t="s">
        <v>373</v>
      </c>
      <c r="BE3481" s="152">
        <f>IF(N3481="základní",J3481,0)</f>
        <v>0</v>
      </c>
      <c r="BF3481" s="152">
        <f>IF(N3481="snížená",J3481,0)</f>
        <v>0</v>
      </c>
      <c r="BG3481" s="152">
        <f>IF(N3481="zákl. přenesená",J3481,0)</f>
        <v>0</v>
      </c>
      <c r="BH3481" s="152">
        <f>IF(N3481="sníž. přenesená",J3481,0)</f>
        <v>0</v>
      </c>
      <c r="BI3481" s="152">
        <f>IF(N3481="nulová",J3481,0)</f>
        <v>0</v>
      </c>
      <c r="BJ3481" s="17" t="s">
        <v>87</v>
      </c>
      <c r="BK3481" s="152">
        <f>ROUND(I3481*H3481,2)</f>
        <v>0</v>
      </c>
      <c r="BL3481" s="17" t="s">
        <v>497</v>
      </c>
      <c r="BM3481" s="151" t="s">
        <v>1857</v>
      </c>
    </row>
    <row r="3482" spans="2:65" s="13" customFormat="1" ht="11.25">
      <c r="B3482" s="160"/>
      <c r="D3482" s="154" t="s">
        <v>381</v>
      </c>
      <c r="E3482" s="161" t="s">
        <v>1</v>
      </c>
      <c r="F3482" s="162" t="s">
        <v>193</v>
      </c>
      <c r="H3482" s="163">
        <v>573.41</v>
      </c>
      <c r="I3482" s="164"/>
      <c r="L3482" s="160"/>
      <c r="M3482" s="165"/>
      <c r="T3482" s="166"/>
      <c r="AT3482" s="161" t="s">
        <v>381</v>
      </c>
      <c r="AU3482" s="161" t="s">
        <v>90</v>
      </c>
      <c r="AV3482" s="13" t="s">
        <v>90</v>
      </c>
      <c r="AW3482" s="13" t="s">
        <v>36</v>
      </c>
      <c r="AX3482" s="13" t="s">
        <v>80</v>
      </c>
      <c r="AY3482" s="161" t="s">
        <v>373</v>
      </c>
    </row>
    <row r="3483" spans="2:65" s="14" customFormat="1" ht="11.25">
      <c r="B3483" s="167"/>
      <c r="D3483" s="154" t="s">
        <v>381</v>
      </c>
      <c r="E3483" s="168" t="s">
        <v>1</v>
      </c>
      <c r="F3483" s="169" t="s">
        <v>386</v>
      </c>
      <c r="H3483" s="170">
        <v>573.41</v>
      </c>
      <c r="I3483" s="171"/>
      <c r="L3483" s="167"/>
      <c r="M3483" s="172"/>
      <c r="T3483" s="173"/>
      <c r="AT3483" s="168" t="s">
        <v>381</v>
      </c>
      <c r="AU3483" s="168" t="s">
        <v>90</v>
      </c>
      <c r="AV3483" s="14" t="s">
        <v>379</v>
      </c>
      <c r="AW3483" s="14" t="s">
        <v>36</v>
      </c>
      <c r="AX3483" s="14" t="s">
        <v>87</v>
      </c>
      <c r="AY3483" s="168" t="s">
        <v>373</v>
      </c>
    </row>
    <row r="3484" spans="2:65" s="1" customFormat="1" ht="11.25">
      <c r="B3484" s="32"/>
      <c r="D3484" s="154" t="s">
        <v>403</v>
      </c>
      <c r="F3484" s="174" t="s">
        <v>1858</v>
      </c>
      <c r="L3484" s="32"/>
      <c r="M3484" s="175"/>
      <c r="T3484" s="56"/>
      <c r="AU3484" s="17" t="s">
        <v>90</v>
      </c>
    </row>
    <row r="3485" spans="2:65" s="1" customFormat="1" ht="11.25">
      <c r="B3485" s="32"/>
      <c r="D3485" s="154" t="s">
        <v>403</v>
      </c>
      <c r="F3485" s="176" t="s">
        <v>1811</v>
      </c>
      <c r="H3485" s="177">
        <v>0</v>
      </c>
      <c r="L3485" s="32"/>
      <c r="M3485" s="175"/>
      <c r="T3485" s="56"/>
      <c r="AU3485" s="17" t="s">
        <v>90</v>
      </c>
    </row>
    <row r="3486" spans="2:65" s="1" customFormat="1" ht="11.25">
      <c r="B3486" s="32"/>
      <c r="D3486" s="154" t="s">
        <v>403</v>
      </c>
      <c r="F3486" s="176" t="s">
        <v>315</v>
      </c>
      <c r="H3486" s="177">
        <v>313.44</v>
      </c>
      <c r="L3486" s="32"/>
      <c r="M3486" s="175"/>
      <c r="T3486" s="56"/>
      <c r="AU3486" s="17" t="s">
        <v>90</v>
      </c>
    </row>
    <row r="3487" spans="2:65" s="1" customFormat="1" ht="11.25">
      <c r="B3487" s="32"/>
      <c r="D3487" s="154" t="s">
        <v>403</v>
      </c>
      <c r="F3487" s="176" t="s">
        <v>220</v>
      </c>
      <c r="H3487" s="177">
        <v>58.77</v>
      </c>
      <c r="L3487" s="32"/>
      <c r="M3487" s="175"/>
      <c r="T3487" s="56"/>
      <c r="AU3487" s="17" t="s">
        <v>90</v>
      </c>
    </row>
    <row r="3488" spans="2:65" s="1" customFormat="1" ht="11.25">
      <c r="B3488" s="32"/>
      <c r="D3488" s="154" t="s">
        <v>403</v>
      </c>
      <c r="F3488" s="176" t="s">
        <v>174</v>
      </c>
      <c r="H3488" s="177">
        <v>40.67</v>
      </c>
      <c r="L3488" s="32"/>
      <c r="M3488" s="175"/>
      <c r="T3488" s="56"/>
      <c r="AU3488" s="17" t="s">
        <v>90</v>
      </c>
    </row>
    <row r="3489" spans="2:65" s="1" customFormat="1" ht="11.25">
      <c r="B3489" s="32"/>
      <c r="D3489" s="154" t="s">
        <v>403</v>
      </c>
      <c r="F3489" s="176" t="s">
        <v>1846</v>
      </c>
      <c r="H3489" s="177">
        <v>0</v>
      </c>
      <c r="L3489" s="32"/>
      <c r="M3489" s="175"/>
      <c r="T3489" s="56"/>
      <c r="AU3489" s="17" t="s">
        <v>90</v>
      </c>
    </row>
    <row r="3490" spans="2:65" s="1" customFormat="1" ht="11.25">
      <c r="B3490" s="32"/>
      <c r="D3490" s="154" t="s">
        <v>403</v>
      </c>
      <c r="F3490" s="176" t="s">
        <v>1847</v>
      </c>
      <c r="H3490" s="177">
        <v>19.05</v>
      </c>
      <c r="L3490" s="32"/>
      <c r="M3490" s="175"/>
      <c r="T3490" s="56"/>
      <c r="AU3490" s="17" t="s">
        <v>90</v>
      </c>
    </row>
    <row r="3491" spans="2:65" s="1" customFormat="1" ht="11.25">
      <c r="B3491" s="32"/>
      <c r="D3491" s="154" t="s">
        <v>403</v>
      </c>
      <c r="F3491" s="176" t="s">
        <v>1848</v>
      </c>
      <c r="H3491" s="177">
        <v>24.6</v>
      </c>
      <c r="L3491" s="32"/>
      <c r="M3491" s="175"/>
      <c r="T3491" s="56"/>
      <c r="AU3491" s="17" t="s">
        <v>90</v>
      </c>
    </row>
    <row r="3492" spans="2:65" s="1" customFormat="1" ht="11.25">
      <c r="B3492" s="32"/>
      <c r="D3492" s="154" t="s">
        <v>403</v>
      </c>
      <c r="F3492" s="176" t="s">
        <v>1849</v>
      </c>
      <c r="H3492" s="177">
        <v>10.605</v>
      </c>
      <c r="L3492" s="32"/>
      <c r="M3492" s="175"/>
      <c r="T3492" s="56"/>
      <c r="AU3492" s="17" t="s">
        <v>90</v>
      </c>
    </row>
    <row r="3493" spans="2:65" s="1" customFormat="1" ht="11.25">
      <c r="B3493" s="32"/>
      <c r="D3493" s="154" t="s">
        <v>403</v>
      </c>
      <c r="F3493" s="176" t="s">
        <v>1850</v>
      </c>
      <c r="H3493" s="177">
        <v>0</v>
      </c>
      <c r="L3493" s="32"/>
      <c r="M3493" s="175"/>
      <c r="T3493" s="56"/>
      <c r="AU3493" s="17" t="s">
        <v>90</v>
      </c>
    </row>
    <row r="3494" spans="2:65" s="1" customFormat="1" ht="11.25">
      <c r="B3494" s="32"/>
      <c r="D3494" s="154" t="s">
        <v>403</v>
      </c>
      <c r="F3494" s="176" t="s">
        <v>1851</v>
      </c>
      <c r="H3494" s="177">
        <v>31.75</v>
      </c>
      <c r="L3494" s="32"/>
      <c r="M3494" s="175"/>
      <c r="T3494" s="56"/>
      <c r="AU3494" s="17" t="s">
        <v>90</v>
      </c>
    </row>
    <row r="3495" spans="2:65" s="1" customFormat="1" ht="11.25">
      <c r="B3495" s="32"/>
      <c r="D3495" s="154" t="s">
        <v>403</v>
      </c>
      <c r="F3495" s="176" t="s">
        <v>1852</v>
      </c>
      <c r="H3495" s="177">
        <v>50.84</v>
      </c>
      <c r="L3495" s="32"/>
      <c r="M3495" s="175"/>
      <c r="T3495" s="56"/>
      <c r="AU3495" s="17" t="s">
        <v>90</v>
      </c>
    </row>
    <row r="3496" spans="2:65" s="1" customFormat="1" ht="11.25">
      <c r="B3496" s="32"/>
      <c r="D3496" s="154" t="s">
        <v>403</v>
      </c>
      <c r="F3496" s="176" t="s">
        <v>1853</v>
      </c>
      <c r="H3496" s="177">
        <v>23.684999999999999</v>
      </c>
      <c r="L3496" s="32"/>
      <c r="M3496" s="175"/>
      <c r="T3496" s="56"/>
      <c r="AU3496" s="17" t="s">
        <v>90</v>
      </c>
    </row>
    <row r="3497" spans="2:65" s="1" customFormat="1" ht="11.25">
      <c r="B3497" s="32"/>
      <c r="D3497" s="154" t="s">
        <v>403</v>
      </c>
      <c r="F3497" s="176" t="s">
        <v>406</v>
      </c>
      <c r="H3497" s="177">
        <v>573.41</v>
      </c>
      <c r="L3497" s="32"/>
      <c r="M3497" s="175"/>
      <c r="T3497" s="56"/>
      <c r="AU3497" s="17" t="s">
        <v>90</v>
      </c>
    </row>
    <row r="3498" spans="2:65" s="13" customFormat="1" ht="11.25">
      <c r="B3498" s="160"/>
      <c r="D3498" s="154" t="s">
        <v>381</v>
      </c>
      <c r="F3498" s="162" t="s">
        <v>1859</v>
      </c>
      <c r="H3498" s="163">
        <v>630.75099999999998</v>
      </c>
      <c r="I3498" s="164"/>
      <c r="L3498" s="160"/>
      <c r="M3498" s="165"/>
      <c r="T3498" s="166"/>
      <c r="AT3498" s="161" t="s">
        <v>381</v>
      </c>
      <c r="AU3498" s="161" t="s">
        <v>90</v>
      </c>
      <c r="AV3498" s="13" t="s">
        <v>90</v>
      </c>
      <c r="AW3498" s="13" t="s">
        <v>4</v>
      </c>
      <c r="AX3498" s="13" t="s">
        <v>87</v>
      </c>
      <c r="AY3498" s="161" t="s">
        <v>373</v>
      </c>
    </row>
    <row r="3499" spans="2:65" s="1" customFormat="1" ht="33" customHeight="1">
      <c r="B3499" s="32"/>
      <c r="C3499" s="139" t="s">
        <v>1860</v>
      </c>
      <c r="D3499" s="139" t="s">
        <v>375</v>
      </c>
      <c r="E3499" s="140" t="s">
        <v>1861</v>
      </c>
      <c r="F3499" s="141" t="s">
        <v>1862</v>
      </c>
      <c r="G3499" s="142" t="s">
        <v>914</v>
      </c>
      <c r="H3499" s="143">
        <v>1651.52</v>
      </c>
      <c r="I3499" s="144"/>
      <c r="J3499" s="145">
        <f>ROUND(I3499*H3499,2)</f>
        <v>0</v>
      </c>
      <c r="K3499" s="146"/>
      <c r="L3499" s="32"/>
      <c r="M3499" s="147" t="s">
        <v>1</v>
      </c>
      <c r="N3499" s="148" t="s">
        <v>45</v>
      </c>
      <c r="P3499" s="149">
        <f>O3499*H3499</f>
        <v>0</v>
      </c>
      <c r="Q3499" s="149">
        <v>0</v>
      </c>
      <c r="R3499" s="149">
        <f>Q3499*H3499</f>
        <v>0</v>
      </c>
      <c r="S3499" s="149">
        <v>0</v>
      </c>
      <c r="T3499" s="150">
        <f>S3499*H3499</f>
        <v>0</v>
      </c>
      <c r="AR3499" s="151" t="s">
        <v>497</v>
      </c>
      <c r="AT3499" s="151" t="s">
        <v>375</v>
      </c>
      <c r="AU3499" s="151" t="s">
        <v>90</v>
      </c>
      <c r="AY3499" s="17" t="s">
        <v>373</v>
      </c>
      <c r="BE3499" s="152">
        <f>IF(N3499="základní",J3499,0)</f>
        <v>0</v>
      </c>
      <c r="BF3499" s="152">
        <f>IF(N3499="snížená",J3499,0)</f>
        <v>0</v>
      </c>
      <c r="BG3499" s="152">
        <f>IF(N3499="zákl. přenesená",J3499,0)</f>
        <v>0</v>
      </c>
      <c r="BH3499" s="152">
        <f>IF(N3499="sníž. přenesená",J3499,0)</f>
        <v>0</v>
      </c>
      <c r="BI3499" s="152">
        <f>IF(N3499="nulová",J3499,0)</f>
        <v>0</v>
      </c>
      <c r="BJ3499" s="17" t="s">
        <v>87</v>
      </c>
      <c r="BK3499" s="152">
        <f>ROUND(I3499*H3499,2)</f>
        <v>0</v>
      </c>
      <c r="BL3499" s="17" t="s">
        <v>497</v>
      </c>
      <c r="BM3499" s="151" t="s">
        <v>1863</v>
      </c>
    </row>
    <row r="3500" spans="2:65" s="12" customFormat="1" ht="11.25">
      <c r="B3500" s="153"/>
      <c r="D3500" s="154" t="s">
        <v>381</v>
      </c>
      <c r="E3500" s="155" t="s">
        <v>1</v>
      </c>
      <c r="F3500" s="156" t="s">
        <v>1811</v>
      </c>
      <c r="H3500" s="155" t="s">
        <v>1</v>
      </c>
      <c r="I3500" s="157"/>
      <c r="L3500" s="153"/>
      <c r="M3500" s="158"/>
      <c r="T3500" s="159"/>
      <c r="AT3500" s="155" t="s">
        <v>381</v>
      </c>
      <c r="AU3500" s="155" t="s">
        <v>90</v>
      </c>
      <c r="AV3500" s="12" t="s">
        <v>87</v>
      </c>
      <c r="AW3500" s="12" t="s">
        <v>36</v>
      </c>
      <c r="AX3500" s="12" t="s">
        <v>80</v>
      </c>
      <c r="AY3500" s="155" t="s">
        <v>373</v>
      </c>
    </row>
    <row r="3501" spans="2:65" s="12" customFormat="1" ht="11.25">
      <c r="B3501" s="153"/>
      <c r="D3501" s="154" t="s">
        <v>381</v>
      </c>
      <c r="E3501" s="155" t="s">
        <v>1</v>
      </c>
      <c r="F3501" s="156" t="s">
        <v>1864</v>
      </c>
      <c r="H3501" s="155" t="s">
        <v>1</v>
      </c>
      <c r="I3501" s="157"/>
      <c r="L3501" s="153"/>
      <c r="M3501" s="158"/>
      <c r="T3501" s="159"/>
      <c r="AT3501" s="155" t="s">
        <v>381</v>
      </c>
      <c r="AU3501" s="155" t="s">
        <v>90</v>
      </c>
      <c r="AV3501" s="12" t="s">
        <v>87</v>
      </c>
      <c r="AW3501" s="12" t="s">
        <v>36</v>
      </c>
      <c r="AX3501" s="12" t="s">
        <v>80</v>
      </c>
      <c r="AY3501" s="155" t="s">
        <v>373</v>
      </c>
    </row>
    <row r="3502" spans="2:65" s="13" customFormat="1" ht="11.25">
      <c r="B3502" s="160"/>
      <c r="D3502" s="154" t="s">
        <v>381</v>
      </c>
      <c r="E3502" s="161" t="s">
        <v>1</v>
      </c>
      <c r="F3502" s="162" t="s">
        <v>1865</v>
      </c>
      <c r="H3502" s="163">
        <v>1253.76</v>
      </c>
      <c r="I3502" s="164"/>
      <c r="L3502" s="160"/>
      <c r="M3502" s="165"/>
      <c r="T3502" s="166"/>
      <c r="AT3502" s="161" t="s">
        <v>381</v>
      </c>
      <c r="AU3502" s="161" t="s">
        <v>90</v>
      </c>
      <c r="AV3502" s="13" t="s">
        <v>90</v>
      </c>
      <c r="AW3502" s="13" t="s">
        <v>36</v>
      </c>
      <c r="AX3502" s="13" t="s">
        <v>80</v>
      </c>
      <c r="AY3502" s="161" t="s">
        <v>373</v>
      </c>
    </row>
    <row r="3503" spans="2:65" s="13" customFormat="1" ht="11.25">
      <c r="B3503" s="160"/>
      <c r="D3503" s="154" t="s">
        <v>381</v>
      </c>
      <c r="E3503" s="161" t="s">
        <v>1</v>
      </c>
      <c r="F3503" s="162" t="s">
        <v>1866</v>
      </c>
      <c r="H3503" s="163">
        <v>235.08</v>
      </c>
      <c r="I3503" s="164"/>
      <c r="L3503" s="160"/>
      <c r="M3503" s="165"/>
      <c r="T3503" s="166"/>
      <c r="AT3503" s="161" t="s">
        <v>381</v>
      </c>
      <c r="AU3503" s="161" t="s">
        <v>90</v>
      </c>
      <c r="AV3503" s="13" t="s">
        <v>90</v>
      </c>
      <c r="AW3503" s="13" t="s">
        <v>36</v>
      </c>
      <c r="AX3503" s="13" t="s">
        <v>80</v>
      </c>
      <c r="AY3503" s="161" t="s">
        <v>373</v>
      </c>
    </row>
    <row r="3504" spans="2:65" s="13" customFormat="1" ht="11.25">
      <c r="B3504" s="160"/>
      <c r="D3504" s="154" t="s">
        <v>381</v>
      </c>
      <c r="E3504" s="161" t="s">
        <v>1</v>
      </c>
      <c r="F3504" s="162" t="s">
        <v>1523</v>
      </c>
      <c r="H3504" s="163">
        <v>162.68</v>
      </c>
      <c r="I3504" s="164"/>
      <c r="L3504" s="160"/>
      <c r="M3504" s="165"/>
      <c r="T3504" s="166"/>
      <c r="AT3504" s="161" t="s">
        <v>381</v>
      </c>
      <c r="AU3504" s="161" t="s">
        <v>90</v>
      </c>
      <c r="AV3504" s="13" t="s">
        <v>90</v>
      </c>
      <c r="AW3504" s="13" t="s">
        <v>36</v>
      </c>
      <c r="AX3504" s="13" t="s">
        <v>80</v>
      </c>
      <c r="AY3504" s="161" t="s">
        <v>373</v>
      </c>
    </row>
    <row r="3505" spans="2:51" s="14" customFormat="1" ht="11.25">
      <c r="B3505" s="167"/>
      <c r="D3505" s="154" t="s">
        <v>381</v>
      </c>
      <c r="E3505" s="168" t="s">
        <v>1</v>
      </c>
      <c r="F3505" s="169" t="s">
        <v>386</v>
      </c>
      <c r="H3505" s="170">
        <v>1651.52</v>
      </c>
      <c r="I3505" s="171"/>
      <c r="L3505" s="167"/>
      <c r="M3505" s="172"/>
      <c r="T3505" s="173"/>
      <c r="AT3505" s="168" t="s">
        <v>381</v>
      </c>
      <c r="AU3505" s="168" t="s">
        <v>90</v>
      </c>
      <c r="AV3505" s="14" t="s">
        <v>379</v>
      </c>
      <c r="AW3505" s="14" t="s">
        <v>36</v>
      </c>
      <c r="AX3505" s="14" t="s">
        <v>87</v>
      </c>
      <c r="AY3505" s="168" t="s">
        <v>373</v>
      </c>
    </row>
    <row r="3506" spans="2:51" s="1" customFormat="1" ht="11.25">
      <c r="B3506" s="32"/>
      <c r="D3506" s="154" t="s">
        <v>403</v>
      </c>
      <c r="F3506" s="174" t="s">
        <v>1823</v>
      </c>
      <c r="L3506" s="32"/>
      <c r="M3506" s="175"/>
      <c r="T3506" s="56"/>
      <c r="AU3506" s="17" t="s">
        <v>90</v>
      </c>
    </row>
    <row r="3507" spans="2:51" s="1" customFormat="1" ht="11.25">
      <c r="B3507" s="32"/>
      <c r="D3507" s="154" t="s">
        <v>403</v>
      </c>
      <c r="F3507" s="176" t="s">
        <v>1824</v>
      </c>
      <c r="H3507" s="177">
        <v>0</v>
      </c>
      <c r="L3507" s="32"/>
      <c r="M3507" s="175"/>
      <c r="T3507" s="56"/>
      <c r="AU3507" s="17" t="s">
        <v>90</v>
      </c>
    </row>
    <row r="3508" spans="2:51" s="1" customFormat="1" ht="11.25">
      <c r="B3508" s="32"/>
      <c r="D3508" s="154" t="s">
        <v>403</v>
      </c>
      <c r="F3508" s="176" t="s">
        <v>1526</v>
      </c>
      <c r="H3508" s="177">
        <v>0</v>
      </c>
      <c r="L3508" s="32"/>
      <c r="M3508" s="175"/>
      <c r="T3508" s="56"/>
      <c r="AU3508" s="17" t="s">
        <v>90</v>
      </c>
    </row>
    <row r="3509" spans="2:51" s="1" customFormat="1" ht="11.25">
      <c r="B3509" s="32"/>
      <c r="D3509" s="154" t="s">
        <v>403</v>
      </c>
      <c r="F3509" s="176" t="s">
        <v>316</v>
      </c>
      <c r="H3509" s="177">
        <v>313.44</v>
      </c>
      <c r="L3509" s="32"/>
      <c r="M3509" s="175"/>
      <c r="T3509" s="56"/>
      <c r="AU3509" s="17" t="s">
        <v>90</v>
      </c>
    </row>
    <row r="3510" spans="2:51" s="1" customFormat="1" ht="11.25">
      <c r="B3510" s="32"/>
      <c r="D3510" s="154" t="s">
        <v>403</v>
      </c>
      <c r="F3510" s="176" t="s">
        <v>406</v>
      </c>
      <c r="H3510" s="177">
        <v>313.44</v>
      </c>
      <c r="L3510" s="32"/>
      <c r="M3510" s="175"/>
      <c r="T3510" s="56"/>
      <c r="AU3510" s="17" t="s">
        <v>90</v>
      </c>
    </row>
    <row r="3511" spans="2:51" s="1" customFormat="1" ht="11.25">
      <c r="B3511" s="32"/>
      <c r="D3511" s="154" t="s">
        <v>403</v>
      </c>
      <c r="F3511" s="174" t="s">
        <v>1825</v>
      </c>
      <c r="L3511" s="32"/>
      <c r="M3511" s="175"/>
      <c r="T3511" s="56"/>
      <c r="AU3511" s="17" t="s">
        <v>90</v>
      </c>
    </row>
    <row r="3512" spans="2:51" s="1" customFormat="1" ht="11.25">
      <c r="B3512" s="32"/>
      <c r="D3512" s="154" t="s">
        <v>403</v>
      </c>
      <c r="F3512" s="176" t="s">
        <v>1826</v>
      </c>
      <c r="H3512" s="177">
        <v>0</v>
      </c>
      <c r="L3512" s="32"/>
      <c r="M3512" s="175"/>
      <c r="T3512" s="56"/>
      <c r="AU3512" s="17" t="s">
        <v>90</v>
      </c>
    </row>
    <row r="3513" spans="2:51" s="1" customFormat="1" ht="11.25">
      <c r="B3513" s="32"/>
      <c r="D3513" s="154" t="s">
        <v>403</v>
      </c>
      <c r="F3513" s="176" t="s">
        <v>1526</v>
      </c>
      <c r="H3513" s="177">
        <v>0</v>
      </c>
      <c r="L3513" s="32"/>
      <c r="M3513" s="175"/>
      <c r="T3513" s="56"/>
      <c r="AU3513" s="17" t="s">
        <v>90</v>
      </c>
    </row>
    <row r="3514" spans="2:51" s="1" customFormat="1" ht="11.25">
      <c r="B3514" s="32"/>
      <c r="D3514" s="154" t="s">
        <v>403</v>
      </c>
      <c r="F3514" s="176" t="s">
        <v>221</v>
      </c>
      <c r="H3514" s="177">
        <v>58.77</v>
      </c>
      <c r="L3514" s="32"/>
      <c r="M3514" s="175"/>
      <c r="T3514" s="56"/>
      <c r="AU3514" s="17" t="s">
        <v>90</v>
      </c>
    </row>
    <row r="3515" spans="2:51" s="1" customFormat="1" ht="11.25">
      <c r="B3515" s="32"/>
      <c r="D3515" s="154" t="s">
        <v>403</v>
      </c>
      <c r="F3515" s="176" t="s">
        <v>406</v>
      </c>
      <c r="H3515" s="177">
        <v>58.77</v>
      </c>
      <c r="L3515" s="32"/>
      <c r="M3515" s="175"/>
      <c r="T3515" s="56"/>
      <c r="AU3515" s="17" t="s">
        <v>90</v>
      </c>
    </row>
    <row r="3516" spans="2:51" s="1" customFormat="1" ht="11.25">
      <c r="B3516" s="32"/>
      <c r="D3516" s="154" t="s">
        <v>403</v>
      </c>
      <c r="F3516" s="174" t="s">
        <v>1524</v>
      </c>
      <c r="L3516" s="32"/>
      <c r="M3516" s="175"/>
      <c r="T3516" s="56"/>
      <c r="AU3516" s="17" t="s">
        <v>90</v>
      </c>
    </row>
    <row r="3517" spans="2:51" s="1" customFormat="1" ht="11.25">
      <c r="B3517" s="32"/>
      <c r="D3517" s="154" t="s">
        <v>403</v>
      </c>
      <c r="F3517" s="176" t="s">
        <v>1525</v>
      </c>
      <c r="H3517" s="177">
        <v>0</v>
      </c>
      <c r="L3517" s="32"/>
      <c r="M3517" s="175"/>
      <c r="T3517" s="56"/>
      <c r="AU3517" s="17" t="s">
        <v>90</v>
      </c>
    </row>
    <row r="3518" spans="2:51" s="1" customFormat="1" ht="11.25">
      <c r="B3518" s="32"/>
      <c r="D3518" s="154" t="s">
        <v>403</v>
      </c>
      <c r="F3518" s="176" t="s">
        <v>1526</v>
      </c>
      <c r="H3518" s="177">
        <v>0</v>
      </c>
      <c r="L3518" s="32"/>
      <c r="M3518" s="175"/>
      <c r="T3518" s="56"/>
      <c r="AU3518" s="17" t="s">
        <v>90</v>
      </c>
    </row>
    <row r="3519" spans="2:51" s="1" customFormat="1" ht="11.25">
      <c r="B3519" s="32"/>
      <c r="D3519" s="154" t="s">
        <v>403</v>
      </c>
      <c r="F3519" s="176" t="s">
        <v>175</v>
      </c>
      <c r="H3519" s="177">
        <v>40.67</v>
      </c>
      <c r="L3519" s="32"/>
      <c r="M3519" s="175"/>
      <c r="T3519" s="56"/>
      <c r="AU3519" s="17" t="s">
        <v>90</v>
      </c>
    </row>
    <row r="3520" spans="2:51" s="1" customFormat="1" ht="11.25">
      <c r="B3520" s="32"/>
      <c r="D3520" s="154" t="s">
        <v>403</v>
      </c>
      <c r="F3520" s="176" t="s">
        <v>406</v>
      </c>
      <c r="H3520" s="177">
        <v>40.67</v>
      </c>
      <c r="L3520" s="32"/>
      <c r="M3520" s="175"/>
      <c r="T3520" s="56"/>
      <c r="AU3520" s="17" t="s">
        <v>90</v>
      </c>
    </row>
    <row r="3521" spans="2:65" s="1" customFormat="1" ht="16.5" customHeight="1">
      <c r="B3521" s="32"/>
      <c r="C3521" s="185" t="s">
        <v>1867</v>
      </c>
      <c r="D3521" s="185" t="s">
        <v>479</v>
      </c>
      <c r="E3521" s="186" t="s">
        <v>1868</v>
      </c>
      <c r="F3521" s="187" t="s">
        <v>1869</v>
      </c>
      <c r="G3521" s="188" t="s">
        <v>914</v>
      </c>
      <c r="H3521" s="189">
        <v>1734.096</v>
      </c>
      <c r="I3521" s="190"/>
      <c r="J3521" s="191">
        <f>ROUND(I3521*H3521,2)</f>
        <v>0</v>
      </c>
      <c r="K3521" s="192"/>
      <c r="L3521" s="193"/>
      <c r="M3521" s="194" t="s">
        <v>1</v>
      </c>
      <c r="N3521" s="195" t="s">
        <v>45</v>
      </c>
      <c r="P3521" s="149">
        <f>O3521*H3521</f>
        <v>0</v>
      </c>
      <c r="Q3521" s="149">
        <v>2.0000000000000002E-5</v>
      </c>
      <c r="R3521" s="149">
        <f>Q3521*H3521</f>
        <v>3.4681920000000005E-2</v>
      </c>
      <c r="S3521" s="149">
        <v>0</v>
      </c>
      <c r="T3521" s="150">
        <f>S3521*H3521</f>
        <v>0</v>
      </c>
      <c r="AR3521" s="151" t="s">
        <v>658</v>
      </c>
      <c r="AT3521" s="151" t="s">
        <v>479</v>
      </c>
      <c r="AU3521" s="151" t="s">
        <v>90</v>
      </c>
      <c r="AY3521" s="17" t="s">
        <v>373</v>
      </c>
      <c r="BE3521" s="152">
        <f>IF(N3521="základní",J3521,0)</f>
        <v>0</v>
      </c>
      <c r="BF3521" s="152">
        <f>IF(N3521="snížená",J3521,0)</f>
        <v>0</v>
      </c>
      <c r="BG3521" s="152">
        <f>IF(N3521="zákl. přenesená",J3521,0)</f>
        <v>0</v>
      </c>
      <c r="BH3521" s="152">
        <f>IF(N3521="sníž. přenesená",J3521,0)</f>
        <v>0</v>
      </c>
      <c r="BI3521" s="152">
        <f>IF(N3521="nulová",J3521,0)</f>
        <v>0</v>
      </c>
      <c r="BJ3521" s="17" t="s">
        <v>87</v>
      </c>
      <c r="BK3521" s="152">
        <f>ROUND(I3521*H3521,2)</f>
        <v>0</v>
      </c>
      <c r="BL3521" s="17" t="s">
        <v>497</v>
      </c>
      <c r="BM3521" s="151" t="s">
        <v>1870</v>
      </c>
    </row>
    <row r="3522" spans="2:65" s="13" customFormat="1" ht="11.25">
      <c r="B3522" s="160"/>
      <c r="D3522" s="154" t="s">
        <v>381</v>
      </c>
      <c r="E3522" s="161" t="s">
        <v>1</v>
      </c>
      <c r="F3522" s="162" t="s">
        <v>1865</v>
      </c>
      <c r="H3522" s="163">
        <v>1253.76</v>
      </c>
      <c r="I3522" s="164"/>
      <c r="L3522" s="160"/>
      <c r="M3522" s="165"/>
      <c r="T3522" s="166"/>
      <c r="AT3522" s="161" t="s">
        <v>381</v>
      </c>
      <c r="AU3522" s="161" t="s">
        <v>90</v>
      </c>
      <c r="AV3522" s="13" t="s">
        <v>90</v>
      </c>
      <c r="AW3522" s="13" t="s">
        <v>36</v>
      </c>
      <c r="AX3522" s="13" t="s">
        <v>80</v>
      </c>
      <c r="AY3522" s="161" t="s">
        <v>373</v>
      </c>
    </row>
    <row r="3523" spans="2:65" s="13" customFormat="1" ht="11.25">
      <c r="B3523" s="160"/>
      <c r="D3523" s="154" t="s">
        <v>381</v>
      </c>
      <c r="E3523" s="161" t="s">
        <v>1</v>
      </c>
      <c r="F3523" s="162" t="s">
        <v>1866</v>
      </c>
      <c r="H3523" s="163">
        <v>235.08</v>
      </c>
      <c r="I3523" s="164"/>
      <c r="L3523" s="160"/>
      <c r="M3523" s="165"/>
      <c r="T3523" s="166"/>
      <c r="AT3523" s="161" t="s">
        <v>381</v>
      </c>
      <c r="AU3523" s="161" t="s">
        <v>90</v>
      </c>
      <c r="AV3523" s="13" t="s">
        <v>90</v>
      </c>
      <c r="AW3523" s="13" t="s">
        <v>36</v>
      </c>
      <c r="AX3523" s="13" t="s">
        <v>80</v>
      </c>
      <c r="AY3523" s="161" t="s">
        <v>373</v>
      </c>
    </row>
    <row r="3524" spans="2:65" s="13" customFormat="1" ht="11.25">
      <c r="B3524" s="160"/>
      <c r="D3524" s="154" t="s">
        <v>381</v>
      </c>
      <c r="E3524" s="161" t="s">
        <v>1</v>
      </c>
      <c r="F3524" s="162" t="s">
        <v>1523</v>
      </c>
      <c r="H3524" s="163">
        <v>162.68</v>
      </c>
      <c r="I3524" s="164"/>
      <c r="L3524" s="160"/>
      <c r="M3524" s="165"/>
      <c r="T3524" s="166"/>
      <c r="AT3524" s="161" t="s">
        <v>381</v>
      </c>
      <c r="AU3524" s="161" t="s">
        <v>90</v>
      </c>
      <c r="AV3524" s="13" t="s">
        <v>90</v>
      </c>
      <c r="AW3524" s="13" t="s">
        <v>36</v>
      </c>
      <c r="AX3524" s="13" t="s">
        <v>80</v>
      </c>
      <c r="AY3524" s="161" t="s">
        <v>373</v>
      </c>
    </row>
    <row r="3525" spans="2:65" s="14" customFormat="1" ht="11.25">
      <c r="B3525" s="167"/>
      <c r="D3525" s="154" t="s">
        <v>381</v>
      </c>
      <c r="E3525" s="168" t="s">
        <v>1</v>
      </c>
      <c r="F3525" s="169" t="s">
        <v>386</v>
      </c>
      <c r="H3525" s="170">
        <v>1651.52</v>
      </c>
      <c r="I3525" s="171"/>
      <c r="L3525" s="167"/>
      <c r="M3525" s="172"/>
      <c r="T3525" s="173"/>
      <c r="AT3525" s="168" t="s">
        <v>381</v>
      </c>
      <c r="AU3525" s="168" t="s">
        <v>90</v>
      </c>
      <c r="AV3525" s="14" t="s">
        <v>379</v>
      </c>
      <c r="AW3525" s="14" t="s">
        <v>36</v>
      </c>
      <c r="AX3525" s="14" t="s">
        <v>87</v>
      </c>
      <c r="AY3525" s="168" t="s">
        <v>373</v>
      </c>
    </row>
    <row r="3526" spans="2:65" s="1" customFormat="1" ht="11.25">
      <c r="B3526" s="32"/>
      <c r="D3526" s="154" t="s">
        <v>403</v>
      </c>
      <c r="F3526" s="174" t="s">
        <v>1823</v>
      </c>
      <c r="L3526" s="32"/>
      <c r="M3526" s="175"/>
      <c r="T3526" s="56"/>
      <c r="AU3526" s="17" t="s">
        <v>90</v>
      </c>
    </row>
    <row r="3527" spans="2:65" s="1" customFormat="1" ht="11.25">
      <c r="B3527" s="32"/>
      <c r="D3527" s="154" t="s">
        <v>403</v>
      </c>
      <c r="F3527" s="176" t="s">
        <v>1824</v>
      </c>
      <c r="H3527" s="177">
        <v>0</v>
      </c>
      <c r="L3527" s="32"/>
      <c r="M3527" s="175"/>
      <c r="T3527" s="56"/>
      <c r="AU3527" s="17" t="s">
        <v>90</v>
      </c>
    </row>
    <row r="3528" spans="2:65" s="1" customFormat="1" ht="11.25">
      <c r="B3528" s="32"/>
      <c r="D3528" s="154" t="s">
        <v>403</v>
      </c>
      <c r="F3528" s="176" t="s">
        <v>1526</v>
      </c>
      <c r="H3528" s="177">
        <v>0</v>
      </c>
      <c r="L3528" s="32"/>
      <c r="M3528" s="175"/>
      <c r="T3528" s="56"/>
      <c r="AU3528" s="17" t="s">
        <v>90</v>
      </c>
    </row>
    <row r="3529" spans="2:65" s="1" customFormat="1" ht="11.25">
      <c r="B3529" s="32"/>
      <c r="D3529" s="154" t="s">
        <v>403</v>
      </c>
      <c r="F3529" s="176" t="s">
        <v>316</v>
      </c>
      <c r="H3529" s="177">
        <v>313.44</v>
      </c>
      <c r="L3529" s="32"/>
      <c r="M3529" s="175"/>
      <c r="T3529" s="56"/>
      <c r="AU3529" s="17" t="s">
        <v>90</v>
      </c>
    </row>
    <row r="3530" spans="2:65" s="1" customFormat="1" ht="11.25">
      <c r="B3530" s="32"/>
      <c r="D3530" s="154" t="s">
        <v>403</v>
      </c>
      <c r="F3530" s="176" t="s">
        <v>406</v>
      </c>
      <c r="H3530" s="177">
        <v>313.44</v>
      </c>
      <c r="L3530" s="32"/>
      <c r="M3530" s="175"/>
      <c r="T3530" s="56"/>
      <c r="AU3530" s="17" t="s">
        <v>90</v>
      </c>
    </row>
    <row r="3531" spans="2:65" s="1" customFormat="1" ht="11.25">
      <c r="B3531" s="32"/>
      <c r="D3531" s="154" t="s">
        <v>403</v>
      </c>
      <c r="F3531" s="174" t="s">
        <v>1825</v>
      </c>
      <c r="L3531" s="32"/>
      <c r="M3531" s="175"/>
      <c r="T3531" s="56"/>
      <c r="AU3531" s="17" t="s">
        <v>90</v>
      </c>
    </row>
    <row r="3532" spans="2:65" s="1" customFormat="1" ht="11.25">
      <c r="B3532" s="32"/>
      <c r="D3532" s="154" t="s">
        <v>403</v>
      </c>
      <c r="F3532" s="176" t="s">
        <v>1826</v>
      </c>
      <c r="H3532" s="177">
        <v>0</v>
      </c>
      <c r="L3532" s="32"/>
      <c r="M3532" s="175"/>
      <c r="T3532" s="56"/>
      <c r="AU3532" s="17" t="s">
        <v>90</v>
      </c>
    </row>
    <row r="3533" spans="2:65" s="1" customFormat="1" ht="11.25">
      <c r="B3533" s="32"/>
      <c r="D3533" s="154" t="s">
        <v>403</v>
      </c>
      <c r="F3533" s="176" t="s">
        <v>1526</v>
      </c>
      <c r="H3533" s="177">
        <v>0</v>
      </c>
      <c r="L3533" s="32"/>
      <c r="M3533" s="175"/>
      <c r="T3533" s="56"/>
      <c r="AU3533" s="17" t="s">
        <v>90</v>
      </c>
    </row>
    <row r="3534" spans="2:65" s="1" customFormat="1" ht="11.25">
      <c r="B3534" s="32"/>
      <c r="D3534" s="154" t="s">
        <v>403</v>
      </c>
      <c r="F3534" s="176" t="s">
        <v>221</v>
      </c>
      <c r="H3534" s="177">
        <v>58.77</v>
      </c>
      <c r="L3534" s="32"/>
      <c r="M3534" s="175"/>
      <c r="T3534" s="56"/>
      <c r="AU3534" s="17" t="s">
        <v>90</v>
      </c>
    </row>
    <row r="3535" spans="2:65" s="1" customFormat="1" ht="11.25">
      <c r="B3535" s="32"/>
      <c r="D3535" s="154" t="s">
        <v>403</v>
      </c>
      <c r="F3535" s="176" t="s">
        <v>406</v>
      </c>
      <c r="H3535" s="177">
        <v>58.77</v>
      </c>
      <c r="L3535" s="32"/>
      <c r="M3535" s="175"/>
      <c r="T3535" s="56"/>
      <c r="AU3535" s="17" t="s">
        <v>90</v>
      </c>
    </row>
    <row r="3536" spans="2:65" s="1" customFormat="1" ht="11.25">
      <c r="B3536" s="32"/>
      <c r="D3536" s="154" t="s">
        <v>403</v>
      </c>
      <c r="F3536" s="174" t="s">
        <v>1524</v>
      </c>
      <c r="L3536" s="32"/>
      <c r="M3536" s="175"/>
      <c r="T3536" s="56"/>
      <c r="AU3536" s="17" t="s">
        <v>90</v>
      </c>
    </row>
    <row r="3537" spans="2:65" s="1" customFormat="1" ht="11.25">
      <c r="B3537" s="32"/>
      <c r="D3537" s="154" t="s">
        <v>403</v>
      </c>
      <c r="F3537" s="176" t="s">
        <v>1525</v>
      </c>
      <c r="H3537" s="177">
        <v>0</v>
      </c>
      <c r="L3537" s="32"/>
      <c r="M3537" s="175"/>
      <c r="T3537" s="56"/>
      <c r="AU3537" s="17" t="s">
        <v>90</v>
      </c>
    </row>
    <row r="3538" spans="2:65" s="1" customFormat="1" ht="11.25">
      <c r="B3538" s="32"/>
      <c r="D3538" s="154" t="s">
        <v>403</v>
      </c>
      <c r="F3538" s="176" t="s">
        <v>1526</v>
      </c>
      <c r="H3538" s="177">
        <v>0</v>
      </c>
      <c r="L3538" s="32"/>
      <c r="M3538" s="175"/>
      <c r="T3538" s="56"/>
      <c r="AU3538" s="17" t="s">
        <v>90</v>
      </c>
    </row>
    <row r="3539" spans="2:65" s="1" customFormat="1" ht="11.25">
      <c r="B3539" s="32"/>
      <c r="D3539" s="154" t="s">
        <v>403</v>
      </c>
      <c r="F3539" s="176" t="s">
        <v>175</v>
      </c>
      <c r="H3539" s="177">
        <v>40.67</v>
      </c>
      <c r="L3539" s="32"/>
      <c r="M3539" s="175"/>
      <c r="T3539" s="56"/>
      <c r="AU3539" s="17" t="s">
        <v>90</v>
      </c>
    </row>
    <row r="3540" spans="2:65" s="1" customFormat="1" ht="11.25">
      <c r="B3540" s="32"/>
      <c r="D3540" s="154" t="s">
        <v>403</v>
      </c>
      <c r="F3540" s="176" t="s">
        <v>406</v>
      </c>
      <c r="H3540" s="177">
        <v>40.67</v>
      </c>
      <c r="L3540" s="32"/>
      <c r="M3540" s="175"/>
      <c r="T3540" s="56"/>
      <c r="AU3540" s="17" t="s">
        <v>90</v>
      </c>
    </row>
    <row r="3541" spans="2:65" s="13" customFormat="1" ht="11.25">
      <c r="B3541" s="160"/>
      <c r="D3541" s="154" t="s">
        <v>381</v>
      </c>
      <c r="F3541" s="162" t="s">
        <v>1871</v>
      </c>
      <c r="H3541" s="163">
        <v>1734.096</v>
      </c>
      <c r="I3541" s="164"/>
      <c r="L3541" s="160"/>
      <c r="M3541" s="165"/>
      <c r="T3541" s="166"/>
      <c r="AT3541" s="161" t="s">
        <v>381</v>
      </c>
      <c r="AU3541" s="161" t="s">
        <v>90</v>
      </c>
      <c r="AV3541" s="13" t="s">
        <v>90</v>
      </c>
      <c r="AW3541" s="13" t="s">
        <v>4</v>
      </c>
      <c r="AX3541" s="13" t="s">
        <v>87</v>
      </c>
      <c r="AY3541" s="161" t="s">
        <v>373</v>
      </c>
    </row>
    <row r="3542" spans="2:65" s="1" customFormat="1" ht="24.2" customHeight="1">
      <c r="B3542" s="32"/>
      <c r="C3542" s="139" t="s">
        <v>1872</v>
      </c>
      <c r="D3542" s="139" t="s">
        <v>375</v>
      </c>
      <c r="E3542" s="140" t="s">
        <v>1873</v>
      </c>
      <c r="F3542" s="141" t="s">
        <v>1874</v>
      </c>
      <c r="G3542" s="142" t="s">
        <v>172</v>
      </c>
      <c r="H3542" s="143">
        <v>85.245000000000005</v>
      </c>
      <c r="I3542" s="144"/>
      <c r="J3542" s="145">
        <f>ROUND(I3542*H3542,2)</f>
        <v>0</v>
      </c>
      <c r="K3542" s="146"/>
      <c r="L3542" s="32"/>
      <c r="M3542" s="147" t="s">
        <v>1</v>
      </c>
      <c r="N3542" s="148" t="s">
        <v>45</v>
      </c>
      <c r="P3542" s="149">
        <f>O3542*H3542</f>
        <v>0</v>
      </c>
      <c r="Q3542" s="149">
        <v>1.0869999999999999E-2</v>
      </c>
      <c r="R3542" s="149">
        <f>Q3542*H3542</f>
        <v>0.92661315</v>
      </c>
      <c r="S3542" s="149">
        <v>0</v>
      </c>
      <c r="T3542" s="150">
        <f>S3542*H3542</f>
        <v>0</v>
      </c>
      <c r="AR3542" s="151" t="s">
        <v>497</v>
      </c>
      <c r="AT3542" s="151" t="s">
        <v>375</v>
      </c>
      <c r="AU3542" s="151" t="s">
        <v>90</v>
      </c>
      <c r="AY3542" s="17" t="s">
        <v>373</v>
      </c>
      <c r="BE3542" s="152">
        <f>IF(N3542="základní",J3542,0)</f>
        <v>0</v>
      </c>
      <c r="BF3542" s="152">
        <f>IF(N3542="snížená",J3542,0)</f>
        <v>0</v>
      </c>
      <c r="BG3542" s="152">
        <f>IF(N3542="zákl. přenesená",J3542,0)</f>
        <v>0</v>
      </c>
      <c r="BH3542" s="152">
        <f>IF(N3542="sníž. přenesená",J3542,0)</f>
        <v>0</v>
      </c>
      <c r="BI3542" s="152">
        <f>IF(N3542="nulová",J3542,0)</f>
        <v>0</v>
      </c>
      <c r="BJ3542" s="17" t="s">
        <v>87</v>
      </c>
      <c r="BK3542" s="152">
        <f>ROUND(I3542*H3542,2)</f>
        <v>0</v>
      </c>
      <c r="BL3542" s="17" t="s">
        <v>497</v>
      </c>
      <c r="BM3542" s="151" t="s">
        <v>1875</v>
      </c>
    </row>
    <row r="3543" spans="2:65" s="12" customFormat="1" ht="11.25">
      <c r="B3543" s="153"/>
      <c r="D3543" s="154" t="s">
        <v>381</v>
      </c>
      <c r="E3543" s="155" t="s">
        <v>1</v>
      </c>
      <c r="F3543" s="156" t="s">
        <v>1828</v>
      </c>
      <c r="H3543" s="155" t="s">
        <v>1</v>
      </c>
      <c r="I3543" s="157"/>
      <c r="L3543" s="153"/>
      <c r="M3543" s="158"/>
      <c r="T3543" s="159"/>
      <c r="AT3543" s="155" t="s">
        <v>381</v>
      </c>
      <c r="AU3543" s="155" t="s">
        <v>90</v>
      </c>
      <c r="AV3543" s="12" t="s">
        <v>87</v>
      </c>
      <c r="AW3543" s="12" t="s">
        <v>36</v>
      </c>
      <c r="AX3543" s="12" t="s">
        <v>80</v>
      </c>
      <c r="AY3543" s="155" t="s">
        <v>373</v>
      </c>
    </row>
    <row r="3544" spans="2:65" s="13" customFormat="1" ht="11.25">
      <c r="B3544" s="160"/>
      <c r="D3544" s="154" t="s">
        <v>381</v>
      </c>
      <c r="E3544" s="161" t="s">
        <v>1</v>
      </c>
      <c r="F3544" s="162" t="s">
        <v>1876</v>
      </c>
      <c r="H3544" s="163">
        <v>25.2</v>
      </c>
      <c r="I3544" s="164"/>
      <c r="L3544" s="160"/>
      <c r="M3544" s="165"/>
      <c r="T3544" s="166"/>
      <c r="AT3544" s="161" t="s">
        <v>381</v>
      </c>
      <c r="AU3544" s="161" t="s">
        <v>90</v>
      </c>
      <c r="AV3544" s="13" t="s">
        <v>90</v>
      </c>
      <c r="AW3544" s="13" t="s">
        <v>36</v>
      </c>
      <c r="AX3544" s="13" t="s">
        <v>80</v>
      </c>
      <c r="AY3544" s="161" t="s">
        <v>373</v>
      </c>
    </row>
    <row r="3545" spans="2:65" s="13" customFormat="1" ht="11.25">
      <c r="B3545" s="160"/>
      <c r="D3545" s="154" t="s">
        <v>381</v>
      </c>
      <c r="E3545" s="161" t="s">
        <v>1</v>
      </c>
      <c r="F3545" s="162" t="s">
        <v>1877</v>
      </c>
      <c r="H3545" s="163">
        <v>37.799999999999997</v>
      </c>
      <c r="I3545" s="164"/>
      <c r="L3545" s="160"/>
      <c r="M3545" s="165"/>
      <c r="T3545" s="166"/>
      <c r="AT3545" s="161" t="s">
        <v>381</v>
      </c>
      <c r="AU3545" s="161" t="s">
        <v>90</v>
      </c>
      <c r="AV3545" s="13" t="s">
        <v>90</v>
      </c>
      <c r="AW3545" s="13" t="s">
        <v>36</v>
      </c>
      <c r="AX3545" s="13" t="s">
        <v>80</v>
      </c>
      <c r="AY3545" s="161" t="s">
        <v>373</v>
      </c>
    </row>
    <row r="3546" spans="2:65" s="13" customFormat="1" ht="11.25">
      <c r="B3546" s="160"/>
      <c r="D3546" s="154" t="s">
        <v>381</v>
      </c>
      <c r="E3546" s="161" t="s">
        <v>1</v>
      </c>
      <c r="F3546" s="162" t="s">
        <v>1878</v>
      </c>
      <c r="H3546" s="163">
        <v>2.9569999999999999</v>
      </c>
      <c r="I3546" s="164"/>
      <c r="L3546" s="160"/>
      <c r="M3546" s="165"/>
      <c r="T3546" s="166"/>
      <c r="AT3546" s="161" t="s">
        <v>381</v>
      </c>
      <c r="AU3546" s="161" t="s">
        <v>90</v>
      </c>
      <c r="AV3546" s="13" t="s">
        <v>90</v>
      </c>
      <c r="AW3546" s="13" t="s">
        <v>36</v>
      </c>
      <c r="AX3546" s="13" t="s">
        <v>80</v>
      </c>
      <c r="AY3546" s="161" t="s">
        <v>373</v>
      </c>
    </row>
    <row r="3547" spans="2:65" s="13" customFormat="1" ht="11.25">
      <c r="B3547" s="160"/>
      <c r="D3547" s="154" t="s">
        <v>381</v>
      </c>
      <c r="E3547" s="161" t="s">
        <v>1</v>
      </c>
      <c r="F3547" s="162" t="s">
        <v>1879</v>
      </c>
      <c r="H3547" s="163">
        <v>1.1930000000000001</v>
      </c>
      <c r="I3547" s="164"/>
      <c r="L3547" s="160"/>
      <c r="M3547" s="165"/>
      <c r="T3547" s="166"/>
      <c r="AT3547" s="161" t="s">
        <v>381</v>
      </c>
      <c r="AU3547" s="161" t="s">
        <v>90</v>
      </c>
      <c r="AV3547" s="13" t="s">
        <v>90</v>
      </c>
      <c r="AW3547" s="13" t="s">
        <v>36</v>
      </c>
      <c r="AX3547" s="13" t="s">
        <v>80</v>
      </c>
      <c r="AY3547" s="161" t="s">
        <v>373</v>
      </c>
    </row>
    <row r="3548" spans="2:65" s="13" customFormat="1" ht="11.25">
      <c r="B3548" s="160"/>
      <c r="D3548" s="154" t="s">
        <v>381</v>
      </c>
      <c r="E3548" s="161" t="s">
        <v>1</v>
      </c>
      <c r="F3548" s="162" t="s">
        <v>1880</v>
      </c>
      <c r="H3548" s="163">
        <v>14.04</v>
      </c>
      <c r="I3548" s="164"/>
      <c r="L3548" s="160"/>
      <c r="M3548" s="165"/>
      <c r="T3548" s="166"/>
      <c r="AT3548" s="161" t="s">
        <v>381</v>
      </c>
      <c r="AU3548" s="161" t="s">
        <v>90</v>
      </c>
      <c r="AV3548" s="13" t="s">
        <v>90</v>
      </c>
      <c r="AW3548" s="13" t="s">
        <v>36</v>
      </c>
      <c r="AX3548" s="13" t="s">
        <v>80</v>
      </c>
      <c r="AY3548" s="161" t="s">
        <v>373</v>
      </c>
    </row>
    <row r="3549" spans="2:65" s="15" customFormat="1" ht="11.25">
      <c r="B3549" s="178"/>
      <c r="D3549" s="154" t="s">
        <v>381</v>
      </c>
      <c r="E3549" s="179" t="s">
        <v>1</v>
      </c>
      <c r="F3549" s="180" t="s">
        <v>406</v>
      </c>
      <c r="H3549" s="181">
        <v>81.19</v>
      </c>
      <c r="I3549" s="182"/>
      <c r="L3549" s="178"/>
      <c r="M3549" s="183"/>
      <c r="T3549" s="184"/>
      <c r="AT3549" s="179" t="s">
        <v>381</v>
      </c>
      <c r="AU3549" s="179" t="s">
        <v>90</v>
      </c>
      <c r="AV3549" s="15" t="s">
        <v>392</v>
      </c>
      <c r="AW3549" s="15" t="s">
        <v>36</v>
      </c>
      <c r="AX3549" s="15" t="s">
        <v>80</v>
      </c>
      <c r="AY3549" s="179" t="s">
        <v>373</v>
      </c>
    </row>
    <row r="3550" spans="2:65" s="12" customFormat="1" ht="11.25">
      <c r="B3550" s="153"/>
      <c r="D3550" s="154" t="s">
        <v>381</v>
      </c>
      <c r="E3550" s="155" t="s">
        <v>1</v>
      </c>
      <c r="F3550" s="156" t="s">
        <v>1881</v>
      </c>
      <c r="H3550" s="155" t="s">
        <v>1</v>
      </c>
      <c r="I3550" s="157"/>
      <c r="L3550" s="153"/>
      <c r="M3550" s="158"/>
      <c r="T3550" s="159"/>
      <c r="AT3550" s="155" t="s">
        <v>381</v>
      </c>
      <c r="AU3550" s="155" t="s">
        <v>90</v>
      </c>
      <c r="AV3550" s="12" t="s">
        <v>87</v>
      </c>
      <c r="AW3550" s="12" t="s">
        <v>36</v>
      </c>
      <c r="AX3550" s="12" t="s">
        <v>80</v>
      </c>
      <c r="AY3550" s="155" t="s">
        <v>373</v>
      </c>
    </row>
    <row r="3551" spans="2:65" s="13" customFormat="1" ht="11.25">
      <c r="B3551" s="160"/>
      <c r="D3551" s="154" t="s">
        <v>381</v>
      </c>
      <c r="E3551" s="161" t="s">
        <v>1</v>
      </c>
      <c r="F3551" s="162" t="s">
        <v>1882</v>
      </c>
      <c r="H3551" s="163">
        <v>4.0549999999999997</v>
      </c>
      <c r="I3551" s="164"/>
      <c r="L3551" s="160"/>
      <c r="M3551" s="165"/>
      <c r="T3551" s="166"/>
      <c r="AT3551" s="161" t="s">
        <v>381</v>
      </c>
      <c r="AU3551" s="161" t="s">
        <v>90</v>
      </c>
      <c r="AV3551" s="13" t="s">
        <v>90</v>
      </c>
      <c r="AW3551" s="13" t="s">
        <v>36</v>
      </c>
      <c r="AX3551" s="13" t="s">
        <v>80</v>
      </c>
      <c r="AY3551" s="161" t="s">
        <v>373</v>
      </c>
    </row>
    <row r="3552" spans="2:65" s="14" customFormat="1" ht="11.25">
      <c r="B3552" s="167"/>
      <c r="D3552" s="154" t="s">
        <v>381</v>
      </c>
      <c r="E3552" s="168" t="s">
        <v>1</v>
      </c>
      <c r="F3552" s="169" t="s">
        <v>386</v>
      </c>
      <c r="H3552" s="170">
        <v>85.245000000000005</v>
      </c>
      <c r="I3552" s="171"/>
      <c r="L3552" s="167"/>
      <c r="M3552" s="172"/>
      <c r="T3552" s="173"/>
      <c r="AT3552" s="168" t="s">
        <v>381</v>
      </c>
      <c r="AU3552" s="168" t="s">
        <v>90</v>
      </c>
      <c r="AV3552" s="14" t="s">
        <v>379</v>
      </c>
      <c r="AW3552" s="14" t="s">
        <v>36</v>
      </c>
      <c r="AX3552" s="14" t="s">
        <v>87</v>
      </c>
      <c r="AY3552" s="168" t="s">
        <v>373</v>
      </c>
    </row>
    <row r="3553" spans="2:65" s="1" customFormat="1" ht="21.75" customHeight="1">
      <c r="B3553" s="32"/>
      <c r="C3553" s="139" t="s">
        <v>1883</v>
      </c>
      <c r="D3553" s="139" t="s">
        <v>375</v>
      </c>
      <c r="E3553" s="140" t="s">
        <v>1884</v>
      </c>
      <c r="F3553" s="141" t="s">
        <v>1885</v>
      </c>
      <c r="G3553" s="142" t="s">
        <v>172</v>
      </c>
      <c r="H3553" s="143">
        <v>512.32000000000005</v>
      </c>
      <c r="I3553" s="144"/>
      <c r="J3553" s="145">
        <f>ROUND(I3553*H3553,2)</f>
        <v>0</v>
      </c>
      <c r="K3553" s="146"/>
      <c r="L3553" s="32"/>
      <c r="M3553" s="147" t="s">
        <v>1</v>
      </c>
      <c r="N3553" s="148" t="s">
        <v>45</v>
      </c>
      <c r="P3553" s="149">
        <f>O3553*H3553</f>
        <v>0</v>
      </c>
      <c r="Q3553" s="149">
        <v>0</v>
      </c>
      <c r="R3553" s="149">
        <f>Q3553*H3553</f>
        <v>0</v>
      </c>
      <c r="S3553" s="149">
        <v>0</v>
      </c>
      <c r="T3553" s="150">
        <f>S3553*H3553</f>
        <v>0</v>
      </c>
      <c r="AR3553" s="151" t="s">
        <v>497</v>
      </c>
      <c r="AT3553" s="151" t="s">
        <v>375</v>
      </c>
      <c r="AU3553" s="151" t="s">
        <v>90</v>
      </c>
      <c r="AY3553" s="17" t="s">
        <v>373</v>
      </c>
      <c r="BE3553" s="152">
        <f>IF(N3553="základní",J3553,0)</f>
        <v>0</v>
      </c>
      <c r="BF3553" s="152">
        <f>IF(N3553="snížená",J3553,0)</f>
        <v>0</v>
      </c>
      <c r="BG3553" s="152">
        <f>IF(N3553="zákl. přenesená",J3553,0)</f>
        <v>0</v>
      </c>
      <c r="BH3553" s="152">
        <f>IF(N3553="sníž. přenesená",J3553,0)</f>
        <v>0</v>
      </c>
      <c r="BI3553" s="152">
        <f>IF(N3553="nulová",J3553,0)</f>
        <v>0</v>
      </c>
      <c r="BJ3553" s="17" t="s">
        <v>87</v>
      </c>
      <c r="BK3553" s="152">
        <f>ROUND(I3553*H3553,2)</f>
        <v>0</v>
      </c>
      <c r="BL3553" s="17" t="s">
        <v>497</v>
      </c>
      <c r="BM3553" s="151" t="s">
        <v>1886</v>
      </c>
    </row>
    <row r="3554" spans="2:65" s="13" customFormat="1" ht="11.25">
      <c r="B3554" s="160"/>
      <c r="D3554" s="154" t="s">
        <v>381</v>
      </c>
      <c r="E3554" s="161" t="s">
        <v>1</v>
      </c>
      <c r="F3554" s="162" t="s">
        <v>315</v>
      </c>
      <c r="H3554" s="163">
        <v>313.44</v>
      </c>
      <c r="I3554" s="164"/>
      <c r="L3554" s="160"/>
      <c r="M3554" s="165"/>
      <c r="T3554" s="166"/>
      <c r="AT3554" s="161" t="s">
        <v>381</v>
      </c>
      <c r="AU3554" s="161" t="s">
        <v>90</v>
      </c>
      <c r="AV3554" s="13" t="s">
        <v>90</v>
      </c>
      <c r="AW3554" s="13" t="s">
        <v>36</v>
      </c>
      <c r="AX3554" s="13" t="s">
        <v>80</v>
      </c>
      <c r="AY3554" s="161" t="s">
        <v>373</v>
      </c>
    </row>
    <row r="3555" spans="2:65" s="13" customFormat="1" ht="11.25">
      <c r="B3555" s="160"/>
      <c r="D3555" s="154" t="s">
        <v>381</v>
      </c>
      <c r="E3555" s="161" t="s">
        <v>1</v>
      </c>
      <c r="F3555" s="162" t="s">
        <v>1887</v>
      </c>
      <c r="H3555" s="163">
        <v>117.54</v>
      </c>
      <c r="I3555" s="164"/>
      <c r="L3555" s="160"/>
      <c r="M3555" s="165"/>
      <c r="T3555" s="166"/>
      <c r="AT3555" s="161" t="s">
        <v>381</v>
      </c>
      <c r="AU3555" s="161" t="s">
        <v>90</v>
      </c>
      <c r="AV3555" s="13" t="s">
        <v>90</v>
      </c>
      <c r="AW3555" s="13" t="s">
        <v>36</v>
      </c>
      <c r="AX3555" s="13" t="s">
        <v>80</v>
      </c>
      <c r="AY3555" s="161" t="s">
        <v>373</v>
      </c>
    </row>
    <row r="3556" spans="2:65" s="13" customFormat="1" ht="11.25">
      <c r="B3556" s="160"/>
      <c r="D3556" s="154" t="s">
        <v>381</v>
      </c>
      <c r="E3556" s="161" t="s">
        <v>1</v>
      </c>
      <c r="F3556" s="162" t="s">
        <v>1888</v>
      </c>
      <c r="H3556" s="163">
        <v>81.34</v>
      </c>
      <c r="I3556" s="164"/>
      <c r="L3556" s="160"/>
      <c r="M3556" s="165"/>
      <c r="T3556" s="166"/>
      <c r="AT3556" s="161" t="s">
        <v>381</v>
      </c>
      <c r="AU3556" s="161" t="s">
        <v>90</v>
      </c>
      <c r="AV3556" s="13" t="s">
        <v>90</v>
      </c>
      <c r="AW3556" s="13" t="s">
        <v>36</v>
      </c>
      <c r="AX3556" s="13" t="s">
        <v>80</v>
      </c>
      <c r="AY3556" s="161" t="s">
        <v>373</v>
      </c>
    </row>
    <row r="3557" spans="2:65" s="14" customFormat="1" ht="11.25">
      <c r="B3557" s="167"/>
      <c r="D3557" s="154" t="s">
        <v>381</v>
      </c>
      <c r="E3557" s="168" t="s">
        <v>1</v>
      </c>
      <c r="F3557" s="169" t="s">
        <v>386</v>
      </c>
      <c r="H3557" s="170">
        <v>512.32000000000005</v>
      </c>
      <c r="I3557" s="171"/>
      <c r="L3557" s="167"/>
      <c r="M3557" s="172"/>
      <c r="T3557" s="173"/>
      <c r="AT3557" s="168" t="s">
        <v>381</v>
      </c>
      <c r="AU3557" s="168" t="s">
        <v>90</v>
      </c>
      <c r="AV3557" s="14" t="s">
        <v>379</v>
      </c>
      <c r="AW3557" s="14" t="s">
        <v>36</v>
      </c>
      <c r="AX3557" s="14" t="s">
        <v>87</v>
      </c>
      <c r="AY3557" s="168" t="s">
        <v>373</v>
      </c>
    </row>
    <row r="3558" spans="2:65" s="1" customFormat="1" ht="11.25">
      <c r="B3558" s="32"/>
      <c r="D3558" s="154" t="s">
        <v>403</v>
      </c>
      <c r="F3558" s="174" t="s">
        <v>1823</v>
      </c>
      <c r="L3558" s="32"/>
      <c r="M3558" s="175"/>
      <c r="T3558" s="56"/>
      <c r="AU3558" s="17" t="s">
        <v>90</v>
      </c>
    </row>
    <row r="3559" spans="2:65" s="1" customFormat="1" ht="11.25">
      <c r="B3559" s="32"/>
      <c r="D3559" s="154" t="s">
        <v>403</v>
      </c>
      <c r="F3559" s="176" t="s">
        <v>1824</v>
      </c>
      <c r="H3559" s="177">
        <v>0</v>
      </c>
      <c r="L3559" s="32"/>
      <c r="M3559" s="175"/>
      <c r="T3559" s="56"/>
      <c r="AU3559" s="17" t="s">
        <v>90</v>
      </c>
    </row>
    <row r="3560" spans="2:65" s="1" customFormat="1" ht="11.25">
      <c r="B3560" s="32"/>
      <c r="D3560" s="154" t="s">
        <v>403</v>
      </c>
      <c r="F3560" s="176" t="s">
        <v>1526</v>
      </c>
      <c r="H3560" s="177">
        <v>0</v>
      </c>
      <c r="L3560" s="32"/>
      <c r="M3560" s="175"/>
      <c r="T3560" s="56"/>
      <c r="AU3560" s="17" t="s">
        <v>90</v>
      </c>
    </row>
    <row r="3561" spans="2:65" s="1" customFormat="1" ht="11.25">
      <c r="B3561" s="32"/>
      <c r="D3561" s="154" t="s">
        <v>403</v>
      </c>
      <c r="F3561" s="176" t="s">
        <v>316</v>
      </c>
      <c r="H3561" s="177">
        <v>313.44</v>
      </c>
      <c r="L3561" s="32"/>
      <c r="M3561" s="175"/>
      <c r="T3561" s="56"/>
      <c r="AU3561" s="17" t="s">
        <v>90</v>
      </c>
    </row>
    <row r="3562" spans="2:65" s="1" customFormat="1" ht="11.25">
      <c r="B3562" s="32"/>
      <c r="D3562" s="154" t="s">
        <v>403</v>
      </c>
      <c r="F3562" s="176" t="s">
        <v>406</v>
      </c>
      <c r="H3562" s="177">
        <v>313.44</v>
      </c>
      <c r="L3562" s="32"/>
      <c r="M3562" s="175"/>
      <c r="T3562" s="56"/>
      <c r="AU3562" s="17" t="s">
        <v>90</v>
      </c>
    </row>
    <row r="3563" spans="2:65" s="1" customFormat="1" ht="11.25">
      <c r="B3563" s="32"/>
      <c r="D3563" s="154" t="s">
        <v>403</v>
      </c>
      <c r="F3563" s="174" t="s">
        <v>1825</v>
      </c>
      <c r="L3563" s="32"/>
      <c r="M3563" s="175"/>
      <c r="T3563" s="56"/>
      <c r="AU3563" s="17" t="s">
        <v>90</v>
      </c>
    </row>
    <row r="3564" spans="2:65" s="1" customFormat="1" ht="11.25">
      <c r="B3564" s="32"/>
      <c r="D3564" s="154" t="s">
        <v>403</v>
      </c>
      <c r="F3564" s="176" t="s">
        <v>1826</v>
      </c>
      <c r="H3564" s="177">
        <v>0</v>
      </c>
      <c r="L3564" s="32"/>
      <c r="M3564" s="175"/>
      <c r="T3564" s="56"/>
      <c r="AU3564" s="17" t="s">
        <v>90</v>
      </c>
    </row>
    <row r="3565" spans="2:65" s="1" customFormat="1" ht="11.25">
      <c r="B3565" s="32"/>
      <c r="D3565" s="154" t="s">
        <v>403</v>
      </c>
      <c r="F3565" s="176" t="s">
        <v>1526</v>
      </c>
      <c r="H3565" s="177">
        <v>0</v>
      </c>
      <c r="L3565" s="32"/>
      <c r="M3565" s="175"/>
      <c r="T3565" s="56"/>
      <c r="AU3565" s="17" t="s">
        <v>90</v>
      </c>
    </row>
    <row r="3566" spans="2:65" s="1" customFormat="1" ht="11.25">
      <c r="B3566" s="32"/>
      <c r="D3566" s="154" t="s">
        <v>403</v>
      </c>
      <c r="F3566" s="176" t="s">
        <v>221</v>
      </c>
      <c r="H3566" s="177">
        <v>58.77</v>
      </c>
      <c r="L3566" s="32"/>
      <c r="M3566" s="175"/>
      <c r="T3566" s="56"/>
      <c r="AU3566" s="17" t="s">
        <v>90</v>
      </c>
    </row>
    <row r="3567" spans="2:65" s="1" customFormat="1" ht="11.25">
      <c r="B3567" s="32"/>
      <c r="D3567" s="154" t="s">
        <v>403</v>
      </c>
      <c r="F3567" s="176" t="s">
        <v>406</v>
      </c>
      <c r="H3567" s="177">
        <v>58.77</v>
      </c>
      <c r="L3567" s="32"/>
      <c r="M3567" s="175"/>
      <c r="T3567" s="56"/>
      <c r="AU3567" s="17" t="s">
        <v>90</v>
      </c>
    </row>
    <row r="3568" spans="2:65" s="1" customFormat="1" ht="11.25">
      <c r="B3568" s="32"/>
      <c r="D3568" s="154" t="s">
        <v>403</v>
      </c>
      <c r="F3568" s="174" t="s">
        <v>1524</v>
      </c>
      <c r="L3568" s="32"/>
      <c r="M3568" s="175"/>
      <c r="T3568" s="56"/>
      <c r="AU3568" s="17" t="s">
        <v>90</v>
      </c>
    </row>
    <row r="3569" spans="2:65" s="1" customFormat="1" ht="11.25">
      <c r="B3569" s="32"/>
      <c r="D3569" s="154" t="s">
        <v>403</v>
      </c>
      <c r="F3569" s="176" t="s">
        <v>1525</v>
      </c>
      <c r="H3569" s="177">
        <v>0</v>
      </c>
      <c r="L3569" s="32"/>
      <c r="M3569" s="175"/>
      <c r="T3569" s="56"/>
      <c r="AU3569" s="17" t="s">
        <v>90</v>
      </c>
    </row>
    <row r="3570" spans="2:65" s="1" customFormat="1" ht="11.25">
      <c r="B3570" s="32"/>
      <c r="D3570" s="154" t="s">
        <v>403</v>
      </c>
      <c r="F3570" s="176" t="s">
        <v>1526</v>
      </c>
      <c r="H3570" s="177">
        <v>0</v>
      </c>
      <c r="L3570" s="32"/>
      <c r="M3570" s="175"/>
      <c r="T3570" s="56"/>
      <c r="AU3570" s="17" t="s">
        <v>90</v>
      </c>
    </row>
    <row r="3571" spans="2:65" s="1" customFormat="1" ht="11.25">
      <c r="B3571" s="32"/>
      <c r="D3571" s="154" t="s">
        <v>403</v>
      </c>
      <c r="F3571" s="176" t="s">
        <v>175</v>
      </c>
      <c r="H3571" s="177">
        <v>40.67</v>
      </c>
      <c r="L3571" s="32"/>
      <c r="M3571" s="175"/>
      <c r="T3571" s="56"/>
      <c r="AU3571" s="17" t="s">
        <v>90</v>
      </c>
    </row>
    <row r="3572" spans="2:65" s="1" customFormat="1" ht="11.25">
      <c r="B3572" s="32"/>
      <c r="D3572" s="154" t="s">
        <v>403</v>
      </c>
      <c r="F3572" s="176" t="s">
        <v>406</v>
      </c>
      <c r="H3572" s="177">
        <v>40.67</v>
      </c>
      <c r="L3572" s="32"/>
      <c r="M3572" s="175"/>
      <c r="T3572" s="56"/>
      <c r="AU3572" s="17" t="s">
        <v>90</v>
      </c>
    </row>
    <row r="3573" spans="2:65" s="1" customFormat="1" ht="16.5" customHeight="1">
      <c r="B3573" s="32"/>
      <c r="C3573" s="185" t="s">
        <v>1889</v>
      </c>
      <c r="D3573" s="185" t="s">
        <v>479</v>
      </c>
      <c r="E3573" s="186" t="s">
        <v>1890</v>
      </c>
      <c r="F3573" s="187" t="s">
        <v>1891</v>
      </c>
      <c r="G3573" s="188" t="s">
        <v>172</v>
      </c>
      <c r="H3573" s="189">
        <v>544.75599999999997</v>
      </c>
      <c r="I3573" s="190"/>
      <c r="J3573" s="191">
        <f>ROUND(I3573*H3573,2)</f>
        <v>0</v>
      </c>
      <c r="K3573" s="192"/>
      <c r="L3573" s="193"/>
      <c r="M3573" s="194" t="s">
        <v>1</v>
      </c>
      <c r="N3573" s="195" t="s">
        <v>45</v>
      </c>
      <c r="P3573" s="149">
        <f>O3573*H3573</f>
        <v>0</v>
      </c>
      <c r="Q3573" s="149">
        <v>2.9999999999999997E-4</v>
      </c>
      <c r="R3573" s="149">
        <f>Q3573*H3573</f>
        <v>0.16342679999999998</v>
      </c>
      <c r="S3573" s="149">
        <v>0</v>
      </c>
      <c r="T3573" s="150">
        <f>S3573*H3573</f>
        <v>0</v>
      </c>
      <c r="AR3573" s="151" t="s">
        <v>658</v>
      </c>
      <c r="AT3573" s="151" t="s">
        <v>479</v>
      </c>
      <c r="AU3573" s="151" t="s">
        <v>90</v>
      </c>
      <c r="AY3573" s="17" t="s">
        <v>373</v>
      </c>
      <c r="BE3573" s="152">
        <f>IF(N3573="základní",J3573,0)</f>
        <v>0</v>
      </c>
      <c r="BF3573" s="152">
        <f>IF(N3573="snížená",J3573,0)</f>
        <v>0</v>
      </c>
      <c r="BG3573" s="152">
        <f>IF(N3573="zákl. přenesená",J3573,0)</f>
        <v>0</v>
      </c>
      <c r="BH3573" s="152">
        <f>IF(N3573="sníž. přenesená",J3573,0)</f>
        <v>0</v>
      </c>
      <c r="BI3573" s="152">
        <f>IF(N3573="nulová",J3573,0)</f>
        <v>0</v>
      </c>
      <c r="BJ3573" s="17" t="s">
        <v>87</v>
      </c>
      <c r="BK3573" s="152">
        <f>ROUND(I3573*H3573,2)</f>
        <v>0</v>
      </c>
      <c r="BL3573" s="17" t="s">
        <v>497</v>
      </c>
      <c r="BM3573" s="151" t="s">
        <v>1892</v>
      </c>
    </row>
    <row r="3574" spans="2:65" s="13" customFormat="1" ht="11.25">
      <c r="B3574" s="160"/>
      <c r="D3574" s="154" t="s">
        <v>381</v>
      </c>
      <c r="E3574" s="161" t="s">
        <v>1</v>
      </c>
      <c r="F3574" s="162" t="s">
        <v>315</v>
      </c>
      <c r="H3574" s="163">
        <v>313.44</v>
      </c>
      <c r="I3574" s="164"/>
      <c r="L3574" s="160"/>
      <c r="M3574" s="165"/>
      <c r="T3574" s="166"/>
      <c r="AT3574" s="161" t="s">
        <v>381</v>
      </c>
      <c r="AU3574" s="161" t="s">
        <v>90</v>
      </c>
      <c r="AV3574" s="13" t="s">
        <v>90</v>
      </c>
      <c r="AW3574" s="13" t="s">
        <v>36</v>
      </c>
      <c r="AX3574" s="13" t="s">
        <v>80</v>
      </c>
      <c r="AY3574" s="161" t="s">
        <v>373</v>
      </c>
    </row>
    <row r="3575" spans="2:65" s="13" customFormat="1" ht="11.25">
      <c r="B3575" s="160"/>
      <c r="D3575" s="154" t="s">
        <v>381</v>
      </c>
      <c r="E3575" s="161" t="s">
        <v>1</v>
      </c>
      <c r="F3575" s="162" t="s">
        <v>1887</v>
      </c>
      <c r="H3575" s="163">
        <v>117.54</v>
      </c>
      <c r="I3575" s="164"/>
      <c r="L3575" s="160"/>
      <c r="M3575" s="165"/>
      <c r="T3575" s="166"/>
      <c r="AT3575" s="161" t="s">
        <v>381</v>
      </c>
      <c r="AU3575" s="161" t="s">
        <v>90</v>
      </c>
      <c r="AV3575" s="13" t="s">
        <v>90</v>
      </c>
      <c r="AW3575" s="13" t="s">
        <v>36</v>
      </c>
      <c r="AX3575" s="13" t="s">
        <v>80</v>
      </c>
      <c r="AY3575" s="161" t="s">
        <v>373</v>
      </c>
    </row>
    <row r="3576" spans="2:65" s="13" customFormat="1" ht="11.25">
      <c r="B3576" s="160"/>
      <c r="D3576" s="154" t="s">
        <v>381</v>
      </c>
      <c r="E3576" s="161" t="s">
        <v>1</v>
      </c>
      <c r="F3576" s="162" t="s">
        <v>174</v>
      </c>
      <c r="H3576" s="163">
        <v>40.67</v>
      </c>
      <c r="I3576" s="164"/>
      <c r="L3576" s="160"/>
      <c r="M3576" s="165"/>
      <c r="T3576" s="166"/>
      <c r="AT3576" s="161" t="s">
        <v>381</v>
      </c>
      <c r="AU3576" s="161" t="s">
        <v>90</v>
      </c>
      <c r="AV3576" s="13" t="s">
        <v>90</v>
      </c>
      <c r="AW3576" s="13" t="s">
        <v>36</v>
      </c>
      <c r="AX3576" s="13" t="s">
        <v>80</v>
      </c>
      <c r="AY3576" s="161" t="s">
        <v>373</v>
      </c>
    </row>
    <row r="3577" spans="2:65" s="14" customFormat="1" ht="11.25">
      <c r="B3577" s="167"/>
      <c r="D3577" s="154" t="s">
        <v>381</v>
      </c>
      <c r="E3577" s="168" t="s">
        <v>1</v>
      </c>
      <c r="F3577" s="169" t="s">
        <v>386</v>
      </c>
      <c r="H3577" s="170">
        <v>471.65</v>
      </c>
      <c r="I3577" s="171"/>
      <c r="L3577" s="167"/>
      <c r="M3577" s="172"/>
      <c r="T3577" s="173"/>
      <c r="AT3577" s="168" t="s">
        <v>381</v>
      </c>
      <c r="AU3577" s="168" t="s">
        <v>90</v>
      </c>
      <c r="AV3577" s="14" t="s">
        <v>379</v>
      </c>
      <c r="AW3577" s="14" t="s">
        <v>36</v>
      </c>
      <c r="AX3577" s="14" t="s">
        <v>87</v>
      </c>
      <c r="AY3577" s="168" t="s">
        <v>373</v>
      </c>
    </row>
    <row r="3578" spans="2:65" s="1" customFormat="1" ht="11.25">
      <c r="B3578" s="32"/>
      <c r="D3578" s="154" t="s">
        <v>403</v>
      </c>
      <c r="F3578" s="174" t="s">
        <v>1823</v>
      </c>
      <c r="L3578" s="32"/>
      <c r="M3578" s="175"/>
      <c r="T3578" s="56"/>
      <c r="AU3578" s="17" t="s">
        <v>90</v>
      </c>
    </row>
    <row r="3579" spans="2:65" s="1" customFormat="1" ht="11.25">
      <c r="B3579" s="32"/>
      <c r="D3579" s="154" t="s">
        <v>403</v>
      </c>
      <c r="F3579" s="176" t="s">
        <v>1824</v>
      </c>
      <c r="H3579" s="177">
        <v>0</v>
      </c>
      <c r="L3579" s="32"/>
      <c r="M3579" s="175"/>
      <c r="T3579" s="56"/>
      <c r="AU3579" s="17" t="s">
        <v>90</v>
      </c>
    </row>
    <row r="3580" spans="2:65" s="1" customFormat="1" ht="11.25">
      <c r="B3580" s="32"/>
      <c r="D3580" s="154" t="s">
        <v>403</v>
      </c>
      <c r="F3580" s="176" t="s">
        <v>1526</v>
      </c>
      <c r="H3580" s="177">
        <v>0</v>
      </c>
      <c r="L3580" s="32"/>
      <c r="M3580" s="175"/>
      <c r="T3580" s="56"/>
      <c r="AU3580" s="17" t="s">
        <v>90</v>
      </c>
    </row>
    <row r="3581" spans="2:65" s="1" customFormat="1" ht="11.25">
      <c r="B3581" s="32"/>
      <c r="D3581" s="154" t="s">
        <v>403</v>
      </c>
      <c r="F3581" s="176" t="s">
        <v>316</v>
      </c>
      <c r="H3581" s="177">
        <v>313.44</v>
      </c>
      <c r="L3581" s="32"/>
      <c r="M3581" s="175"/>
      <c r="T3581" s="56"/>
      <c r="AU3581" s="17" t="s">
        <v>90</v>
      </c>
    </row>
    <row r="3582" spans="2:65" s="1" customFormat="1" ht="11.25">
      <c r="B3582" s="32"/>
      <c r="D3582" s="154" t="s">
        <v>403</v>
      </c>
      <c r="F3582" s="176" t="s">
        <v>406</v>
      </c>
      <c r="H3582" s="177">
        <v>313.44</v>
      </c>
      <c r="L3582" s="32"/>
      <c r="M3582" s="175"/>
      <c r="T3582" s="56"/>
      <c r="AU3582" s="17" t="s">
        <v>90</v>
      </c>
    </row>
    <row r="3583" spans="2:65" s="1" customFormat="1" ht="11.25">
      <c r="B3583" s="32"/>
      <c r="D3583" s="154" t="s">
        <v>403</v>
      </c>
      <c r="F3583" s="174" t="s">
        <v>1825</v>
      </c>
      <c r="L3583" s="32"/>
      <c r="M3583" s="175"/>
      <c r="T3583" s="56"/>
      <c r="AU3583" s="17" t="s">
        <v>90</v>
      </c>
    </row>
    <row r="3584" spans="2:65" s="1" customFormat="1" ht="11.25">
      <c r="B3584" s="32"/>
      <c r="D3584" s="154" t="s">
        <v>403</v>
      </c>
      <c r="F3584" s="176" t="s">
        <v>1826</v>
      </c>
      <c r="H3584" s="177">
        <v>0</v>
      </c>
      <c r="L3584" s="32"/>
      <c r="M3584" s="175"/>
      <c r="T3584" s="56"/>
      <c r="AU3584" s="17" t="s">
        <v>90</v>
      </c>
    </row>
    <row r="3585" spans="2:65" s="1" customFormat="1" ht="11.25">
      <c r="B3585" s="32"/>
      <c r="D3585" s="154" t="s">
        <v>403</v>
      </c>
      <c r="F3585" s="176" t="s">
        <v>1526</v>
      </c>
      <c r="H3585" s="177">
        <v>0</v>
      </c>
      <c r="L3585" s="32"/>
      <c r="M3585" s="175"/>
      <c r="T3585" s="56"/>
      <c r="AU3585" s="17" t="s">
        <v>90</v>
      </c>
    </row>
    <row r="3586" spans="2:65" s="1" customFormat="1" ht="11.25">
      <c r="B3586" s="32"/>
      <c r="D3586" s="154" t="s">
        <v>403</v>
      </c>
      <c r="F3586" s="176" t="s">
        <v>221</v>
      </c>
      <c r="H3586" s="177">
        <v>58.77</v>
      </c>
      <c r="L3586" s="32"/>
      <c r="M3586" s="175"/>
      <c r="T3586" s="56"/>
      <c r="AU3586" s="17" t="s">
        <v>90</v>
      </c>
    </row>
    <row r="3587" spans="2:65" s="1" customFormat="1" ht="11.25">
      <c r="B3587" s="32"/>
      <c r="D3587" s="154" t="s">
        <v>403</v>
      </c>
      <c r="F3587" s="176" t="s">
        <v>406</v>
      </c>
      <c r="H3587" s="177">
        <v>58.77</v>
      </c>
      <c r="L3587" s="32"/>
      <c r="M3587" s="175"/>
      <c r="T3587" s="56"/>
      <c r="AU3587" s="17" t="s">
        <v>90</v>
      </c>
    </row>
    <row r="3588" spans="2:65" s="1" customFormat="1" ht="11.25">
      <c r="B3588" s="32"/>
      <c r="D3588" s="154" t="s">
        <v>403</v>
      </c>
      <c r="F3588" s="174" t="s">
        <v>1524</v>
      </c>
      <c r="L3588" s="32"/>
      <c r="M3588" s="175"/>
      <c r="T3588" s="56"/>
      <c r="AU3588" s="17" t="s">
        <v>90</v>
      </c>
    </row>
    <row r="3589" spans="2:65" s="1" customFormat="1" ht="11.25">
      <c r="B3589" s="32"/>
      <c r="D3589" s="154" t="s">
        <v>403</v>
      </c>
      <c r="F3589" s="176" t="s">
        <v>1525</v>
      </c>
      <c r="H3589" s="177">
        <v>0</v>
      </c>
      <c r="L3589" s="32"/>
      <c r="M3589" s="175"/>
      <c r="T3589" s="56"/>
      <c r="AU3589" s="17" t="s">
        <v>90</v>
      </c>
    </row>
    <row r="3590" spans="2:65" s="1" customFormat="1" ht="11.25">
      <c r="B3590" s="32"/>
      <c r="D3590" s="154" t="s">
        <v>403</v>
      </c>
      <c r="F3590" s="176" t="s">
        <v>1526</v>
      </c>
      <c r="H3590" s="177">
        <v>0</v>
      </c>
      <c r="L3590" s="32"/>
      <c r="M3590" s="175"/>
      <c r="T3590" s="56"/>
      <c r="AU3590" s="17" t="s">
        <v>90</v>
      </c>
    </row>
    <row r="3591" spans="2:65" s="1" customFormat="1" ht="11.25">
      <c r="B3591" s="32"/>
      <c r="D3591" s="154" t="s">
        <v>403</v>
      </c>
      <c r="F3591" s="176" t="s">
        <v>175</v>
      </c>
      <c r="H3591" s="177">
        <v>40.67</v>
      </c>
      <c r="L3591" s="32"/>
      <c r="M3591" s="175"/>
      <c r="T3591" s="56"/>
      <c r="AU3591" s="17" t="s">
        <v>90</v>
      </c>
    </row>
    <row r="3592" spans="2:65" s="1" customFormat="1" ht="11.25">
      <c r="B3592" s="32"/>
      <c r="D3592" s="154" t="s">
        <v>403</v>
      </c>
      <c r="F3592" s="176" t="s">
        <v>406</v>
      </c>
      <c r="H3592" s="177">
        <v>40.67</v>
      </c>
      <c r="L3592" s="32"/>
      <c r="M3592" s="175"/>
      <c r="T3592" s="56"/>
      <c r="AU3592" s="17" t="s">
        <v>90</v>
      </c>
    </row>
    <row r="3593" spans="2:65" s="13" customFormat="1" ht="11.25">
      <c r="B3593" s="160"/>
      <c r="D3593" s="154" t="s">
        <v>381</v>
      </c>
      <c r="F3593" s="162" t="s">
        <v>1893</v>
      </c>
      <c r="H3593" s="163">
        <v>544.75599999999997</v>
      </c>
      <c r="I3593" s="164"/>
      <c r="L3593" s="160"/>
      <c r="M3593" s="165"/>
      <c r="T3593" s="166"/>
      <c r="AT3593" s="161" t="s">
        <v>381</v>
      </c>
      <c r="AU3593" s="161" t="s">
        <v>90</v>
      </c>
      <c r="AV3593" s="13" t="s">
        <v>90</v>
      </c>
      <c r="AW3593" s="13" t="s">
        <v>4</v>
      </c>
      <c r="AX3593" s="13" t="s">
        <v>87</v>
      </c>
      <c r="AY3593" s="161" t="s">
        <v>373</v>
      </c>
    </row>
    <row r="3594" spans="2:65" s="1" customFormat="1" ht="16.5" customHeight="1">
      <c r="B3594" s="32"/>
      <c r="C3594" s="185" t="s">
        <v>1894</v>
      </c>
      <c r="D3594" s="185" t="s">
        <v>479</v>
      </c>
      <c r="E3594" s="186" t="s">
        <v>1895</v>
      </c>
      <c r="F3594" s="187" t="s">
        <v>1896</v>
      </c>
      <c r="G3594" s="188" t="s">
        <v>172</v>
      </c>
      <c r="H3594" s="189">
        <v>46.973999999999997</v>
      </c>
      <c r="I3594" s="190"/>
      <c r="J3594" s="191">
        <f>ROUND(I3594*H3594,2)</f>
        <v>0</v>
      </c>
      <c r="K3594" s="192"/>
      <c r="L3594" s="193"/>
      <c r="M3594" s="194" t="s">
        <v>1</v>
      </c>
      <c r="N3594" s="195" t="s">
        <v>45</v>
      </c>
      <c r="P3594" s="149">
        <f>O3594*H3594</f>
        <v>0</v>
      </c>
      <c r="Q3594" s="149">
        <v>2.0000000000000001E-4</v>
      </c>
      <c r="R3594" s="149">
        <f>Q3594*H3594</f>
        <v>9.3948E-3</v>
      </c>
      <c r="S3594" s="149">
        <v>0</v>
      </c>
      <c r="T3594" s="150">
        <f>S3594*H3594</f>
        <v>0</v>
      </c>
      <c r="AR3594" s="151" t="s">
        <v>658</v>
      </c>
      <c r="AT3594" s="151" t="s">
        <v>479</v>
      </c>
      <c r="AU3594" s="151" t="s">
        <v>90</v>
      </c>
      <c r="AY3594" s="17" t="s">
        <v>373</v>
      </c>
      <c r="BE3594" s="152">
        <f>IF(N3594="základní",J3594,0)</f>
        <v>0</v>
      </c>
      <c r="BF3594" s="152">
        <f>IF(N3594="snížená",J3594,0)</f>
        <v>0</v>
      </c>
      <c r="BG3594" s="152">
        <f>IF(N3594="zákl. přenesená",J3594,0)</f>
        <v>0</v>
      </c>
      <c r="BH3594" s="152">
        <f>IF(N3594="sníž. přenesená",J3594,0)</f>
        <v>0</v>
      </c>
      <c r="BI3594" s="152">
        <f>IF(N3594="nulová",J3594,0)</f>
        <v>0</v>
      </c>
      <c r="BJ3594" s="17" t="s">
        <v>87</v>
      </c>
      <c r="BK3594" s="152">
        <f>ROUND(I3594*H3594,2)</f>
        <v>0</v>
      </c>
      <c r="BL3594" s="17" t="s">
        <v>497</v>
      </c>
      <c r="BM3594" s="151" t="s">
        <v>1897</v>
      </c>
    </row>
    <row r="3595" spans="2:65" s="13" customFormat="1" ht="11.25">
      <c r="B3595" s="160"/>
      <c r="D3595" s="154" t="s">
        <v>381</v>
      </c>
      <c r="E3595" s="161" t="s">
        <v>1</v>
      </c>
      <c r="F3595" s="162" t="s">
        <v>174</v>
      </c>
      <c r="H3595" s="163">
        <v>40.67</v>
      </c>
      <c r="I3595" s="164"/>
      <c r="L3595" s="160"/>
      <c r="M3595" s="165"/>
      <c r="T3595" s="166"/>
      <c r="AT3595" s="161" t="s">
        <v>381</v>
      </c>
      <c r="AU3595" s="161" t="s">
        <v>90</v>
      </c>
      <c r="AV3595" s="13" t="s">
        <v>90</v>
      </c>
      <c r="AW3595" s="13" t="s">
        <v>36</v>
      </c>
      <c r="AX3595" s="13" t="s">
        <v>80</v>
      </c>
      <c r="AY3595" s="161" t="s">
        <v>373</v>
      </c>
    </row>
    <row r="3596" spans="2:65" s="14" customFormat="1" ht="11.25">
      <c r="B3596" s="167"/>
      <c r="D3596" s="154" t="s">
        <v>381</v>
      </c>
      <c r="E3596" s="168" t="s">
        <v>1</v>
      </c>
      <c r="F3596" s="169" t="s">
        <v>386</v>
      </c>
      <c r="H3596" s="170">
        <v>40.67</v>
      </c>
      <c r="I3596" s="171"/>
      <c r="L3596" s="167"/>
      <c r="M3596" s="172"/>
      <c r="T3596" s="173"/>
      <c r="AT3596" s="168" t="s">
        <v>381</v>
      </c>
      <c r="AU3596" s="168" t="s">
        <v>90</v>
      </c>
      <c r="AV3596" s="14" t="s">
        <v>379</v>
      </c>
      <c r="AW3596" s="14" t="s">
        <v>36</v>
      </c>
      <c r="AX3596" s="14" t="s">
        <v>87</v>
      </c>
      <c r="AY3596" s="168" t="s">
        <v>373</v>
      </c>
    </row>
    <row r="3597" spans="2:65" s="1" customFormat="1" ht="11.25">
      <c r="B3597" s="32"/>
      <c r="D3597" s="154" t="s">
        <v>403</v>
      </c>
      <c r="F3597" s="174" t="s">
        <v>1524</v>
      </c>
      <c r="L3597" s="32"/>
      <c r="M3597" s="175"/>
      <c r="T3597" s="56"/>
      <c r="AU3597" s="17" t="s">
        <v>90</v>
      </c>
    </row>
    <row r="3598" spans="2:65" s="1" customFormat="1" ht="11.25">
      <c r="B3598" s="32"/>
      <c r="D3598" s="154" t="s">
        <v>403</v>
      </c>
      <c r="F3598" s="176" t="s">
        <v>1525</v>
      </c>
      <c r="H3598" s="177">
        <v>0</v>
      </c>
      <c r="L3598" s="32"/>
      <c r="M3598" s="175"/>
      <c r="T3598" s="56"/>
      <c r="AU3598" s="17" t="s">
        <v>90</v>
      </c>
    </row>
    <row r="3599" spans="2:65" s="1" customFormat="1" ht="11.25">
      <c r="B3599" s="32"/>
      <c r="D3599" s="154" t="s">
        <v>403</v>
      </c>
      <c r="F3599" s="176" t="s">
        <v>1526</v>
      </c>
      <c r="H3599" s="177">
        <v>0</v>
      </c>
      <c r="L3599" s="32"/>
      <c r="M3599" s="175"/>
      <c r="T3599" s="56"/>
      <c r="AU3599" s="17" t="s">
        <v>90</v>
      </c>
    </row>
    <row r="3600" spans="2:65" s="1" customFormat="1" ht="11.25">
      <c r="B3600" s="32"/>
      <c r="D3600" s="154" t="s">
        <v>403</v>
      </c>
      <c r="F3600" s="176" t="s">
        <v>175</v>
      </c>
      <c r="H3600" s="177">
        <v>40.67</v>
      </c>
      <c r="L3600" s="32"/>
      <c r="M3600" s="175"/>
      <c r="T3600" s="56"/>
      <c r="AU3600" s="17" t="s">
        <v>90</v>
      </c>
    </row>
    <row r="3601" spans="2:65" s="1" customFormat="1" ht="11.25">
      <c r="B3601" s="32"/>
      <c r="D3601" s="154" t="s">
        <v>403</v>
      </c>
      <c r="F3601" s="176" t="s">
        <v>406</v>
      </c>
      <c r="H3601" s="177">
        <v>40.67</v>
      </c>
      <c r="L3601" s="32"/>
      <c r="M3601" s="175"/>
      <c r="T3601" s="56"/>
      <c r="AU3601" s="17" t="s">
        <v>90</v>
      </c>
    </row>
    <row r="3602" spans="2:65" s="13" customFormat="1" ht="11.25">
      <c r="B3602" s="160"/>
      <c r="D3602" s="154" t="s">
        <v>381</v>
      </c>
      <c r="F3602" s="162" t="s">
        <v>1898</v>
      </c>
      <c r="H3602" s="163">
        <v>46.973999999999997</v>
      </c>
      <c r="I3602" s="164"/>
      <c r="L3602" s="160"/>
      <c r="M3602" s="165"/>
      <c r="T3602" s="166"/>
      <c r="AT3602" s="161" t="s">
        <v>381</v>
      </c>
      <c r="AU3602" s="161" t="s">
        <v>90</v>
      </c>
      <c r="AV3602" s="13" t="s">
        <v>90</v>
      </c>
      <c r="AW3602" s="13" t="s">
        <v>4</v>
      </c>
      <c r="AX3602" s="13" t="s">
        <v>87</v>
      </c>
      <c r="AY3602" s="161" t="s">
        <v>373</v>
      </c>
    </row>
    <row r="3603" spans="2:65" s="1" customFormat="1" ht="21.75" customHeight="1">
      <c r="B3603" s="32"/>
      <c r="C3603" s="139" t="s">
        <v>1899</v>
      </c>
      <c r="D3603" s="139" t="s">
        <v>375</v>
      </c>
      <c r="E3603" s="140" t="s">
        <v>1900</v>
      </c>
      <c r="F3603" s="141" t="s">
        <v>1901</v>
      </c>
      <c r="G3603" s="142" t="s">
        <v>172</v>
      </c>
      <c r="H3603" s="143">
        <v>412.88</v>
      </c>
      <c r="I3603" s="144"/>
      <c r="J3603" s="145">
        <f>ROUND(I3603*H3603,2)</f>
        <v>0</v>
      </c>
      <c r="K3603" s="146"/>
      <c r="L3603" s="32"/>
      <c r="M3603" s="147" t="s">
        <v>1</v>
      </c>
      <c r="N3603" s="148" t="s">
        <v>45</v>
      </c>
      <c r="P3603" s="149">
        <f>O3603*H3603</f>
        <v>0</v>
      </c>
      <c r="Q3603" s="149">
        <v>0</v>
      </c>
      <c r="R3603" s="149">
        <f>Q3603*H3603</f>
        <v>0</v>
      </c>
      <c r="S3603" s="149">
        <v>0</v>
      </c>
      <c r="T3603" s="150">
        <f>S3603*H3603</f>
        <v>0</v>
      </c>
      <c r="AR3603" s="151" t="s">
        <v>497</v>
      </c>
      <c r="AT3603" s="151" t="s">
        <v>375</v>
      </c>
      <c r="AU3603" s="151" t="s">
        <v>90</v>
      </c>
      <c r="AY3603" s="17" t="s">
        <v>373</v>
      </c>
      <c r="BE3603" s="152">
        <f>IF(N3603="základní",J3603,0)</f>
        <v>0</v>
      </c>
      <c r="BF3603" s="152">
        <f>IF(N3603="snížená",J3603,0)</f>
        <v>0</v>
      </c>
      <c r="BG3603" s="152">
        <f>IF(N3603="zákl. přenesená",J3603,0)</f>
        <v>0</v>
      </c>
      <c r="BH3603" s="152">
        <f>IF(N3603="sníž. přenesená",J3603,0)</f>
        <v>0</v>
      </c>
      <c r="BI3603" s="152">
        <f>IF(N3603="nulová",J3603,0)</f>
        <v>0</v>
      </c>
      <c r="BJ3603" s="17" t="s">
        <v>87</v>
      </c>
      <c r="BK3603" s="152">
        <f>ROUND(I3603*H3603,2)</f>
        <v>0</v>
      </c>
      <c r="BL3603" s="17" t="s">
        <v>497</v>
      </c>
      <c r="BM3603" s="151" t="s">
        <v>1902</v>
      </c>
    </row>
    <row r="3604" spans="2:65" s="13" customFormat="1" ht="11.25">
      <c r="B3604" s="160"/>
      <c r="D3604" s="154" t="s">
        <v>381</v>
      </c>
      <c r="E3604" s="161" t="s">
        <v>1</v>
      </c>
      <c r="F3604" s="162" t="s">
        <v>315</v>
      </c>
      <c r="H3604" s="163">
        <v>313.44</v>
      </c>
      <c r="I3604" s="164"/>
      <c r="L3604" s="160"/>
      <c r="M3604" s="165"/>
      <c r="T3604" s="166"/>
      <c r="AT3604" s="161" t="s">
        <v>381</v>
      </c>
      <c r="AU3604" s="161" t="s">
        <v>90</v>
      </c>
      <c r="AV3604" s="13" t="s">
        <v>90</v>
      </c>
      <c r="AW3604" s="13" t="s">
        <v>36</v>
      </c>
      <c r="AX3604" s="13" t="s">
        <v>80</v>
      </c>
      <c r="AY3604" s="161" t="s">
        <v>373</v>
      </c>
    </row>
    <row r="3605" spans="2:65" s="13" customFormat="1" ht="11.25">
      <c r="B3605" s="160"/>
      <c r="D3605" s="154" t="s">
        <v>381</v>
      </c>
      <c r="E3605" s="161" t="s">
        <v>1</v>
      </c>
      <c r="F3605" s="162" t="s">
        <v>220</v>
      </c>
      <c r="H3605" s="163">
        <v>58.77</v>
      </c>
      <c r="I3605" s="164"/>
      <c r="L3605" s="160"/>
      <c r="M3605" s="165"/>
      <c r="T3605" s="166"/>
      <c r="AT3605" s="161" t="s">
        <v>381</v>
      </c>
      <c r="AU3605" s="161" t="s">
        <v>90</v>
      </c>
      <c r="AV3605" s="13" t="s">
        <v>90</v>
      </c>
      <c r="AW3605" s="13" t="s">
        <v>36</v>
      </c>
      <c r="AX3605" s="13" t="s">
        <v>80</v>
      </c>
      <c r="AY3605" s="161" t="s">
        <v>373</v>
      </c>
    </row>
    <row r="3606" spans="2:65" s="13" customFormat="1" ht="11.25">
      <c r="B3606" s="160"/>
      <c r="D3606" s="154" t="s">
        <v>381</v>
      </c>
      <c r="E3606" s="161" t="s">
        <v>1</v>
      </c>
      <c r="F3606" s="162" t="s">
        <v>174</v>
      </c>
      <c r="H3606" s="163">
        <v>40.67</v>
      </c>
      <c r="I3606" s="164"/>
      <c r="L3606" s="160"/>
      <c r="M3606" s="165"/>
      <c r="T3606" s="166"/>
      <c r="AT3606" s="161" t="s">
        <v>381</v>
      </c>
      <c r="AU3606" s="161" t="s">
        <v>90</v>
      </c>
      <c r="AV3606" s="13" t="s">
        <v>90</v>
      </c>
      <c r="AW3606" s="13" t="s">
        <v>36</v>
      </c>
      <c r="AX3606" s="13" t="s">
        <v>80</v>
      </c>
      <c r="AY3606" s="161" t="s">
        <v>373</v>
      </c>
    </row>
    <row r="3607" spans="2:65" s="14" customFormat="1" ht="11.25">
      <c r="B3607" s="167"/>
      <c r="D3607" s="154" t="s">
        <v>381</v>
      </c>
      <c r="E3607" s="168" t="s">
        <v>1</v>
      </c>
      <c r="F3607" s="169" t="s">
        <v>386</v>
      </c>
      <c r="H3607" s="170">
        <v>412.88</v>
      </c>
      <c r="I3607" s="171"/>
      <c r="L3607" s="167"/>
      <c r="M3607" s="172"/>
      <c r="T3607" s="173"/>
      <c r="AT3607" s="168" t="s">
        <v>381</v>
      </c>
      <c r="AU3607" s="168" t="s">
        <v>90</v>
      </c>
      <c r="AV3607" s="14" t="s">
        <v>379</v>
      </c>
      <c r="AW3607" s="14" t="s">
        <v>36</v>
      </c>
      <c r="AX3607" s="14" t="s">
        <v>87</v>
      </c>
      <c r="AY3607" s="168" t="s">
        <v>373</v>
      </c>
    </row>
    <row r="3608" spans="2:65" s="1" customFormat="1" ht="11.25">
      <c r="B3608" s="32"/>
      <c r="D3608" s="154" t="s">
        <v>403</v>
      </c>
      <c r="F3608" s="174" t="s">
        <v>1823</v>
      </c>
      <c r="L3608" s="32"/>
      <c r="M3608" s="175"/>
      <c r="T3608" s="56"/>
      <c r="AU3608" s="17" t="s">
        <v>90</v>
      </c>
    </row>
    <row r="3609" spans="2:65" s="1" customFormat="1" ht="11.25">
      <c r="B3609" s="32"/>
      <c r="D3609" s="154" t="s">
        <v>403</v>
      </c>
      <c r="F3609" s="176" t="s">
        <v>1824</v>
      </c>
      <c r="H3609" s="177">
        <v>0</v>
      </c>
      <c r="L3609" s="32"/>
      <c r="M3609" s="175"/>
      <c r="T3609" s="56"/>
      <c r="AU3609" s="17" t="s">
        <v>90</v>
      </c>
    </row>
    <row r="3610" spans="2:65" s="1" customFormat="1" ht="11.25">
      <c r="B3610" s="32"/>
      <c r="D3610" s="154" t="s">
        <v>403</v>
      </c>
      <c r="F3610" s="176" t="s">
        <v>1526</v>
      </c>
      <c r="H3610" s="177">
        <v>0</v>
      </c>
      <c r="L3610" s="32"/>
      <c r="M3610" s="175"/>
      <c r="T3610" s="56"/>
      <c r="AU3610" s="17" t="s">
        <v>90</v>
      </c>
    </row>
    <row r="3611" spans="2:65" s="1" customFormat="1" ht="11.25">
      <c r="B3611" s="32"/>
      <c r="D3611" s="154" t="s">
        <v>403</v>
      </c>
      <c r="F3611" s="176" t="s">
        <v>316</v>
      </c>
      <c r="H3611" s="177">
        <v>313.44</v>
      </c>
      <c r="L3611" s="32"/>
      <c r="M3611" s="175"/>
      <c r="T3611" s="56"/>
      <c r="AU3611" s="17" t="s">
        <v>90</v>
      </c>
    </row>
    <row r="3612" spans="2:65" s="1" customFormat="1" ht="11.25">
      <c r="B3612" s="32"/>
      <c r="D3612" s="154" t="s">
        <v>403</v>
      </c>
      <c r="F3612" s="176" t="s">
        <v>406</v>
      </c>
      <c r="H3612" s="177">
        <v>313.44</v>
      </c>
      <c r="L3612" s="32"/>
      <c r="M3612" s="175"/>
      <c r="T3612" s="56"/>
      <c r="AU3612" s="17" t="s">
        <v>90</v>
      </c>
    </row>
    <row r="3613" spans="2:65" s="1" customFormat="1" ht="11.25">
      <c r="B3613" s="32"/>
      <c r="D3613" s="154" t="s">
        <v>403</v>
      </c>
      <c r="F3613" s="174" t="s">
        <v>1825</v>
      </c>
      <c r="L3613" s="32"/>
      <c r="M3613" s="175"/>
      <c r="T3613" s="56"/>
      <c r="AU3613" s="17" t="s">
        <v>90</v>
      </c>
    </row>
    <row r="3614" spans="2:65" s="1" customFormat="1" ht="11.25">
      <c r="B3614" s="32"/>
      <c r="D3614" s="154" t="s">
        <v>403</v>
      </c>
      <c r="F3614" s="176" t="s">
        <v>1826</v>
      </c>
      <c r="H3614" s="177">
        <v>0</v>
      </c>
      <c r="L3614" s="32"/>
      <c r="M3614" s="175"/>
      <c r="T3614" s="56"/>
      <c r="AU3614" s="17" t="s">
        <v>90</v>
      </c>
    </row>
    <row r="3615" spans="2:65" s="1" customFormat="1" ht="11.25">
      <c r="B3615" s="32"/>
      <c r="D3615" s="154" t="s">
        <v>403</v>
      </c>
      <c r="F3615" s="176" t="s">
        <v>1526</v>
      </c>
      <c r="H3615" s="177">
        <v>0</v>
      </c>
      <c r="L3615" s="32"/>
      <c r="M3615" s="175"/>
      <c r="T3615" s="56"/>
      <c r="AU3615" s="17" t="s">
        <v>90</v>
      </c>
    </row>
    <row r="3616" spans="2:65" s="1" customFormat="1" ht="11.25">
      <c r="B3616" s="32"/>
      <c r="D3616" s="154" t="s">
        <v>403</v>
      </c>
      <c r="F3616" s="176" t="s">
        <v>221</v>
      </c>
      <c r="H3616" s="177">
        <v>58.77</v>
      </c>
      <c r="L3616" s="32"/>
      <c r="M3616" s="175"/>
      <c r="T3616" s="56"/>
      <c r="AU3616" s="17" t="s">
        <v>90</v>
      </c>
    </row>
    <row r="3617" spans="2:65" s="1" customFormat="1" ht="11.25">
      <c r="B3617" s="32"/>
      <c r="D3617" s="154" t="s">
        <v>403</v>
      </c>
      <c r="F3617" s="176" t="s">
        <v>406</v>
      </c>
      <c r="H3617" s="177">
        <v>58.77</v>
      </c>
      <c r="L3617" s="32"/>
      <c r="M3617" s="175"/>
      <c r="T3617" s="56"/>
      <c r="AU3617" s="17" t="s">
        <v>90</v>
      </c>
    </row>
    <row r="3618" spans="2:65" s="1" customFormat="1" ht="11.25">
      <c r="B3618" s="32"/>
      <c r="D3618" s="154" t="s">
        <v>403</v>
      </c>
      <c r="F3618" s="174" t="s">
        <v>1524</v>
      </c>
      <c r="L3618" s="32"/>
      <c r="M3618" s="175"/>
      <c r="T3618" s="56"/>
      <c r="AU3618" s="17" t="s">
        <v>90</v>
      </c>
    </row>
    <row r="3619" spans="2:65" s="1" customFormat="1" ht="11.25">
      <c r="B3619" s="32"/>
      <c r="D3619" s="154" t="s">
        <v>403</v>
      </c>
      <c r="F3619" s="176" t="s">
        <v>1525</v>
      </c>
      <c r="H3619" s="177">
        <v>0</v>
      </c>
      <c r="L3619" s="32"/>
      <c r="M3619" s="175"/>
      <c r="T3619" s="56"/>
      <c r="AU3619" s="17" t="s">
        <v>90</v>
      </c>
    </row>
    <row r="3620" spans="2:65" s="1" customFormat="1" ht="11.25">
      <c r="B3620" s="32"/>
      <c r="D3620" s="154" t="s">
        <v>403</v>
      </c>
      <c r="F3620" s="176" t="s">
        <v>1526</v>
      </c>
      <c r="H3620" s="177">
        <v>0</v>
      </c>
      <c r="L3620" s="32"/>
      <c r="M3620" s="175"/>
      <c r="T3620" s="56"/>
      <c r="AU3620" s="17" t="s">
        <v>90</v>
      </c>
    </row>
    <row r="3621" spans="2:65" s="1" customFormat="1" ht="11.25">
      <c r="B3621" s="32"/>
      <c r="D3621" s="154" t="s">
        <v>403</v>
      </c>
      <c r="F3621" s="176" t="s">
        <v>175</v>
      </c>
      <c r="H3621" s="177">
        <v>40.67</v>
      </c>
      <c r="L3621" s="32"/>
      <c r="M3621" s="175"/>
      <c r="T3621" s="56"/>
      <c r="AU3621" s="17" t="s">
        <v>90</v>
      </c>
    </row>
    <row r="3622" spans="2:65" s="1" customFormat="1" ht="11.25">
      <c r="B3622" s="32"/>
      <c r="D3622" s="154" t="s">
        <v>403</v>
      </c>
      <c r="F3622" s="176" t="s">
        <v>406</v>
      </c>
      <c r="H3622" s="177">
        <v>40.67</v>
      </c>
      <c r="L3622" s="32"/>
      <c r="M3622" s="175"/>
      <c r="T3622" s="56"/>
      <c r="AU3622" s="17" t="s">
        <v>90</v>
      </c>
    </row>
    <row r="3623" spans="2:65" s="1" customFormat="1" ht="16.5" customHeight="1">
      <c r="B3623" s="32"/>
      <c r="C3623" s="185" t="s">
        <v>1903</v>
      </c>
      <c r="D3623" s="185" t="s">
        <v>479</v>
      </c>
      <c r="E3623" s="186" t="s">
        <v>1904</v>
      </c>
      <c r="F3623" s="187" t="s">
        <v>1905</v>
      </c>
      <c r="G3623" s="188" t="s">
        <v>172</v>
      </c>
      <c r="H3623" s="189">
        <v>362.02300000000002</v>
      </c>
      <c r="I3623" s="190"/>
      <c r="J3623" s="191">
        <f>ROUND(I3623*H3623,2)</f>
        <v>0</v>
      </c>
      <c r="K3623" s="192"/>
      <c r="L3623" s="193"/>
      <c r="M3623" s="194" t="s">
        <v>1</v>
      </c>
      <c r="N3623" s="195" t="s">
        <v>45</v>
      </c>
      <c r="P3623" s="149">
        <f>O3623*H3623</f>
        <v>0</v>
      </c>
      <c r="Q3623" s="149">
        <v>5.0000000000000001E-4</v>
      </c>
      <c r="R3623" s="149">
        <f>Q3623*H3623</f>
        <v>0.18101150000000002</v>
      </c>
      <c r="S3623" s="149">
        <v>0</v>
      </c>
      <c r="T3623" s="150">
        <f>S3623*H3623</f>
        <v>0</v>
      </c>
      <c r="AR3623" s="151" t="s">
        <v>658</v>
      </c>
      <c r="AT3623" s="151" t="s">
        <v>479</v>
      </c>
      <c r="AU3623" s="151" t="s">
        <v>90</v>
      </c>
      <c r="AY3623" s="17" t="s">
        <v>373</v>
      </c>
      <c r="BE3623" s="152">
        <f>IF(N3623="základní",J3623,0)</f>
        <v>0</v>
      </c>
      <c r="BF3623" s="152">
        <f>IF(N3623="snížená",J3623,0)</f>
        <v>0</v>
      </c>
      <c r="BG3623" s="152">
        <f>IF(N3623="zákl. přenesená",J3623,0)</f>
        <v>0</v>
      </c>
      <c r="BH3623" s="152">
        <f>IF(N3623="sníž. přenesená",J3623,0)</f>
        <v>0</v>
      </c>
      <c r="BI3623" s="152">
        <f>IF(N3623="nulová",J3623,0)</f>
        <v>0</v>
      </c>
      <c r="BJ3623" s="17" t="s">
        <v>87</v>
      </c>
      <c r="BK3623" s="152">
        <f>ROUND(I3623*H3623,2)</f>
        <v>0</v>
      </c>
      <c r="BL3623" s="17" t="s">
        <v>497</v>
      </c>
      <c r="BM3623" s="151" t="s">
        <v>1906</v>
      </c>
    </row>
    <row r="3624" spans="2:65" s="13" customFormat="1" ht="11.25">
      <c r="B3624" s="160"/>
      <c r="D3624" s="154" t="s">
        <v>381</v>
      </c>
      <c r="E3624" s="161" t="s">
        <v>1</v>
      </c>
      <c r="F3624" s="162" t="s">
        <v>315</v>
      </c>
      <c r="H3624" s="163">
        <v>313.44</v>
      </c>
      <c r="I3624" s="164"/>
      <c r="L3624" s="160"/>
      <c r="M3624" s="165"/>
      <c r="T3624" s="166"/>
      <c r="AT3624" s="161" t="s">
        <v>381</v>
      </c>
      <c r="AU3624" s="161" t="s">
        <v>90</v>
      </c>
      <c r="AV3624" s="13" t="s">
        <v>90</v>
      </c>
      <c r="AW3624" s="13" t="s">
        <v>36</v>
      </c>
      <c r="AX3624" s="13" t="s">
        <v>80</v>
      </c>
      <c r="AY3624" s="161" t="s">
        <v>373</v>
      </c>
    </row>
    <row r="3625" spans="2:65" s="14" customFormat="1" ht="11.25">
      <c r="B3625" s="167"/>
      <c r="D3625" s="154" t="s">
        <v>381</v>
      </c>
      <c r="E3625" s="168" t="s">
        <v>1</v>
      </c>
      <c r="F3625" s="169" t="s">
        <v>386</v>
      </c>
      <c r="H3625" s="170">
        <v>313.44</v>
      </c>
      <c r="I3625" s="171"/>
      <c r="L3625" s="167"/>
      <c r="M3625" s="172"/>
      <c r="T3625" s="173"/>
      <c r="AT3625" s="168" t="s">
        <v>381</v>
      </c>
      <c r="AU3625" s="168" t="s">
        <v>90</v>
      </c>
      <c r="AV3625" s="14" t="s">
        <v>379</v>
      </c>
      <c r="AW3625" s="14" t="s">
        <v>36</v>
      </c>
      <c r="AX3625" s="14" t="s">
        <v>87</v>
      </c>
      <c r="AY3625" s="168" t="s">
        <v>373</v>
      </c>
    </row>
    <row r="3626" spans="2:65" s="1" customFormat="1" ht="11.25">
      <c r="B3626" s="32"/>
      <c r="D3626" s="154" t="s">
        <v>403</v>
      </c>
      <c r="F3626" s="174" t="s">
        <v>1823</v>
      </c>
      <c r="L3626" s="32"/>
      <c r="M3626" s="175"/>
      <c r="T3626" s="56"/>
      <c r="AU3626" s="17" t="s">
        <v>90</v>
      </c>
    </row>
    <row r="3627" spans="2:65" s="1" customFormat="1" ht="11.25">
      <c r="B3627" s="32"/>
      <c r="D3627" s="154" t="s">
        <v>403</v>
      </c>
      <c r="F3627" s="176" t="s">
        <v>1824</v>
      </c>
      <c r="H3627" s="177">
        <v>0</v>
      </c>
      <c r="L3627" s="32"/>
      <c r="M3627" s="175"/>
      <c r="T3627" s="56"/>
      <c r="AU3627" s="17" t="s">
        <v>90</v>
      </c>
    </row>
    <row r="3628" spans="2:65" s="1" customFormat="1" ht="11.25">
      <c r="B3628" s="32"/>
      <c r="D3628" s="154" t="s">
        <v>403</v>
      </c>
      <c r="F3628" s="176" t="s">
        <v>1526</v>
      </c>
      <c r="H3628" s="177">
        <v>0</v>
      </c>
      <c r="L3628" s="32"/>
      <c r="M3628" s="175"/>
      <c r="T3628" s="56"/>
      <c r="AU3628" s="17" t="s">
        <v>90</v>
      </c>
    </row>
    <row r="3629" spans="2:65" s="1" customFormat="1" ht="11.25">
      <c r="B3629" s="32"/>
      <c r="D3629" s="154" t="s">
        <v>403</v>
      </c>
      <c r="F3629" s="176" t="s">
        <v>316</v>
      </c>
      <c r="H3629" s="177">
        <v>313.44</v>
      </c>
      <c r="L3629" s="32"/>
      <c r="M3629" s="175"/>
      <c r="T3629" s="56"/>
      <c r="AU3629" s="17" t="s">
        <v>90</v>
      </c>
    </row>
    <row r="3630" spans="2:65" s="1" customFormat="1" ht="11.25">
      <c r="B3630" s="32"/>
      <c r="D3630" s="154" t="s">
        <v>403</v>
      </c>
      <c r="F3630" s="176" t="s">
        <v>406</v>
      </c>
      <c r="H3630" s="177">
        <v>313.44</v>
      </c>
      <c r="L3630" s="32"/>
      <c r="M3630" s="175"/>
      <c r="T3630" s="56"/>
      <c r="AU3630" s="17" t="s">
        <v>90</v>
      </c>
    </row>
    <row r="3631" spans="2:65" s="13" customFormat="1" ht="11.25">
      <c r="B3631" s="160"/>
      <c r="D3631" s="154" t="s">
        <v>381</v>
      </c>
      <c r="F3631" s="162" t="s">
        <v>1907</v>
      </c>
      <c r="H3631" s="163">
        <v>362.02300000000002</v>
      </c>
      <c r="I3631" s="164"/>
      <c r="L3631" s="160"/>
      <c r="M3631" s="165"/>
      <c r="T3631" s="166"/>
      <c r="AT3631" s="161" t="s">
        <v>381</v>
      </c>
      <c r="AU3631" s="161" t="s">
        <v>90</v>
      </c>
      <c r="AV3631" s="13" t="s">
        <v>90</v>
      </c>
      <c r="AW3631" s="13" t="s">
        <v>4</v>
      </c>
      <c r="AX3631" s="13" t="s">
        <v>87</v>
      </c>
      <c r="AY3631" s="161" t="s">
        <v>373</v>
      </c>
    </row>
    <row r="3632" spans="2:65" s="1" customFormat="1" ht="16.5" customHeight="1">
      <c r="B3632" s="32"/>
      <c r="C3632" s="185" t="s">
        <v>1908</v>
      </c>
      <c r="D3632" s="185" t="s">
        <v>479</v>
      </c>
      <c r="E3632" s="186" t="s">
        <v>1895</v>
      </c>
      <c r="F3632" s="187" t="s">
        <v>1896</v>
      </c>
      <c r="G3632" s="188" t="s">
        <v>172</v>
      </c>
      <c r="H3632" s="189">
        <v>67.879000000000005</v>
      </c>
      <c r="I3632" s="190"/>
      <c r="J3632" s="191">
        <f>ROUND(I3632*H3632,2)</f>
        <v>0</v>
      </c>
      <c r="K3632" s="192"/>
      <c r="L3632" s="193"/>
      <c r="M3632" s="194" t="s">
        <v>1</v>
      </c>
      <c r="N3632" s="195" t="s">
        <v>45</v>
      </c>
      <c r="P3632" s="149">
        <f>O3632*H3632</f>
        <v>0</v>
      </c>
      <c r="Q3632" s="149">
        <v>2.0000000000000001E-4</v>
      </c>
      <c r="R3632" s="149">
        <f>Q3632*H3632</f>
        <v>1.3575800000000002E-2</v>
      </c>
      <c r="S3632" s="149">
        <v>0</v>
      </c>
      <c r="T3632" s="150">
        <f>S3632*H3632</f>
        <v>0</v>
      </c>
      <c r="AR3632" s="151" t="s">
        <v>658</v>
      </c>
      <c r="AT3632" s="151" t="s">
        <v>479</v>
      </c>
      <c r="AU3632" s="151" t="s">
        <v>90</v>
      </c>
      <c r="AY3632" s="17" t="s">
        <v>373</v>
      </c>
      <c r="BE3632" s="152">
        <f>IF(N3632="základní",J3632,0)</f>
        <v>0</v>
      </c>
      <c r="BF3632" s="152">
        <f>IF(N3632="snížená",J3632,0)</f>
        <v>0</v>
      </c>
      <c r="BG3632" s="152">
        <f>IF(N3632="zákl. přenesená",J3632,0)</f>
        <v>0</v>
      </c>
      <c r="BH3632" s="152">
        <f>IF(N3632="sníž. přenesená",J3632,0)</f>
        <v>0</v>
      </c>
      <c r="BI3632" s="152">
        <f>IF(N3632="nulová",J3632,0)</f>
        <v>0</v>
      </c>
      <c r="BJ3632" s="17" t="s">
        <v>87</v>
      </c>
      <c r="BK3632" s="152">
        <f>ROUND(I3632*H3632,2)</f>
        <v>0</v>
      </c>
      <c r="BL3632" s="17" t="s">
        <v>497</v>
      </c>
      <c r="BM3632" s="151" t="s">
        <v>1909</v>
      </c>
    </row>
    <row r="3633" spans="2:65" s="13" customFormat="1" ht="11.25">
      <c r="B3633" s="160"/>
      <c r="D3633" s="154" t="s">
        <v>381</v>
      </c>
      <c r="E3633" s="161" t="s">
        <v>1</v>
      </c>
      <c r="F3633" s="162" t="s">
        <v>220</v>
      </c>
      <c r="H3633" s="163">
        <v>58.77</v>
      </c>
      <c r="I3633" s="164"/>
      <c r="L3633" s="160"/>
      <c r="M3633" s="165"/>
      <c r="T3633" s="166"/>
      <c r="AT3633" s="161" t="s">
        <v>381</v>
      </c>
      <c r="AU3633" s="161" t="s">
        <v>90</v>
      </c>
      <c r="AV3633" s="13" t="s">
        <v>90</v>
      </c>
      <c r="AW3633" s="13" t="s">
        <v>36</v>
      </c>
      <c r="AX3633" s="13" t="s">
        <v>80</v>
      </c>
      <c r="AY3633" s="161" t="s">
        <v>373</v>
      </c>
    </row>
    <row r="3634" spans="2:65" s="14" customFormat="1" ht="11.25">
      <c r="B3634" s="167"/>
      <c r="D3634" s="154" t="s">
        <v>381</v>
      </c>
      <c r="E3634" s="168" t="s">
        <v>1</v>
      </c>
      <c r="F3634" s="169" t="s">
        <v>386</v>
      </c>
      <c r="H3634" s="170">
        <v>58.77</v>
      </c>
      <c r="I3634" s="171"/>
      <c r="L3634" s="167"/>
      <c r="M3634" s="172"/>
      <c r="T3634" s="173"/>
      <c r="AT3634" s="168" t="s">
        <v>381</v>
      </c>
      <c r="AU3634" s="168" t="s">
        <v>90</v>
      </c>
      <c r="AV3634" s="14" t="s">
        <v>379</v>
      </c>
      <c r="AW3634" s="14" t="s">
        <v>36</v>
      </c>
      <c r="AX3634" s="14" t="s">
        <v>87</v>
      </c>
      <c r="AY3634" s="168" t="s">
        <v>373</v>
      </c>
    </row>
    <row r="3635" spans="2:65" s="1" customFormat="1" ht="11.25">
      <c r="B3635" s="32"/>
      <c r="D3635" s="154" t="s">
        <v>403</v>
      </c>
      <c r="F3635" s="174" t="s">
        <v>1825</v>
      </c>
      <c r="L3635" s="32"/>
      <c r="M3635" s="175"/>
      <c r="T3635" s="56"/>
      <c r="AU3635" s="17" t="s">
        <v>90</v>
      </c>
    </row>
    <row r="3636" spans="2:65" s="1" customFormat="1" ht="11.25">
      <c r="B3636" s="32"/>
      <c r="D3636" s="154" t="s">
        <v>403</v>
      </c>
      <c r="F3636" s="176" t="s">
        <v>1826</v>
      </c>
      <c r="H3636" s="177">
        <v>0</v>
      </c>
      <c r="L3636" s="32"/>
      <c r="M3636" s="175"/>
      <c r="T3636" s="56"/>
      <c r="AU3636" s="17" t="s">
        <v>90</v>
      </c>
    </row>
    <row r="3637" spans="2:65" s="1" customFormat="1" ht="11.25">
      <c r="B3637" s="32"/>
      <c r="D3637" s="154" t="s">
        <v>403</v>
      </c>
      <c r="F3637" s="176" t="s">
        <v>1526</v>
      </c>
      <c r="H3637" s="177">
        <v>0</v>
      </c>
      <c r="L3637" s="32"/>
      <c r="M3637" s="175"/>
      <c r="T3637" s="56"/>
      <c r="AU3637" s="17" t="s">
        <v>90</v>
      </c>
    </row>
    <row r="3638" spans="2:65" s="1" customFormat="1" ht="11.25">
      <c r="B3638" s="32"/>
      <c r="D3638" s="154" t="s">
        <v>403</v>
      </c>
      <c r="F3638" s="176" t="s">
        <v>221</v>
      </c>
      <c r="H3638" s="177">
        <v>58.77</v>
      </c>
      <c r="L3638" s="32"/>
      <c r="M3638" s="175"/>
      <c r="T3638" s="56"/>
      <c r="AU3638" s="17" t="s">
        <v>90</v>
      </c>
    </row>
    <row r="3639" spans="2:65" s="1" customFormat="1" ht="11.25">
      <c r="B3639" s="32"/>
      <c r="D3639" s="154" t="s">
        <v>403</v>
      </c>
      <c r="F3639" s="176" t="s">
        <v>406</v>
      </c>
      <c r="H3639" s="177">
        <v>58.77</v>
      </c>
      <c r="L3639" s="32"/>
      <c r="M3639" s="175"/>
      <c r="T3639" s="56"/>
      <c r="AU3639" s="17" t="s">
        <v>90</v>
      </c>
    </row>
    <row r="3640" spans="2:65" s="13" customFormat="1" ht="11.25">
      <c r="B3640" s="160"/>
      <c r="D3640" s="154" t="s">
        <v>381</v>
      </c>
      <c r="F3640" s="162" t="s">
        <v>1910</v>
      </c>
      <c r="H3640" s="163">
        <v>67.879000000000005</v>
      </c>
      <c r="I3640" s="164"/>
      <c r="L3640" s="160"/>
      <c r="M3640" s="165"/>
      <c r="T3640" s="166"/>
      <c r="AT3640" s="161" t="s">
        <v>381</v>
      </c>
      <c r="AU3640" s="161" t="s">
        <v>90</v>
      </c>
      <c r="AV3640" s="13" t="s">
        <v>90</v>
      </c>
      <c r="AW3640" s="13" t="s">
        <v>4</v>
      </c>
      <c r="AX3640" s="13" t="s">
        <v>87</v>
      </c>
      <c r="AY3640" s="161" t="s">
        <v>373</v>
      </c>
    </row>
    <row r="3641" spans="2:65" s="1" customFormat="1" ht="16.5" customHeight="1">
      <c r="B3641" s="32"/>
      <c r="C3641" s="185" t="s">
        <v>1911</v>
      </c>
      <c r="D3641" s="185" t="s">
        <v>479</v>
      </c>
      <c r="E3641" s="186" t="s">
        <v>1890</v>
      </c>
      <c r="F3641" s="187" t="s">
        <v>1891</v>
      </c>
      <c r="G3641" s="188" t="s">
        <v>172</v>
      </c>
      <c r="H3641" s="189">
        <v>46.973999999999997</v>
      </c>
      <c r="I3641" s="190"/>
      <c r="J3641" s="191">
        <f>ROUND(I3641*H3641,2)</f>
        <v>0</v>
      </c>
      <c r="K3641" s="192"/>
      <c r="L3641" s="193"/>
      <c r="M3641" s="194" t="s">
        <v>1</v>
      </c>
      <c r="N3641" s="195" t="s">
        <v>45</v>
      </c>
      <c r="P3641" s="149">
        <f>O3641*H3641</f>
        <v>0</v>
      </c>
      <c r="Q3641" s="149">
        <v>2.9999999999999997E-4</v>
      </c>
      <c r="R3641" s="149">
        <f>Q3641*H3641</f>
        <v>1.4092199999999997E-2</v>
      </c>
      <c r="S3641" s="149">
        <v>0</v>
      </c>
      <c r="T3641" s="150">
        <f>S3641*H3641</f>
        <v>0</v>
      </c>
      <c r="AR3641" s="151" t="s">
        <v>658</v>
      </c>
      <c r="AT3641" s="151" t="s">
        <v>479</v>
      </c>
      <c r="AU3641" s="151" t="s">
        <v>90</v>
      </c>
      <c r="AY3641" s="17" t="s">
        <v>373</v>
      </c>
      <c r="BE3641" s="152">
        <f>IF(N3641="základní",J3641,0)</f>
        <v>0</v>
      </c>
      <c r="BF3641" s="152">
        <f>IF(N3641="snížená",J3641,0)</f>
        <v>0</v>
      </c>
      <c r="BG3641" s="152">
        <f>IF(N3641="zákl. přenesená",J3641,0)</f>
        <v>0</v>
      </c>
      <c r="BH3641" s="152">
        <f>IF(N3641="sníž. přenesená",J3641,0)</f>
        <v>0</v>
      </c>
      <c r="BI3641" s="152">
        <f>IF(N3641="nulová",J3641,0)</f>
        <v>0</v>
      </c>
      <c r="BJ3641" s="17" t="s">
        <v>87</v>
      </c>
      <c r="BK3641" s="152">
        <f>ROUND(I3641*H3641,2)</f>
        <v>0</v>
      </c>
      <c r="BL3641" s="17" t="s">
        <v>497</v>
      </c>
      <c r="BM3641" s="151" t="s">
        <v>1912</v>
      </c>
    </row>
    <row r="3642" spans="2:65" s="13" customFormat="1" ht="11.25">
      <c r="B3642" s="160"/>
      <c r="D3642" s="154" t="s">
        <v>381</v>
      </c>
      <c r="E3642" s="161" t="s">
        <v>1</v>
      </c>
      <c r="F3642" s="162" t="s">
        <v>174</v>
      </c>
      <c r="H3642" s="163">
        <v>40.67</v>
      </c>
      <c r="I3642" s="164"/>
      <c r="L3642" s="160"/>
      <c r="M3642" s="165"/>
      <c r="T3642" s="166"/>
      <c r="AT3642" s="161" t="s">
        <v>381</v>
      </c>
      <c r="AU3642" s="161" t="s">
        <v>90</v>
      </c>
      <c r="AV3642" s="13" t="s">
        <v>90</v>
      </c>
      <c r="AW3642" s="13" t="s">
        <v>36</v>
      </c>
      <c r="AX3642" s="13" t="s">
        <v>80</v>
      </c>
      <c r="AY3642" s="161" t="s">
        <v>373</v>
      </c>
    </row>
    <row r="3643" spans="2:65" s="14" customFormat="1" ht="11.25">
      <c r="B3643" s="167"/>
      <c r="D3643" s="154" t="s">
        <v>381</v>
      </c>
      <c r="E3643" s="168" t="s">
        <v>1</v>
      </c>
      <c r="F3643" s="169" t="s">
        <v>386</v>
      </c>
      <c r="H3643" s="170">
        <v>40.67</v>
      </c>
      <c r="I3643" s="171"/>
      <c r="L3643" s="167"/>
      <c r="M3643" s="172"/>
      <c r="T3643" s="173"/>
      <c r="AT3643" s="168" t="s">
        <v>381</v>
      </c>
      <c r="AU3643" s="168" t="s">
        <v>90</v>
      </c>
      <c r="AV3643" s="14" t="s">
        <v>379</v>
      </c>
      <c r="AW3643" s="14" t="s">
        <v>36</v>
      </c>
      <c r="AX3643" s="14" t="s">
        <v>87</v>
      </c>
      <c r="AY3643" s="168" t="s">
        <v>373</v>
      </c>
    </row>
    <row r="3644" spans="2:65" s="1" customFormat="1" ht="11.25">
      <c r="B3644" s="32"/>
      <c r="D3644" s="154" t="s">
        <v>403</v>
      </c>
      <c r="F3644" s="174" t="s">
        <v>1524</v>
      </c>
      <c r="L3644" s="32"/>
      <c r="M3644" s="175"/>
      <c r="T3644" s="56"/>
      <c r="AU3644" s="17" t="s">
        <v>90</v>
      </c>
    </row>
    <row r="3645" spans="2:65" s="1" customFormat="1" ht="11.25">
      <c r="B3645" s="32"/>
      <c r="D3645" s="154" t="s">
        <v>403</v>
      </c>
      <c r="F3645" s="176" t="s">
        <v>1525</v>
      </c>
      <c r="H3645" s="177">
        <v>0</v>
      </c>
      <c r="L3645" s="32"/>
      <c r="M3645" s="175"/>
      <c r="T3645" s="56"/>
      <c r="AU3645" s="17" t="s">
        <v>90</v>
      </c>
    </row>
    <row r="3646" spans="2:65" s="1" customFormat="1" ht="11.25">
      <c r="B3646" s="32"/>
      <c r="D3646" s="154" t="s">
        <v>403</v>
      </c>
      <c r="F3646" s="176" t="s">
        <v>1526</v>
      </c>
      <c r="H3646" s="177">
        <v>0</v>
      </c>
      <c r="L3646" s="32"/>
      <c r="M3646" s="175"/>
      <c r="T3646" s="56"/>
      <c r="AU3646" s="17" t="s">
        <v>90</v>
      </c>
    </row>
    <row r="3647" spans="2:65" s="1" customFormat="1" ht="11.25">
      <c r="B3647" s="32"/>
      <c r="D3647" s="154" t="s">
        <v>403</v>
      </c>
      <c r="F3647" s="176" t="s">
        <v>175</v>
      </c>
      <c r="H3647" s="177">
        <v>40.67</v>
      </c>
      <c r="L3647" s="32"/>
      <c r="M3647" s="175"/>
      <c r="T3647" s="56"/>
      <c r="AU3647" s="17" t="s">
        <v>90</v>
      </c>
    </row>
    <row r="3648" spans="2:65" s="1" customFormat="1" ht="11.25">
      <c r="B3648" s="32"/>
      <c r="D3648" s="154" t="s">
        <v>403</v>
      </c>
      <c r="F3648" s="176" t="s">
        <v>406</v>
      </c>
      <c r="H3648" s="177">
        <v>40.67</v>
      </c>
      <c r="L3648" s="32"/>
      <c r="M3648" s="175"/>
      <c r="T3648" s="56"/>
      <c r="AU3648" s="17" t="s">
        <v>90</v>
      </c>
    </row>
    <row r="3649" spans="2:65" s="13" customFormat="1" ht="11.25">
      <c r="B3649" s="160"/>
      <c r="D3649" s="154" t="s">
        <v>381</v>
      </c>
      <c r="F3649" s="162" t="s">
        <v>1898</v>
      </c>
      <c r="H3649" s="163">
        <v>46.973999999999997</v>
      </c>
      <c r="I3649" s="164"/>
      <c r="L3649" s="160"/>
      <c r="M3649" s="165"/>
      <c r="T3649" s="166"/>
      <c r="AT3649" s="161" t="s">
        <v>381</v>
      </c>
      <c r="AU3649" s="161" t="s">
        <v>90</v>
      </c>
      <c r="AV3649" s="13" t="s">
        <v>90</v>
      </c>
      <c r="AW3649" s="13" t="s">
        <v>4</v>
      </c>
      <c r="AX3649" s="13" t="s">
        <v>87</v>
      </c>
      <c r="AY3649" s="161" t="s">
        <v>373</v>
      </c>
    </row>
    <row r="3650" spans="2:65" s="1" customFormat="1" ht="24.2" customHeight="1">
      <c r="B3650" s="32"/>
      <c r="C3650" s="139" t="s">
        <v>1913</v>
      </c>
      <c r="D3650" s="139" t="s">
        <v>375</v>
      </c>
      <c r="E3650" s="140" t="s">
        <v>1914</v>
      </c>
      <c r="F3650" s="141" t="s">
        <v>1915</v>
      </c>
      <c r="G3650" s="142" t="s">
        <v>172</v>
      </c>
      <c r="H3650" s="143">
        <v>313.44</v>
      </c>
      <c r="I3650" s="144"/>
      <c r="J3650" s="145">
        <f>ROUND(I3650*H3650,2)</f>
        <v>0</v>
      </c>
      <c r="K3650" s="146"/>
      <c r="L3650" s="32"/>
      <c r="M3650" s="147" t="s">
        <v>1</v>
      </c>
      <c r="N3650" s="148" t="s">
        <v>45</v>
      </c>
      <c r="P3650" s="149">
        <f>O3650*H3650</f>
        <v>0</v>
      </c>
      <c r="Q3650" s="149">
        <v>0</v>
      </c>
      <c r="R3650" s="149">
        <f>Q3650*H3650</f>
        <v>0</v>
      </c>
      <c r="S3650" s="149">
        <v>0</v>
      </c>
      <c r="T3650" s="150">
        <f>S3650*H3650</f>
        <v>0</v>
      </c>
      <c r="AR3650" s="151" t="s">
        <v>497</v>
      </c>
      <c r="AT3650" s="151" t="s">
        <v>375</v>
      </c>
      <c r="AU3650" s="151" t="s">
        <v>90</v>
      </c>
      <c r="AY3650" s="17" t="s">
        <v>373</v>
      </c>
      <c r="BE3650" s="152">
        <f>IF(N3650="základní",J3650,0)</f>
        <v>0</v>
      </c>
      <c r="BF3650" s="152">
        <f>IF(N3650="snížená",J3650,0)</f>
        <v>0</v>
      </c>
      <c r="BG3650" s="152">
        <f>IF(N3650="zákl. přenesená",J3650,0)</f>
        <v>0</v>
      </c>
      <c r="BH3650" s="152">
        <f>IF(N3650="sníž. přenesená",J3650,0)</f>
        <v>0</v>
      </c>
      <c r="BI3650" s="152">
        <f>IF(N3650="nulová",J3650,0)</f>
        <v>0</v>
      </c>
      <c r="BJ3650" s="17" t="s">
        <v>87</v>
      </c>
      <c r="BK3650" s="152">
        <f>ROUND(I3650*H3650,2)</f>
        <v>0</v>
      </c>
      <c r="BL3650" s="17" t="s">
        <v>497</v>
      </c>
      <c r="BM3650" s="151" t="s">
        <v>1916</v>
      </c>
    </row>
    <row r="3651" spans="2:65" s="12" customFormat="1" ht="11.25">
      <c r="B3651" s="153"/>
      <c r="D3651" s="154" t="s">
        <v>381</v>
      </c>
      <c r="E3651" s="155" t="s">
        <v>1</v>
      </c>
      <c r="F3651" s="156" t="s">
        <v>1811</v>
      </c>
      <c r="H3651" s="155" t="s">
        <v>1</v>
      </c>
      <c r="I3651" s="157"/>
      <c r="L3651" s="153"/>
      <c r="M3651" s="158"/>
      <c r="T3651" s="159"/>
      <c r="AT3651" s="155" t="s">
        <v>381</v>
      </c>
      <c r="AU3651" s="155" t="s">
        <v>90</v>
      </c>
      <c r="AV3651" s="12" t="s">
        <v>87</v>
      </c>
      <c r="AW3651" s="12" t="s">
        <v>36</v>
      </c>
      <c r="AX3651" s="12" t="s">
        <v>80</v>
      </c>
      <c r="AY3651" s="155" t="s">
        <v>373</v>
      </c>
    </row>
    <row r="3652" spans="2:65" s="13" customFormat="1" ht="11.25">
      <c r="B3652" s="160"/>
      <c r="D3652" s="154" t="s">
        <v>381</v>
      </c>
      <c r="E3652" s="161" t="s">
        <v>1</v>
      </c>
      <c r="F3652" s="162" t="s">
        <v>315</v>
      </c>
      <c r="H3652" s="163">
        <v>313.44</v>
      </c>
      <c r="I3652" s="164"/>
      <c r="L3652" s="160"/>
      <c r="M3652" s="165"/>
      <c r="T3652" s="166"/>
      <c r="AT3652" s="161" t="s">
        <v>381</v>
      </c>
      <c r="AU3652" s="161" t="s">
        <v>90</v>
      </c>
      <c r="AV3652" s="13" t="s">
        <v>90</v>
      </c>
      <c r="AW3652" s="13" t="s">
        <v>36</v>
      </c>
      <c r="AX3652" s="13" t="s">
        <v>80</v>
      </c>
      <c r="AY3652" s="161" t="s">
        <v>373</v>
      </c>
    </row>
    <row r="3653" spans="2:65" s="14" customFormat="1" ht="11.25">
      <c r="B3653" s="167"/>
      <c r="D3653" s="154" t="s">
        <v>381</v>
      </c>
      <c r="E3653" s="168" t="s">
        <v>1</v>
      </c>
      <c r="F3653" s="169" t="s">
        <v>386</v>
      </c>
      <c r="H3653" s="170">
        <v>313.44</v>
      </c>
      <c r="I3653" s="171"/>
      <c r="L3653" s="167"/>
      <c r="M3653" s="172"/>
      <c r="T3653" s="173"/>
      <c r="AT3653" s="168" t="s">
        <v>381</v>
      </c>
      <c r="AU3653" s="168" t="s">
        <v>90</v>
      </c>
      <c r="AV3653" s="14" t="s">
        <v>379</v>
      </c>
      <c r="AW3653" s="14" t="s">
        <v>36</v>
      </c>
      <c r="AX3653" s="14" t="s">
        <v>87</v>
      </c>
      <c r="AY3653" s="168" t="s">
        <v>373</v>
      </c>
    </row>
    <row r="3654" spans="2:65" s="1" customFormat="1" ht="11.25">
      <c r="B3654" s="32"/>
      <c r="D3654" s="154" t="s">
        <v>403</v>
      </c>
      <c r="F3654" s="174" t="s">
        <v>1823</v>
      </c>
      <c r="L3654" s="32"/>
      <c r="M3654" s="175"/>
      <c r="T3654" s="56"/>
      <c r="AU3654" s="17" t="s">
        <v>90</v>
      </c>
    </row>
    <row r="3655" spans="2:65" s="1" customFormat="1" ht="11.25">
      <c r="B3655" s="32"/>
      <c r="D3655" s="154" t="s">
        <v>403</v>
      </c>
      <c r="F3655" s="176" t="s">
        <v>1824</v>
      </c>
      <c r="H3655" s="177">
        <v>0</v>
      </c>
      <c r="L3655" s="32"/>
      <c r="M3655" s="175"/>
      <c r="T3655" s="56"/>
      <c r="AU3655" s="17" t="s">
        <v>90</v>
      </c>
    </row>
    <row r="3656" spans="2:65" s="1" customFormat="1" ht="11.25">
      <c r="B3656" s="32"/>
      <c r="D3656" s="154" t="s">
        <v>403</v>
      </c>
      <c r="F3656" s="176" t="s">
        <v>1526</v>
      </c>
      <c r="H3656" s="177">
        <v>0</v>
      </c>
      <c r="L3656" s="32"/>
      <c r="M3656" s="175"/>
      <c r="T3656" s="56"/>
      <c r="AU3656" s="17" t="s">
        <v>90</v>
      </c>
    </row>
    <row r="3657" spans="2:65" s="1" customFormat="1" ht="11.25">
      <c r="B3657" s="32"/>
      <c r="D3657" s="154" t="s">
        <v>403</v>
      </c>
      <c r="F3657" s="176" t="s">
        <v>316</v>
      </c>
      <c r="H3657" s="177">
        <v>313.44</v>
      </c>
      <c r="L3657" s="32"/>
      <c r="M3657" s="175"/>
      <c r="T3657" s="56"/>
      <c r="AU3657" s="17" t="s">
        <v>90</v>
      </c>
    </row>
    <row r="3658" spans="2:65" s="1" customFormat="1" ht="11.25">
      <c r="B3658" s="32"/>
      <c r="D3658" s="154" t="s">
        <v>403</v>
      </c>
      <c r="F3658" s="176" t="s">
        <v>406</v>
      </c>
      <c r="H3658" s="177">
        <v>313.44</v>
      </c>
      <c r="L3658" s="32"/>
      <c r="M3658" s="175"/>
      <c r="T3658" s="56"/>
      <c r="AU3658" s="17" t="s">
        <v>90</v>
      </c>
    </row>
    <row r="3659" spans="2:65" s="1" customFormat="1" ht="16.5" customHeight="1">
      <c r="B3659" s="32"/>
      <c r="C3659" s="185" t="s">
        <v>1917</v>
      </c>
      <c r="D3659" s="185" t="s">
        <v>479</v>
      </c>
      <c r="E3659" s="186" t="s">
        <v>1918</v>
      </c>
      <c r="F3659" s="187" t="s">
        <v>1919</v>
      </c>
      <c r="G3659" s="188" t="s">
        <v>647</v>
      </c>
      <c r="H3659" s="189">
        <v>25.859000000000002</v>
      </c>
      <c r="I3659" s="190"/>
      <c r="J3659" s="191">
        <f>ROUND(I3659*H3659,2)</f>
        <v>0</v>
      </c>
      <c r="K3659" s="192"/>
      <c r="L3659" s="193"/>
      <c r="M3659" s="194" t="s">
        <v>1</v>
      </c>
      <c r="N3659" s="195" t="s">
        <v>45</v>
      </c>
      <c r="P3659" s="149">
        <f>O3659*H3659</f>
        <v>0</v>
      </c>
      <c r="Q3659" s="149">
        <v>1</v>
      </c>
      <c r="R3659" s="149">
        <f>Q3659*H3659</f>
        <v>25.859000000000002</v>
      </c>
      <c r="S3659" s="149">
        <v>0</v>
      </c>
      <c r="T3659" s="150">
        <f>S3659*H3659</f>
        <v>0</v>
      </c>
      <c r="AR3659" s="151" t="s">
        <v>658</v>
      </c>
      <c r="AT3659" s="151" t="s">
        <v>479</v>
      </c>
      <c r="AU3659" s="151" t="s">
        <v>90</v>
      </c>
      <c r="AY3659" s="17" t="s">
        <v>373</v>
      </c>
      <c r="BE3659" s="152">
        <f>IF(N3659="základní",J3659,0)</f>
        <v>0</v>
      </c>
      <c r="BF3659" s="152">
        <f>IF(N3659="snížená",J3659,0)</f>
        <v>0</v>
      </c>
      <c r="BG3659" s="152">
        <f>IF(N3659="zákl. přenesená",J3659,0)</f>
        <v>0</v>
      </c>
      <c r="BH3659" s="152">
        <f>IF(N3659="sníž. přenesená",J3659,0)</f>
        <v>0</v>
      </c>
      <c r="BI3659" s="152">
        <f>IF(N3659="nulová",J3659,0)</f>
        <v>0</v>
      </c>
      <c r="BJ3659" s="17" t="s">
        <v>87</v>
      </c>
      <c r="BK3659" s="152">
        <f>ROUND(I3659*H3659,2)</f>
        <v>0</v>
      </c>
      <c r="BL3659" s="17" t="s">
        <v>497</v>
      </c>
      <c r="BM3659" s="151" t="s">
        <v>1920</v>
      </c>
    </row>
    <row r="3660" spans="2:65" s="13" customFormat="1" ht="11.25">
      <c r="B3660" s="160"/>
      <c r="D3660" s="154" t="s">
        <v>381</v>
      </c>
      <c r="E3660" s="161" t="s">
        <v>1</v>
      </c>
      <c r="F3660" s="162" t="s">
        <v>315</v>
      </c>
      <c r="H3660" s="163">
        <v>313.44</v>
      </c>
      <c r="I3660" s="164"/>
      <c r="L3660" s="160"/>
      <c r="M3660" s="165"/>
      <c r="T3660" s="166"/>
      <c r="AT3660" s="161" t="s">
        <v>381</v>
      </c>
      <c r="AU3660" s="161" t="s">
        <v>90</v>
      </c>
      <c r="AV3660" s="13" t="s">
        <v>90</v>
      </c>
      <c r="AW3660" s="13" t="s">
        <v>36</v>
      </c>
      <c r="AX3660" s="13" t="s">
        <v>80</v>
      </c>
      <c r="AY3660" s="161" t="s">
        <v>373</v>
      </c>
    </row>
    <row r="3661" spans="2:65" s="14" customFormat="1" ht="11.25">
      <c r="B3661" s="167"/>
      <c r="D3661" s="154" t="s">
        <v>381</v>
      </c>
      <c r="E3661" s="168" t="s">
        <v>1</v>
      </c>
      <c r="F3661" s="169" t="s">
        <v>386</v>
      </c>
      <c r="H3661" s="170">
        <v>313.44</v>
      </c>
      <c r="I3661" s="171"/>
      <c r="L3661" s="167"/>
      <c r="M3661" s="172"/>
      <c r="T3661" s="173"/>
      <c r="AT3661" s="168" t="s">
        <v>381</v>
      </c>
      <c r="AU3661" s="168" t="s">
        <v>90</v>
      </c>
      <c r="AV3661" s="14" t="s">
        <v>379</v>
      </c>
      <c r="AW3661" s="14" t="s">
        <v>36</v>
      </c>
      <c r="AX3661" s="14" t="s">
        <v>87</v>
      </c>
      <c r="AY3661" s="168" t="s">
        <v>373</v>
      </c>
    </row>
    <row r="3662" spans="2:65" s="1" customFormat="1" ht="11.25">
      <c r="B3662" s="32"/>
      <c r="D3662" s="154" t="s">
        <v>403</v>
      </c>
      <c r="F3662" s="174" t="s">
        <v>1823</v>
      </c>
      <c r="L3662" s="32"/>
      <c r="M3662" s="175"/>
      <c r="T3662" s="56"/>
      <c r="AU3662" s="17" t="s">
        <v>90</v>
      </c>
    </row>
    <row r="3663" spans="2:65" s="1" customFormat="1" ht="11.25">
      <c r="B3663" s="32"/>
      <c r="D3663" s="154" t="s">
        <v>403</v>
      </c>
      <c r="F3663" s="176" t="s">
        <v>1824</v>
      </c>
      <c r="H3663" s="177">
        <v>0</v>
      </c>
      <c r="L3663" s="32"/>
      <c r="M3663" s="175"/>
      <c r="T3663" s="56"/>
      <c r="AU3663" s="17" t="s">
        <v>90</v>
      </c>
    </row>
    <row r="3664" spans="2:65" s="1" customFormat="1" ht="11.25">
      <c r="B3664" s="32"/>
      <c r="D3664" s="154" t="s">
        <v>403</v>
      </c>
      <c r="F3664" s="176" t="s">
        <v>1526</v>
      </c>
      <c r="H3664" s="177">
        <v>0</v>
      </c>
      <c r="L3664" s="32"/>
      <c r="M3664" s="175"/>
      <c r="T3664" s="56"/>
      <c r="AU3664" s="17" t="s">
        <v>90</v>
      </c>
    </row>
    <row r="3665" spans="2:65" s="1" customFormat="1" ht="11.25">
      <c r="B3665" s="32"/>
      <c r="D3665" s="154" t="s">
        <v>403</v>
      </c>
      <c r="F3665" s="176" t="s">
        <v>316</v>
      </c>
      <c r="H3665" s="177">
        <v>313.44</v>
      </c>
      <c r="L3665" s="32"/>
      <c r="M3665" s="175"/>
      <c r="T3665" s="56"/>
      <c r="AU3665" s="17" t="s">
        <v>90</v>
      </c>
    </row>
    <row r="3666" spans="2:65" s="1" customFormat="1" ht="11.25">
      <c r="B3666" s="32"/>
      <c r="D3666" s="154" t="s">
        <v>403</v>
      </c>
      <c r="F3666" s="176" t="s">
        <v>406</v>
      </c>
      <c r="H3666" s="177">
        <v>313.44</v>
      </c>
      <c r="L3666" s="32"/>
      <c r="M3666" s="175"/>
      <c r="T3666" s="56"/>
      <c r="AU3666" s="17" t="s">
        <v>90</v>
      </c>
    </row>
    <row r="3667" spans="2:65" s="13" customFormat="1" ht="11.25">
      <c r="B3667" s="160"/>
      <c r="D3667" s="154" t="s">
        <v>381</v>
      </c>
      <c r="F3667" s="162" t="s">
        <v>1921</v>
      </c>
      <c r="H3667" s="163">
        <v>25.859000000000002</v>
      </c>
      <c r="I3667" s="164"/>
      <c r="L3667" s="160"/>
      <c r="M3667" s="165"/>
      <c r="T3667" s="166"/>
      <c r="AT3667" s="161" t="s">
        <v>381</v>
      </c>
      <c r="AU3667" s="161" t="s">
        <v>90</v>
      </c>
      <c r="AV3667" s="13" t="s">
        <v>90</v>
      </c>
      <c r="AW3667" s="13" t="s">
        <v>4</v>
      </c>
      <c r="AX3667" s="13" t="s">
        <v>87</v>
      </c>
      <c r="AY3667" s="161" t="s">
        <v>373</v>
      </c>
    </row>
    <row r="3668" spans="2:65" s="1" customFormat="1" ht="16.5" customHeight="1">
      <c r="B3668" s="32"/>
      <c r="C3668" s="139" t="s">
        <v>1922</v>
      </c>
      <c r="D3668" s="139" t="s">
        <v>375</v>
      </c>
      <c r="E3668" s="140" t="s">
        <v>1923</v>
      </c>
      <c r="F3668" s="141" t="s">
        <v>1924</v>
      </c>
      <c r="G3668" s="142" t="s">
        <v>914</v>
      </c>
      <c r="H3668" s="143">
        <v>12</v>
      </c>
      <c r="I3668" s="144"/>
      <c r="J3668" s="145">
        <f>ROUND(I3668*H3668,2)</f>
        <v>0</v>
      </c>
      <c r="K3668" s="146"/>
      <c r="L3668" s="32"/>
      <c r="M3668" s="147" t="s">
        <v>1</v>
      </c>
      <c r="N3668" s="148" t="s">
        <v>45</v>
      </c>
      <c r="P3668" s="149">
        <f>O3668*H3668</f>
        <v>0</v>
      </c>
      <c r="Q3668" s="149">
        <v>0</v>
      </c>
      <c r="R3668" s="149">
        <f>Q3668*H3668</f>
        <v>0</v>
      </c>
      <c r="S3668" s="149">
        <v>0</v>
      </c>
      <c r="T3668" s="150">
        <f>S3668*H3668</f>
        <v>0</v>
      </c>
      <c r="AR3668" s="151" t="s">
        <v>497</v>
      </c>
      <c r="AT3668" s="151" t="s">
        <v>375</v>
      </c>
      <c r="AU3668" s="151" t="s">
        <v>90</v>
      </c>
      <c r="AY3668" s="17" t="s">
        <v>373</v>
      </c>
      <c r="BE3668" s="152">
        <f>IF(N3668="základní",J3668,0)</f>
        <v>0</v>
      </c>
      <c r="BF3668" s="152">
        <f>IF(N3668="snížená",J3668,0)</f>
        <v>0</v>
      </c>
      <c r="BG3668" s="152">
        <f>IF(N3668="zákl. přenesená",J3668,0)</f>
        <v>0</v>
      </c>
      <c r="BH3668" s="152">
        <f>IF(N3668="sníž. přenesená",J3668,0)</f>
        <v>0</v>
      </c>
      <c r="BI3668" s="152">
        <f>IF(N3668="nulová",J3668,0)</f>
        <v>0</v>
      </c>
      <c r="BJ3668" s="17" t="s">
        <v>87</v>
      </c>
      <c r="BK3668" s="152">
        <f>ROUND(I3668*H3668,2)</f>
        <v>0</v>
      </c>
      <c r="BL3668" s="17" t="s">
        <v>497</v>
      </c>
      <c r="BM3668" s="151" t="s">
        <v>1925</v>
      </c>
    </row>
    <row r="3669" spans="2:65" s="12" customFormat="1" ht="11.25">
      <c r="B3669" s="153"/>
      <c r="D3669" s="154" t="s">
        <v>381</v>
      </c>
      <c r="E3669" s="155" t="s">
        <v>1</v>
      </c>
      <c r="F3669" s="156" t="s">
        <v>1811</v>
      </c>
      <c r="H3669" s="155" t="s">
        <v>1</v>
      </c>
      <c r="I3669" s="157"/>
      <c r="L3669" s="153"/>
      <c r="M3669" s="158"/>
      <c r="T3669" s="159"/>
      <c r="AT3669" s="155" t="s">
        <v>381</v>
      </c>
      <c r="AU3669" s="155" t="s">
        <v>90</v>
      </c>
      <c r="AV3669" s="12" t="s">
        <v>87</v>
      </c>
      <c r="AW3669" s="12" t="s">
        <v>36</v>
      </c>
      <c r="AX3669" s="12" t="s">
        <v>80</v>
      </c>
      <c r="AY3669" s="155" t="s">
        <v>373</v>
      </c>
    </row>
    <row r="3670" spans="2:65" s="13" customFormat="1" ht="11.25">
      <c r="B3670" s="160"/>
      <c r="D3670" s="154" t="s">
        <v>381</v>
      </c>
      <c r="E3670" s="161" t="s">
        <v>1</v>
      </c>
      <c r="F3670" s="162" t="s">
        <v>1926</v>
      </c>
      <c r="H3670" s="163">
        <v>10</v>
      </c>
      <c r="I3670" s="164"/>
      <c r="L3670" s="160"/>
      <c r="M3670" s="165"/>
      <c r="T3670" s="166"/>
      <c r="AT3670" s="161" t="s">
        <v>381</v>
      </c>
      <c r="AU3670" s="161" t="s">
        <v>90</v>
      </c>
      <c r="AV3670" s="13" t="s">
        <v>90</v>
      </c>
      <c r="AW3670" s="13" t="s">
        <v>36</v>
      </c>
      <c r="AX3670" s="13" t="s">
        <v>80</v>
      </c>
      <c r="AY3670" s="161" t="s">
        <v>373</v>
      </c>
    </row>
    <row r="3671" spans="2:65" s="13" customFormat="1" ht="11.25">
      <c r="B3671" s="160"/>
      <c r="D3671" s="154" t="s">
        <v>381</v>
      </c>
      <c r="E3671" s="161" t="s">
        <v>1</v>
      </c>
      <c r="F3671" s="162" t="s">
        <v>1927</v>
      </c>
      <c r="H3671" s="163">
        <v>2</v>
      </c>
      <c r="I3671" s="164"/>
      <c r="L3671" s="160"/>
      <c r="M3671" s="165"/>
      <c r="T3671" s="166"/>
      <c r="AT3671" s="161" t="s">
        <v>381</v>
      </c>
      <c r="AU3671" s="161" t="s">
        <v>90</v>
      </c>
      <c r="AV3671" s="13" t="s">
        <v>90</v>
      </c>
      <c r="AW3671" s="13" t="s">
        <v>36</v>
      </c>
      <c r="AX3671" s="13" t="s">
        <v>80</v>
      </c>
      <c r="AY3671" s="161" t="s">
        <v>373</v>
      </c>
    </row>
    <row r="3672" spans="2:65" s="14" customFormat="1" ht="11.25">
      <c r="B3672" s="167"/>
      <c r="D3672" s="154" t="s">
        <v>381</v>
      </c>
      <c r="E3672" s="168" t="s">
        <v>1</v>
      </c>
      <c r="F3672" s="169" t="s">
        <v>386</v>
      </c>
      <c r="H3672" s="170">
        <v>12</v>
      </c>
      <c r="I3672" s="171"/>
      <c r="L3672" s="167"/>
      <c r="M3672" s="172"/>
      <c r="T3672" s="173"/>
      <c r="AT3672" s="168" t="s">
        <v>381</v>
      </c>
      <c r="AU3672" s="168" t="s">
        <v>90</v>
      </c>
      <c r="AV3672" s="14" t="s">
        <v>379</v>
      </c>
      <c r="AW3672" s="14" t="s">
        <v>36</v>
      </c>
      <c r="AX3672" s="14" t="s">
        <v>87</v>
      </c>
      <c r="AY3672" s="168" t="s">
        <v>373</v>
      </c>
    </row>
    <row r="3673" spans="2:65" s="1" customFormat="1" ht="24.2" customHeight="1">
      <c r="B3673" s="32"/>
      <c r="C3673" s="185" t="s">
        <v>1928</v>
      </c>
      <c r="D3673" s="185" t="s">
        <v>479</v>
      </c>
      <c r="E3673" s="186" t="s">
        <v>1929</v>
      </c>
      <c r="F3673" s="187" t="s">
        <v>1930</v>
      </c>
      <c r="G3673" s="188" t="s">
        <v>914</v>
      </c>
      <c r="H3673" s="189">
        <v>12</v>
      </c>
      <c r="I3673" s="190"/>
      <c r="J3673" s="191">
        <f>ROUND(I3673*H3673,2)</f>
        <v>0</v>
      </c>
      <c r="K3673" s="192"/>
      <c r="L3673" s="193"/>
      <c r="M3673" s="194" t="s">
        <v>1</v>
      </c>
      <c r="N3673" s="195" t="s">
        <v>45</v>
      </c>
      <c r="P3673" s="149">
        <f>O3673*H3673</f>
        <v>0</v>
      </c>
      <c r="Q3673" s="149">
        <v>5.0000000000000001E-4</v>
      </c>
      <c r="R3673" s="149">
        <f>Q3673*H3673</f>
        <v>6.0000000000000001E-3</v>
      </c>
      <c r="S3673" s="149">
        <v>0</v>
      </c>
      <c r="T3673" s="150">
        <f>S3673*H3673</f>
        <v>0</v>
      </c>
      <c r="AR3673" s="151" t="s">
        <v>658</v>
      </c>
      <c r="AT3673" s="151" t="s">
        <v>479</v>
      </c>
      <c r="AU3673" s="151" t="s">
        <v>90</v>
      </c>
      <c r="AY3673" s="17" t="s">
        <v>373</v>
      </c>
      <c r="BE3673" s="152">
        <f>IF(N3673="základní",J3673,0)</f>
        <v>0</v>
      </c>
      <c r="BF3673" s="152">
        <f>IF(N3673="snížená",J3673,0)</f>
        <v>0</v>
      </c>
      <c r="BG3673" s="152">
        <f>IF(N3673="zákl. přenesená",J3673,0)</f>
        <v>0</v>
      </c>
      <c r="BH3673" s="152">
        <f>IF(N3673="sníž. přenesená",J3673,0)</f>
        <v>0</v>
      </c>
      <c r="BI3673" s="152">
        <f>IF(N3673="nulová",J3673,0)</f>
        <v>0</v>
      </c>
      <c r="BJ3673" s="17" t="s">
        <v>87</v>
      </c>
      <c r="BK3673" s="152">
        <f>ROUND(I3673*H3673,2)</f>
        <v>0</v>
      </c>
      <c r="BL3673" s="17" t="s">
        <v>497</v>
      </c>
      <c r="BM3673" s="151" t="s">
        <v>1931</v>
      </c>
    </row>
    <row r="3674" spans="2:65" s="1" customFormat="1" ht="24.2" customHeight="1">
      <c r="B3674" s="32"/>
      <c r="C3674" s="139" t="s">
        <v>1932</v>
      </c>
      <c r="D3674" s="139" t="s">
        <v>375</v>
      </c>
      <c r="E3674" s="140" t="s">
        <v>1933</v>
      </c>
      <c r="F3674" s="141" t="s">
        <v>1934</v>
      </c>
      <c r="G3674" s="142" t="s">
        <v>172</v>
      </c>
      <c r="H3674" s="143">
        <v>58.77</v>
      </c>
      <c r="I3674" s="144"/>
      <c r="J3674" s="145">
        <f>ROUND(I3674*H3674,2)</f>
        <v>0</v>
      </c>
      <c r="K3674" s="146"/>
      <c r="L3674" s="32"/>
      <c r="M3674" s="147" t="s">
        <v>1</v>
      </c>
      <c r="N3674" s="148" t="s">
        <v>45</v>
      </c>
      <c r="P3674" s="149">
        <f>O3674*H3674</f>
        <v>0</v>
      </c>
      <c r="Q3674" s="149">
        <v>0</v>
      </c>
      <c r="R3674" s="149">
        <f>Q3674*H3674</f>
        <v>0</v>
      </c>
      <c r="S3674" s="149">
        <v>0</v>
      </c>
      <c r="T3674" s="150">
        <f>S3674*H3674</f>
        <v>0</v>
      </c>
      <c r="AR3674" s="151" t="s">
        <v>497</v>
      </c>
      <c r="AT3674" s="151" t="s">
        <v>375</v>
      </c>
      <c r="AU3674" s="151" t="s">
        <v>90</v>
      </c>
      <c r="AY3674" s="17" t="s">
        <v>373</v>
      </c>
      <c r="BE3674" s="152">
        <f>IF(N3674="základní",J3674,0)</f>
        <v>0</v>
      </c>
      <c r="BF3674" s="152">
        <f>IF(N3674="snížená",J3674,0)</f>
        <v>0</v>
      </c>
      <c r="BG3674" s="152">
        <f>IF(N3674="zákl. přenesená",J3674,0)</f>
        <v>0</v>
      </c>
      <c r="BH3674" s="152">
        <f>IF(N3674="sníž. přenesená",J3674,0)</f>
        <v>0</v>
      </c>
      <c r="BI3674" s="152">
        <f>IF(N3674="nulová",J3674,0)</f>
        <v>0</v>
      </c>
      <c r="BJ3674" s="17" t="s">
        <v>87</v>
      </c>
      <c r="BK3674" s="152">
        <f>ROUND(I3674*H3674,2)</f>
        <v>0</v>
      </c>
      <c r="BL3674" s="17" t="s">
        <v>497</v>
      </c>
      <c r="BM3674" s="151" t="s">
        <v>1935</v>
      </c>
    </row>
    <row r="3675" spans="2:65" s="13" customFormat="1" ht="11.25">
      <c r="B3675" s="160"/>
      <c r="D3675" s="154" t="s">
        <v>381</v>
      </c>
      <c r="E3675" s="161" t="s">
        <v>1</v>
      </c>
      <c r="F3675" s="162" t="s">
        <v>220</v>
      </c>
      <c r="H3675" s="163">
        <v>58.77</v>
      </c>
      <c r="I3675" s="164"/>
      <c r="L3675" s="160"/>
      <c r="M3675" s="165"/>
      <c r="T3675" s="166"/>
      <c r="AT3675" s="161" t="s">
        <v>381</v>
      </c>
      <c r="AU3675" s="161" t="s">
        <v>90</v>
      </c>
      <c r="AV3675" s="13" t="s">
        <v>90</v>
      </c>
      <c r="AW3675" s="13" t="s">
        <v>36</v>
      </c>
      <c r="AX3675" s="13" t="s">
        <v>80</v>
      </c>
      <c r="AY3675" s="161" t="s">
        <v>373</v>
      </c>
    </row>
    <row r="3676" spans="2:65" s="14" customFormat="1" ht="11.25">
      <c r="B3676" s="167"/>
      <c r="D3676" s="154" t="s">
        <v>381</v>
      </c>
      <c r="E3676" s="168" t="s">
        <v>1</v>
      </c>
      <c r="F3676" s="169" t="s">
        <v>386</v>
      </c>
      <c r="H3676" s="170">
        <v>58.77</v>
      </c>
      <c r="I3676" s="171"/>
      <c r="L3676" s="167"/>
      <c r="M3676" s="172"/>
      <c r="T3676" s="173"/>
      <c r="AT3676" s="168" t="s">
        <v>381</v>
      </c>
      <c r="AU3676" s="168" t="s">
        <v>90</v>
      </c>
      <c r="AV3676" s="14" t="s">
        <v>379</v>
      </c>
      <c r="AW3676" s="14" t="s">
        <v>36</v>
      </c>
      <c r="AX3676" s="14" t="s">
        <v>87</v>
      </c>
      <c r="AY3676" s="168" t="s">
        <v>373</v>
      </c>
    </row>
    <row r="3677" spans="2:65" s="1" customFormat="1" ht="11.25">
      <c r="B3677" s="32"/>
      <c r="D3677" s="154" t="s">
        <v>403</v>
      </c>
      <c r="F3677" s="174" t="s">
        <v>1825</v>
      </c>
      <c r="L3677" s="32"/>
      <c r="M3677" s="175"/>
      <c r="T3677" s="56"/>
      <c r="AU3677" s="17" t="s">
        <v>90</v>
      </c>
    </row>
    <row r="3678" spans="2:65" s="1" customFormat="1" ht="11.25">
      <c r="B3678" s="32"/>
      <c r="D3678" s="154" t="s">
        <v>403</v>
      </c>
      <c r="F3678" s="176" t="s">
        <v>1826</v>
      </c>
      <c r="H3678" s="177">
        <v>0</v>
      </c>
      <c r="L3678" s="32"/>
      <c r="M3678" s="175"/>
      <c r="T3678" s="56"/>
      <c r="AU3678" s="17" t="s">
        <v>90</v>
      </c>
    </row>
    <row r="3679" spans="2:65" s="1" customFormat="1" ht="11.25">
      <c r="B3679" s="32"/>
      <c r="D3679" s="154" t="s">
        <v>403</v>
      </c>
      <c r="F3679" s="176" t="s">
        <v>1526</v>
      </c>
      <c r="H3679" s="177">
        <v>0</v>
      </c>
      <c r="L3679" s="32"/>
      <c r="M3679" s="175"/>
      <c r="T3679" s="56"/>
      <c r="AU3679" s="17" t="s">
        <v>90</v>
      </c>
    </row>
    <row r="3680" spans="2:65" s="1" customFormat="1" ht="11.25">
      <c r="B3680" s="32"/>
      <c r="D3680" s="154" t="s">
        <v>403</v>
      </c>
      <c r="F3680" s="176" t="s">
        <v>221</v>
      </c>
      <c r="H3680" s="177">
        <v>58.77</v>
      </c>
      <c r="L3680" s="32"/>
      <c r="M3680" s="175"/>
      <c r="T3680" s="56"/>
      <c r="AU3680" s="17" t="s">
        <v>90</v>
      </c>
    </row>
    <row r="3681" spans="2:65" s="1" customFormat="1" ht="11.25">
      <c r="B3681" s="32"/>
      <c r="D3681" s="154" t="s">
        <v>403</v>
      </c>
      <c r="F3681" s="176" t="s">
        <v>406</v>
      </c>
      <c r="H3681" s="177">
        <v>58.77</v>
      </c>
      <c r="L3681" s="32"/>
      <c r="M3681" s="175"/>
      <c r="T3681" s="56"/>
      <c r="AU3681" s="17" t="s">
        <v>90</v>
      </c>
    </row>
    <row r="3682" spans="2:65" s="1" customFormat="1" ht="24.2" customHeight="1">
      <c r="B3682" s="32"/>
      <c r="C3682" s="185" t="s">
        <v>1936</v>
      </c>
      <c r="D3682" s="185" t="s">
        <v>479</v>
      </c>
      <c r="E3682" s="186" t="s">
        <v>1937</v>
      </c>
      <c r="F3682" s="187" t="s">
        <v>1938</v>
      </c>
      <c r="G3682" s="188" t="s">
        <v>172</v>
      </c>
      <c r="H3682" s="189">
        <v>64.647000000000006</v>
      </c>
      <c r="I3682" s="190"/>
      <c r="J3682" s="191">
        <f>ROUND(I3682*H3682,2)</f>
        <v>0</v>
      </c>
      <c r="K3682" s="192"/>
      <c r="L3682" s="193"/>
      <c r="M3682" s="194" t="s">
        <v>1</v>
      </c>
      <c r="N3682" s="195" t="s">
        <v>45</v>
      </c>
      <c r="P3682" s="149">
        <f>O3682*H3682</f>
        <v>0</v>
      </c>
      <c r="Q3682" s="149">
        <v>3.8700000000000002E-3</v>
      </c>
      <c r="R3682" s="149">
        <f>Q3682*H3682</f>
        <v>0.25018389000000002</v>
      </c>
      <c r="S3682" s="149">
        <v>0</v>
      </c>
      <c r="T3682" s="150">
        <f>S3682*H3682</f>
        <v>0</v>
      </c>
      <c r="AR3682" s="151" t="s">
        <v>658</v>
      </c>
      <c r="AT3682" s="151" t="s">
        <v>479</v>
      </c>
      <c r="AU3682" s="151" t="s">
        <v>90</v>
      </c>
      <c r="AY3682" s="17" t="s">
        <v>373</v>
      </c>
      <c r="BE3682" s="152">
        <f>IF(N3682="základní",J3682,0)</f>
        <v>0</v>
      </c>
      <c r="BF3682" s="152">
        <f>IF(N3682="snížená",J3682,0)</f>
        <v>0</v>
      </c>
      <c r="BG3682" s="152">
        <f>IF(N3682="zákl. přenesená",J3682,0)</f>
        <v>0</v>
      </c>
      <c r="BH3682" s="152">
        <f>IF(N3682="sníž. přenesená",J3682,0)</f>
        <v>0</v>
      </c>
      <c r="BI3682" s="152">
        <f>IF(N3682="nulová",J3682,0)</f>
        <v>0</v>
      </c>
      <c r="BJ3682" s="17" t="s">
        <v>87</v>
      </c>
      <c r="BK3682" s="152">
        <f>ROUND(I3682*H3682,2)</f>
        <v>0</v>
      </c>
      <c r="BL3682" s="17" t="s">
        <v>497</v>
      </c>
      <c r="BM3682" s="151" t="s">
        <v>1939</v>
      </c>
    </row>
    <row r="3683" spans="2:65" s="13" customFormat="1" ht="11.25">
      <c r="B3683" s="160"/>
      <c r="D3683" s="154" t="s">
        <v>381</v>
      </c>
      <c r="E3683" s="161" t="s">
        <v>1</v>
      </c>
      <c r="F3683" s="162" t="s">
        <v>220</v>
      </c>
      <c r="H3683" s="163">
        <v>58.77</v>
      </c>
      <c r="I3683" s="164"/>
      <c r="L3683" s="160"/>
      <c r="M3683" s="165"/>
      <c r="T3683" s="166"/>
      <c r="AT3683" s="161" t="s">
        <v>381</v>
      </c>
      <c r="AU3683" s="161" t="s">
        <v>90</v>
      </c>
      <c r="AV3683" s="13" t="s">
        <v>90</v>
      </c>
      <c r="AW3683" s="13" t="s">
        <v>36</v>
      </c>
      <c r="AX3683" s="13" t="s">
        <v>80</v>
      </c>
      <c r="AY3683" s="161" t="s">
        <v>373</v>
      </c>
    </row>
    <row r="3684" spans="2:65" s="14" customFormat="1" ht="11.25">
      <c r="B3684" s="167"/>
      <c r="D3684" s="154" t="s">
        <v>381</v>
      </c>
      <c r="E3684" s="168" t="s">
        <v>1</v>
      </c>
      <c r="F3684" s="169" t="s">
        <v>386</v>
      </c>
      <c r="H3684" s="170">
        <v>58.77</v>
      </c>
      <c r="I3684" s="171"/>
      <c r="L3684" s="167"/>
      <c r="M3684" s="172"/>
      <c r="T3684" s="173"/>
      <c r="AT3684" s="168" t="s">
        <v>381</v>
      </c>
      <c r="AU3684" s="168" t="s">
        <v>90</v>
      </c>
      <c r="AV3684" s="14" t="s">
        <v>379</v>
      </c>
      <c r="AW3684" s="14" t="s">
        <v>36</v>
      </c>
      <c r="AX3684" s="14" t="s">
        <v>87</v>
      </c>
      <c r="AY3684" s="168" t="s">
        <v>373</v>
      </c>
    </row>
    <row r="3685" spans="2:65" s="1" customFormat="1" ht="11.25">
      <c r="B3685" s="32"/>
      <c r="D3685" s="154" t="s">
        <v>403</v>
      </c>
      <c r="F3685" s="174" t="s">
        <v>1825</v>
      </c>
      <c r="L3685" s="32"/>
      <c r="M3685" s="175"/>
      <c r="T3685" s="56"/>
      <c r="AU3685" s="17" t="s">
        <v>90</v>
      </c>
    </row>
    <row r="3686" spans="2:65" s="1" customFormat="1" ht="11.25">
      <c r="B3686" s="32"/>
      <c r="D3686" s="154" t="s">
        <v>403</v>
      </c>
      <c r="F3686" s="176" t="s">
        <v>1826</v>
      </c>
      <c r="H3686" s="177">
        <v>0</v>
      </c>
      <c r="L3686" s="32"/>
      <c r="M3686" s="175"/>
      <c r="T3686" s="56"/>
      <c r="AU3686" s="17" t="s">
        <v>90</v>
      </c>
    </row>
    <row r="3687" spans="2:65" s="1" customFormat="1" ht="11.25">
      <c r="B3687" s="32"/>
      <c r="D3687" s="154" t="s">
        <v>403</v>
      </c>
      <c r="F3687" s="176" t="s">
        <v>1526</v>
      </c>
      <c r="H3687" s="177">
        <v>0</v>
      </c>
      <c r="L3687" s="32"/>
      <c r="M3687" s="175"/>
      <c r="T3687" s="56"/>
      <c r="AU3687" s="17" t="s">
        <v>90</v>
      </c>
    </row>
    <row r="3688" spans="2:65" s="1" customFormat="1" ht="11.25">
      <c r="B3688" s="32"/>
      <c r="D3688" s="154" t="s">
        <v>403</v>
      </c>
      <c r="F3688" s="176" t="s">
        <v>221</v>
      </c>
      <c r="H3688" s="177">
        <v>58.77</v>
      </c>
      <c r="L3688" s="32"/>
      <c r="M3688" s="175"/>
      <c r="T3688" s="56"/>
      <c r="AU3688" s="17" t="s">
        <v>90</v>
      </c>
    </row>
    <row r="3689" spans="2:65" s="1" customFormat="1" ht="11.25">
      <c r="B3689" s="32"/>
      <c r="D3689" s="154" t="s">
        <v>403</v>
      </c>
      <c r="F3689" s="176" t="s">
        <v>406</v>
      </c>
      <c r="H3689" s="177">
        <v>58.77</v>
      </c>
      <c r="L3689" s="32"/>
      <c r="M3689" s="175"/>
      <c r="T3689" s="56"/>
      <c r="AU3689" s="17" t="s">
        <v>90</v>
      </c>
    </row>
    <row r="3690" spans="2:65" s="13" customFormat="1" ht="11.25">
      <c r="B3690" s="160"/>
      <c r="D3690" s="154" t="s">
        <v>381</v>
      </c>
      <c r="F3690" s="162" t="s">
        <v>1940</v>
      </c>
      <c r="H3690" s="163">
        <v>64.647000000000006</v>
      </c>
      <c r="I3690" s="164"/>
      <c r="L3690" s="160"/>
      <c r="M3690" s="165"/>
      <c r="T3690" s="166"/>
      <c r="AT3690" s="161" t="s">
        <v>381</v>
      </c>
      <c r="AU3690" s="161" t="s">
        <v>90</v>
      </c>
      <c r="AV3690" s="13" t="s">
        <v>90</v>
      </c>
      <c r="AW3690" s="13" t="s">
        <v>4</v>
      </c>
      <c r="AX3690" s="13" t="s">
        <v>87</v>
      </c>
      <c r="AY3690" s="161" t="s">
        <v>373</v>
      </c>
    </row>
    <row r="3691" spans="2:65" s="1" customFormat="1" ht="21.75" customHeight="1">
      <c r="B3691" s="32"/>
      <c r="C3691" s="139" t="s">
        <v>1941</v>
      </c>
      <c r="D3691" s="139" t="s">
        <v>375</v>
      </c>
      <c r="E3691" s="140" t="s">
        <v>1942</v>
      </c>
      <c r="F3691" s="141" t="s">
        <v>1943</v>
      </c>
      <c r="G3691" s="142" t="s">
        <v>172</v>
      </c>
      <c r="H3691" s="143">
        <v>58.77</v>
      </c>
      <c r="I3691" s="144"/>
      <c r="J3691" s="145">
        <f>ROUND(I3691*H3691,2)</f>
        <v>0</v>
      </c>
      <c r="K3691" s="146"/>
      <c r="L3691" s="32"/>
      <c r="M3691" s="147" t="s">
        <v>1</v>
      </c>
      <c r="N3691" s="148" t="s">
        <v>45</v>
      </c>
      <c r="P3691" s="149">
        <f>O3691*H3691</f>
        <v>0</v>
      </c>
      <c r="Q3691" s="149">
        <v>0</v>
      </c>
      <c r="R3691" s="149">
        <f>Q3691*H3691</f>
        <v>0</v>
      </c>
      <c r="S3691" s="149">
        <v>0</v>
      </c>
      <c r="T3691" s="150">
        <f>S3691*H3691</f>
        <v>0</v>
      </c>
      <c r="AR3691" s="151" t="s">
        <v>497</v>
      </c>
      <c r="AT3691" s="151" t="s">
        <v>375</v>
      </c>
      <c r="AU3691" s="151" t="s">
        <v>90</v>
      </c>
      <c r="AY3691" s="17" t="s">
        <v>373</v>
      </c>
      <c r="BE3691" s="152">
        <f>IF(N3691="základní",J3691,0)</f>
        <v>0</v>
      </c>
      <c r="BF3691" s="152">
        <f>IF(N3691="snížená",J3691,0)</f>
        <v>0</v>
      </c>
      <c r="BG3691" s="152">
        <f>IF(N3691="zákl. přenesená",J3691,0)</f>
        <v>0</v>
      </c>
      <c r="BH3691" s="152">
        <f>IF(N3691="sníž. přenesená",J3691,0)</f>
        <v>0</v>
      </c>
      <c r="BI3691" s="152">
        <f>IF(N3691="nulová",J3691,0)</f>
        <v>0</v>
      </c>
      <c r="BJ3691" s="17" t="s">
        <v>87</v>
      </c>
      <c r="BK3691" s="152">
        <f>ROUND(I3691*H3691,2)</f>
        <v>0</v>
      </c>
      <c r="BL3691" s="17" t="s">
        <v>497</v>
      </c>
      <c r="BM3691" s="151" t="s">
        <v>1944</v>
      </c>
    </row>
    <row r="3692" spans="2:65" s="13" customFormat="1" ht="11.25">
      <c r="B3692" s="160"/>
      <c r="D3692" s="154" t="s">
        <v>381</v>
      </c>
      <c r="E3692" s="161" t="s">
        <v>1</v>
      </c>
      <c r="F3692" s="162" t="s">
        <v>220</v>
      </c>
      <c r="H3692" s="163">
        <v>58.77</v>
      </c>
      <c r="I3692" s="164"/>
      <c r="L3692" s="160"/>
      <c r="M3692" s="165"/>
      <c r="T3692" s="166"/>
      <c r="AT3692" s="161" t="s">
        <v>381</v>
      </c>
      <c r="AU3692" s="161" t="s">
        <v>90</v>
      </c>
      <c r="AV3692" s="13" t="s">
        <v>90</v>
      </c>
      <c r="AW3692" s="13" t="s">
        <v>36</v>
      </c>
      <c r="AX3692" s="13" t="s">
        <v>80</v>
      </c>
      <c r="AY3692" s="161" t="s">
        <v>373</v>
      </c>
    </row>
    <row r="3693" spans="2:65" s="14" customFormat="1" ht="11.25">
      <c r="B3693" s="167"/>
      <c r="D3693" s="154" t="s">
        <v>381</v>
      </c>
      <c r="E3693" s="168" t="s">
        <v>1</v>
      </c>
      <c r="F3693" s="169" t="s">
        <v>386</v>
      </c>
      <c r="H3693" s="170">
        <v>58.77</v>
      </c>
      <c r="I3693" s="171"/>
      <c r="L3693" s="167"/>
      <c r="M3693" s="172"/>
      <c r="T3693" s="173"/>
      <c r="AT3693" s="168" t="s">
        <v>381</v>
      </c>
      <c r="AU3693" s="168" t="s">
        <v>90</v>
      </c>
      <c r="AV3693" s="14" t="s">
        <v>379</v>
      </c>
      <c r="AW3693" s="14" t="s">
        <v>36</v>
      </c>
      <c r="AX3693" s="14" t="s">
        <v>87</v>
      </c>
      <c r="AY3693" s="168" t="s">
        <v>373</v>
      </c>
    </row>
    <row r="3694" spans="2:65" s="1" customFormat="1" ht="11.25">
      <c r="B3694" s="32"/>
      <c r="D3694" s="154" t="s">
        <v>403</v>
      </c>
      <c r="F3694" s="174" t="s">
        <v>1825</v>
      </c>
      <c r="L3694" s="32"/>
      <c r="M3694" s="175"/>
      <c r="T3694" s="56"/>
      <c r="AU3694" s="17" t="s">
        <v>90</v>
      </c>
    </row>
    <row r="3695" spans="2:65" s="1" customFormat="1" ht="11.25">
      <c r="B3695" s="32"/>
      <c r="D3695" s="154" t="s">
        <v>403</v>
      </c>
      <c r="F3695" s="176" t="s">
        <v>1826</v>
      </c>
      <c r="H3695" s="177">
        <v>0</v>
      </c>
      <c r="L3695" s="32"/>
      <c r="M3695" s="175"/>
      <c r="T3695" s="56"/>
      <c r="AU3695" s="17" t="s">
        <v>90</v>
      </c>
    </row>
    <row r="3696" spans="2:65" s="1" customFormat="1" ht="11.25">
      <c r="B3696" s="32"/>
      <c r="D3696" s="154" t="s">
        <v>403</v>
      </c>
      <c r="F3696" s="176" t="s">
        <v>1526</v>
      </c>
      <c r="H3696" s="177">
        <v>0</v>
      </c>
      <c r="L3696" s="32"/>
      <c r="M3696" s="175"/>
      <c r="T3696" s="56"/>
      <c r="AU3696" s="17" t="s">
        <v>90</v>
      </c>
    </row>
    <row r="3697" spans="2:65" s="1" customFormat="1" ht="11.25">
      <c r="B3697" s="32"/>
      <c r="D3697" s="154" t="s">
        <v>403</v>
      </c>
      <c r="F3697" s="176" t="s">
        <v>221</v>
      </c>
      <c r="H3697" s="177">
        <v>58.77</v>
      </c>
      <c r="L3697" s="32"/>
      <c r="M3697" s="175"/>
      <c r="T3697" s="56"/>
      <c r="AU3697" s="17" t="s">
        <v>90</v>
      </c>
    </row>
    <row r="3698" spans="2:65" s="1" customFormat="1" ht="11.25">
      <c r="B3698" s="32"/>
      <c r="D3698" s="154" t="s">
        <v>403</v>
      </c>
      <c r="F3698" s="176" t="s">
        <v>406</v>
      </c>
      <c r="H3698" s="177">
        <v>58.77</v>
      </c>
      <c r="L3698" s="32"/>
      <c r="M3698" s="175"/>
      <c r="T3698" s="56"/>
      <c r="AU3698" s="17" t="s">
        <v>90</v>
      </c>
    </row>
    <row r="3699" spans="2:65" s="1" customFormat="1" ht="16.5" customHeight="1">
      <c r="B3699" s="32"/>
      <c r="C3699" s="185" t="s">
        <v>1945</v>
      </c>
      <c r="D3699" s="185" t="s">
        <v>479</v>
      </c>
      <c r="E3699" s="186" t="s">
        <v>1946</v>
      </c>
      <c r="F3699" s="187" t="s">
        <v>1947</v>
      </c>
      <c r="G3699" s="188" t="s">
        <v>395</v>
      </c>
      <c r="H3699" s="189">
        <v>5.8769999999999998</v>
      </c>
      <c r="I3699" s="190"/>
      <c r="J3699" s="191">
        <f>ROUND(I3699*H3699,2)</f>
        <v>0</v>
      </c>
      <c r="K3699" s="192"/>
      <c r="L3699" s="193"/>
      <c r="M3699" s="194" t="s">
        <v>1</v>
      </c>
      <c r="N3699" s="195" t="s">
        <v>45</v>
      </c>
      <c r="P3699" s="149">
        <f>O3699*H3699</f>
        <v>0</v>
      </c>
      <c r="Q3699" s="149">
        <v>0.65</v>
      </c>
      <c r="R3699" s="149">
        <f>Q3699*H3699</f>
        <v>3.8200500000000002</v>
      </c>
      <c r="S3699" s="149">
        <v>0</v>
      </c>
      <c r="T3699" s="150">
        <f>S3699*H3699</f>
        <v>0</v>
      </c>
      <c r="AR3699" s="151" t="s">
        <v>658</v>
      </c>
      <c r="AT3699" s="151" t="s">
        <v>479</v>
      </c>
      <c r="AU3699" s="151" t="s">
        <v>90</v>
      </c>
      <c r="AY3699" s="17" t="s">
        <v>373</v>
      </c>
      <c r="BE3699" s="152">
        <f>IF(N3699="základní",J3699,0)</f>
        <v>0</v>
      </c>
      <c r="BF3699" s="152">
        <f>IF(N3699="snížená",J3699,0)</f>
        <v>0</v>
      </c>
      <c r="BG3699" s="152">
        <f>IF(N3699="zákl. přenesená",J3699,0)</f>
        <v>0</v>
      </c>
      <c r="BH3699" s="152">
        <f>IF(N3699="sníž. přenesená",J3699,0)</f>
        <v>0</v>
      </c>
      <c r="BI3699" s="152">
        <f>IF(N3699="nulová",J3699,0)</f>
        <v>0</v>
      </c>
      <c r="BJ3699" s="17" t="s">
        <v>87</v>
      </c>
      <c r="BK3699" s="152">
        <f>ROUND(I3699*H3699,2)</f>
        <v>0</v>
      </c>
      <c r="BL3699" s="17" t="s">
        <v>497</v>
      </c>
      <c r="BM3699" s="151" t="s">
        <v>1948</v>
      </c>
    </row>
    <row r="3700" spans="2:65" s="13" customFormat="1" ht="11.25">
      <c r="B3700" s="160"/>
      <c r="D3700" s="154" t="s">
        <v>381</v>
      </c>
      <c r="E3700" s="161" t="s">
        <v>1</v>
      </c>
      <c r="F3700" s="162" t="s">
        <v>1949</v>
      </c>
      <c r="H3700" s="163">
        <v>5.8769999999999998</v>
      </c>
      <c r="I3700" s="164"/>
      <c r="L3700" s="160"/>
      <c r="M3700" s="165"/>
      <c r="T3700" s="166"/>
      <c r="AT3700" s="161" t="s">
        <v>381</v>
      </c>
      <c r="AU3700" s="161" t="s">
        <v>90</v>
      </c>
      <c r="AV3700" s="13" t="s">
        <v>90</v>
      </c>
      <c r="AW3700" s="13" t="s">
        <v>36</v>
      </c>
      <c r="AX3700" s="13" t="s">
        <v>80</v>
      </c>
      <c r="AY3700" s="161" t="s">
        <v>373</v>
      </c>
    </row>
    <row r="3701" spans="2:65" s="14" customFormat="1" ht="11.25">
      <c r="B3701" s="167"/>
      <c r="D3701" s="154" t="s">
        <v>381</v>
      </c>
      <c r="E3701" s="168" t="s">
        <v>1</v>
      </c>
      <c r="F3701" s="169" t="s">
        <v>386</v>
      </c>
      <c r="H3701" s="170">
        <v>5.8769999999999998</v>
      </c>
      <c r="I3701" s="171"/>
      <c r="L3701" s="167"/>
      <c r="M3701" s="172"/>
      <c r="T3701" s="173"/>
      <c r="AT3701" s="168" t="s">
        <v>381</v>
      </c>
      <c r="AU3701" s="168" t="s">
        <v>90</v>
      </c>
      <c r="AV3701" s="14" t="s">
        <v>379</v>
      </c>
      <c r="AW3701" s="14" t="s">
        <v>36</v>
      </c>
      <c r="AX3701" s="14" t="s">
        <v>87</v>
      </c>
      <c r="AY3701" s="168" t="s">
        <v>373</v>
      </c>
    </row>
    <row r="3702" spans="2:65" s="1" customFormat="1" ht="11.25">
      <c r="B3702" s="32"/>
      <c r="D3702" s="154" t="s">
        <v>403</v>
      </c>
      <c r="F3702" s="174" t="s">
        <v>1825</v>
      </c>
      <c r="L3702" s="32"/>
      <c r="M3702" s="175"/>
      <c r="T3702" s="56"/>
      <c r="AU3702" s="17" t="s">
        <v>90</v>
      </c>
    </row>
    <row r="3703" spans="2:65" s="1" customFormat="1" ht="11.25">
      <c r="B3703" s="32"/>
      <c r="D3703" s="154" t="s">
        <v>403</v>
      </c>
      <c r="F3703" s="176" t="s">
        <v>1826</v>
      </c>
      <c r="H3703" s="177">
        <v>0</v>
      </c>
      <c r="L3703" s="32"/>
      <c r="M3703" s="175"/>
      <c r="T3703" s="56"/>
      <c r="AU3703" s="17" t="s">
        <v>90</v>
      </c>
    </row>
    <row r="3704" spans="2:65" s="1" customFormat="1" ht="11.25">
      <c r="B3704" s="32"/>
      <c r="D3704" s="154" t="s">
        <v>403</v>
      </c>
      <c r="F3704" s="176" t="s">
        <v>1526</v>
      </c>
      <c r="H3704" s="177">
        <v>0</v>
      </c>
      <c r="L3704" s="32"/>
      <c r="M3704" s="175"/>
      <c r="T3704" s="56"/>
      <c r="AU3704" s="17" t="s">
        <v>90</v>
      </c>
    </row>
    <row r="3705" spans="2:65" s="1" customFormat="1" ht="11.25">
      <c r="B3705" s="32"/>
      <c r="D3705" s="154" t="s">
        <v>403</v>
      </c>
      <c r="F3705" s="176" t="s">
        <v>221</v>
      </c>
      <c r="H3705" s="177">
        <v>58.77</v>
      </c>
      <c r="L3705" s="32"/>
      <c r="M3705" s="175"/>
      <c r="T3705" s="56"/>
      <c r="AU3705" s="17" t="s">
        <v>90</v>
      </c>
    </row>
    <row r="3706" spans="2:65" s="1" customFormat="1" ht="11.25">
      <c r="B3706" s="32"/>
      <c r="D3706" s="154" t="s">
        <v>403</v>
      </c>
      <c r="F3706" s="176" t="s">
        <v>406</v>
      </c>
      <c r="H3706" s="177">
        <v>58.77</v>
      </c>
      <c r="L3706" s="32"/>
      <c r="M3706" s="175"/>
      <c r="T3706" s="56"/>
      <c r="AU3706" s="17" t="s">
        <v>90</v>
      </c>
    </row>
    <row r="3707" spans="2:65" s="1" customFormat="1" ht="16.5" customHeight="1">
      <c r="B3707" s="32"/>
      <c r="C3707" s="139" t="s">
        <v>1950</v>
      </c>
      <c r="D3707" s="139" t="s">
        <v>375</v>
      </c>
      <c r="E3707" s="140" t="s">
        <v>1951</v>
      </c>
      <c r="F3707" s="141" t="s">
        <v>1952</v>
      </c>
      <c r="G3707" s="142" t="s">
        <v>172</v>
      </c>
      <c r="H3707" s="143">
        <v>58.77</v>
      </c>
      <c r="I3707" s="144"/>
      <c r="J3707" s="145">
        <f>ROUND(I3707*H3707,2)</f>
        <v>0</v>
      </c>
      <c r="K3707" s="146"/>
      <c r="L3707" s="32"/>
      <c r="M3707" s="147" t="s">
        <v>1</v>
      </c>
      <c r="N3707" s="148" t="s">
        <v>45</v>
      </c>
      <c r="P3707" s="149">
        <f>O3707*H3707</f>
        <v>0</v>
      </c>
      <c r="Q3707" s="149">
        <v>0</v>
      </c>
      <c r="R3707" s="149">
        <f>Q3707*H3707</f>
        <v>0</v>
      </c>
      <c r="S3707" s="149">
        <v>0</v>
      </c>
      <c r="T3707" s="150">
        <f>S3707*H3707</f>
        <v>0</v>
      </c>
      <c r="AR3707" s="151" t="s">
        <v>497</v>
      </c>
      <c r="AT3707" s="151" t="s">
        <v>375</v>
      </c>
      <c r="AU3707" s="151" t="s">
        <v>90</v>
      </c>
      <c r="AY3707" s="17" t="s">
        <v>373</v>
      </c>
      <c r="BE3707" s="152">
        <f>IF(N3707="základní",J3707,0)</f>
        <v>0</v>
      </c>
      <c r="BF3707" s="152">
        <f>IF(N3707="snížená",J3707,0)</f>
        <v>0</v>
      </c>
      <c r="BG3707" s="152">
        <f>IF(N3707="zákl. přenesená",J3707,0)</f>
        <v>0</v>
      </c>
      <c r="BH3707" s="152">
        <f>IF(N3707="sníž. přenesená",J3707,0)</f>
        <v>0</v>
      </c>
      <c r="BI3707" s="152">
        <f>IF(N3707="nulová",J3707,0)</f>
        <v>0</v>
      </c>
      <c r="BJ3707" s="17" t="s">
        <v>87</v>
      </c>
      <c r="BK3707" s="152">
        <f>ROUND(I3707*H3707,2)</f>
        <v>0</v>
      </c>
      <c r="BL3707" s="17" t="s">
        <v>497</v>
      </c>
      <c r="BM3707" s="151" t="s">
        <v>1953</v>
      </c>
    </row>
    <row r="3708" spans="2:65" s="13" customFormat="1" ht="11.25">
      <c r="B3708" s="160"/>
      <c r="D3708" s="154" t="s">
        <v>381</v>
      </c>
      <c r="E3708" s="161" t="s">
        <v>1</v>
      </c>
      <c r="F3708" s="162" t="s">
        <v>220</v>
      </c>
      <c r="H3708" s="163">
        <v>58.77</v>
      </c>
      <c r="I3708" s="164"/>
      <c r="L3708" s="160"/>
      <c r="M3708" s="165"/>
      <c r="T3708" s="166"/>
      <c r="AT3708" s="161" t="s">
        <v>381</v>
      </c>
      <c r="AU3708" s="161" t="s">
        <v>90</v>
      </c>
      <c r="AV3708" s="13" t="s">
        <v>90</v>
      </c>
      <c r="AW3708" s="13" t="s">
        <v>36</v>
      </c>
      <c r="AX3708" s="13" t="s">
        <v>80</v>
      </c>
      <c r="AY3708" s="161" t="s">
        <v>373</v>
      </c>
    </row>
    <row r="3709" spans="2:65" s="14" customFormat="1" ht="11.25">
      <c r="B3709" s="167"/>
      <c r="D3709" s="154" t="s">
        <v>381</v>
      </c>
      <c r="E3709" s="168" t="s">
        <v>1</v>
      </c>
      <c r="F3709" s="169" t="s">
        <v>386</v>
      </c>
      <c r="H3709" s="170">
        <v>58.77</v>
      </c>
      <c r="I3709" s="171"/>
      <c r="L3709" s="167"/>
      <c r="M3709" s="172"/>
      <c r="T3709" s="173"/>
      <c r="AT3709" s="168" t="s">
        <v>381</v>
      </c>
      <c r="AU3709" s="168" t="s">
        <v>90</v>
      </c>
      <c r="AV3709" s="14" t="s">
        <v>379</v>
      </c>
      <c r="AW3709" s="14" t="s">
        <v>36</v>
      </c>
      <c r="AX3709" s="14" t="s">
        <v>87</v>
      </c>
      <c r="AY3709" s="168" t="s">
        <v>373</v>
      </c>
    </row>
    <row r="3710" spans="2:65" s="1" customFormat="1" ht="11.25">
      <c r="B3710" s="32"/>
      <c r="D3710" s="154" t="s">
        <v>403</v>
      </c>
      <c r="F3710" s="174" t="s">
        <v>1825</v>
      </c>
      <c r="L3710" s="32"/>
      <c r="M3710" s="175"/>
      <c r="T3710" s="56"/>
      <c r="AU3710" s="17" t="s">
        <v>90</v>
      </c>
    </row>
    <row r="3711" spans="2:65" s="1" customFormat="1" ht="11.25">
      <c r="B3711" s="32"/>
      <c r="D3711" s="154" t="s">
        <v>403</v>
      </c>
      <c r="F3711" s="176" t="s">
        <v>1826</v>
      </c>
      <c r="H3711" s="177">
        <v>0</v>
      </c>
      <c r="L3711" s="32"/>
      <c r="M3711" s="175"/>
      <c r="T3711" s="56"/>
      <c r="AU3711" s="17" t="s">
        <v>90</v>
      </c>
    </row>
    <row r="3712" spans="2:65" s="1" customFormat="1" ht="11.25">
      <c r="B3712" s="32"/>
      <c r="D3712" s="154" t="s">
        <v>403</v>
      </c>
      <c r="F3712" s="176" t="s">
        <v>1526</v>
      </c>
      <c r="H3712" s="177">
        <v>0</v>
      </c>
      <c r="L3712" s="32"/>
      <c r="M3712" s="175"/>
      <c r="T3712" s="56"/>
      <c r="AU3712" s="17" t="s">
        <v>90</v>
      </c>
    </row>
    <row r="3713" spans="2:65" s="1" customFormat="1" ht="11.25">
      <c r="B3713" s="32"/>
      <c r="D3713" s="154" t="s">
        <v>403</v>
      </c>
      <c r="F3713" s="176" t="s">
        <v>221</v>
      </c>
      <c r="H3713" s="177">
        <v>58.77</v>
      </c>
      <c r="L3713" s="32"/>
      <c r="M3713" s="175"/>
      <c r="T3713" s="56"/>
      <c r="AU3713" s="17" t="s">
        <v>90</v>
      </c>
    </row>
    <row r="3714" spans="2:65" s="1" customFormat="1" ht="11.25">
      <c r="B3714" s="32"/>
      <c r="D3714" s="154" t="s">
        <v>403</v>
      </c>
      <c r="F3714" s="176" t="s">
        <v>406</v>
      </c>
      <c r="H3714" s="177">
        <v>58.77</v>
      </c>
      <c r="L3714" s="32"/>
      <c r="M3714" s="175"/>
      <c r="T3714" s="56"/>
      <c r="AU3714" s="17" t="s">
        <v>90</v>
      </c>
    </row>
    <row r="3715" spans="2:65" s="1" customFormat="1" ht="16.5" customHeight="1">
      <c r="B3715" s="32"/>
      <c r="C3715" s="185" t="s">
        <v>1954</v>
      </c>
      <c r="D3715" s="185" t="s">
        <v>479</v>
      </c>
      <c r="E3715" s="186" t="s">
        <v>1955</v>
      </c>
      <c r="F3715" s="187" t="s">
        <v>1956</v>
      </c>
      <c r="G3715" s="188" t="s">
        <v>1957</v>
      </c>
      <c r="H3715" s="189">
        <v>45</v>
      </c>
      <c r="I3715" s="190"/>
      <c r="J3715" s="191">
        <f>ROUND(I3715*H3715,2)</f>
        <v>0</v>
      </c>
      <c r="K3715" s="192"/>
      <c r="L3715" s="193"/>
      <c r="M3715" s="194" t="s">
        <v>1</v>
      </c>
      <c r="N3715" s="195" t="s">
        <v>45</v>
      </c>
      <c r="P3715" s="149">
        <f>O3715*H3715</f>
        <v>0</v>
      </c>
      <c r="Q3715" s="149">
        <v>1E-3</v>
      </c>
      <c r="R3715" s="149">
        <f>Q3715*H3715</f>
        <v>4.4999999999999998E-2</v>
      </c>
      <c r="S3715" s="149">
        <v>0</v>
      </c>
      <c r="T3715" s="150">
        <f>S3715*H3715</f>
        <v>0</v>
      </c>
      <c r="AR3715" s="151" t="s">
        <v>658</v>
      </c>
      <c r="AT3715" s="151" t="s">
        <v>479</v>
      </c>
      <c r="AU3715" s="151" t="s">
        <v>90</v>
      </c>
      <c r="AY3715" s="17" t="s">
        <v>373</v>
      </c>
      <c r="BE3715" s="152">
        <f>IF(N3715="základní",J3715,0)</f>
        <v>0</v>
      </c>
      <c r="BF3715" s="152">
        <f>IF(N3715="snížená",J3715,0)</f>
        <v>0</v>
      </c>
      <c r="BG3715" s="152">
        <f>IF(N3715="zákl. přenesená",J3715,0)</f>
        <v>0</v>
      </c>
      <c r="BH3715" s="152">
        <f>IF(N3715="sníž. přenesená",J3715,0)</f>
        <v>0</v>
      </c>
      <c r="BI3715" s="152">
        <f>IF(N3715="nulová",J3715,0)</f>
        <v>0</v>
      </c>
      <c r="BJ3715" s="17" t="s">
        <v>87</v>
      </c>
      <c r="BK3715" s="152">
        <f>ROUND(I3715*H3715,2)</f>
        <v>0</v>
      </c>
      <c r="BL3715" s="17" t="s">
        <v>497</v>
      </c>
      <c r="BM3715" s="151" t="s">
        <v>1958</v>
      </c>
    </row>
    <row r="3716" spans="2:65" s="12" customFormat="1" ht="11.25">
      <c r="B3716" s="153"/>
      <c r="D3716" s="154" t="s">
        <v>381</v>
      </c>
      <c r="E3716" s="155" t="s">
        <v>1</v>
      </c>
      <c r="F3716" s="156" t="s">
        <v>1959</v>
      </c>
      <c r="H3716" s="155" t="s">
        <v>1</v>
      </c>
      <c r="I3716" s="157"/>
      <c r="L3716" s="153"/>
      <c r="M3716" s="158"/>
      <c r="T3716" s="159"/>
      <c r="AT3716" s="155" t="s">
        <v>381</v>
      </c>
      <c r="AU3716" s="155" t="s">
        <v>90</v>
      </c>
      <c r="AV3716" s="12" t="s">
        <v>87</v>
      </c>
      <c r="AW3716" s="12" t="s">
        <v>36</v>
      </c>
      <c r="AX3716" s="12" t="s">
        <v>80</v>
      </c>
      <c r="AY3716" s="155" t="s">
        <v>373</v>
      </c>
    </row>
    <row r="3717" spans="2:65" s="13" customFormat="1" ht="11.25">
      <c r="B3717" s="160"/>
      <c r="D3717" s="154" t="s">
        <v>381</v>
      </c>
      <c r="E3717" s="161" t="s">
        <v>1</v>
      </c>
      <c r="F3717" s="162" t="s">
        <v>1960</v>
      </c>
      <c r="H3717" s="163">
        <v>45</v>
      </c>
      <c r="I3717" s="164"/>
      <c r="L3717" s="160"/>
      <c r="M3717" s="165"/>
      <c r="T3717" s="166"/>
      <c r="AT3717" s="161" t="s">
        <v>381</v>
      </c>
      <c r="AU3717" s="161" t="s">
        <v>90</v>
      </c>
      <c r="AV3717" s="13" t="s">
        <v>90</v>
      </c>
      <c r="AW3717" s="13" t="s">
        <v>36</v>
      </c>
      <c r="AX3717" s="13" t="s">
        <v>80</v>
      </c>
      <c r="AY3717" s="161" t="s">
        <v>373</v>
      </c>
    </row>
    <row r="3718" spans="2:65" s="14" customFormat="1" ht="11.25">
      <c r="B3718" s="167"/>
      <c r="D3718" s="154" t="s">
        <v>381</v>
      </c>
      <c r="E3718" s="168" t="s">
        <v>1</v>
      </c>
      <c r="F3718" s="169" t="s">
        <v>386</v>
      </c>
      <c r="H3718" s="170">
        <v>45</v>
      </c>
      <c r="I3718" s="171"/>
      <c r="L3718" s="167"/>
      <c r="M3718" s="172"/>
      <c r="T3718" s="173"/>
      <c r="AT3718" s="168" t="s">
        <v>381</v>
      </c>
      <c r="AU3718" s="168" t="s">
        <v>90</v>
      </c>
      <c r="AV3718" s="14" t="s">
        <v>379</v>
      </c>
      <c r="AW3718" s="14" t="s">
        <v>36</v>
      </c>
      <c r="AX3718" s="14" t="s">
        <v>87</v>
      </c>
      <c r="AY3718" s="168" t="s">
        <v>373</v>
      </c>
    </row>
    <row r="3719" spans="2:65" s="1" customFormat="1" ht="21.75" customHeight="1">
      <c r="B3719" s="32"/>
      <c r="C3719" s="139" t="s">
        <v>1961</v>
      </c>
      <c r="D3719" s="139" t="s">
        <v>375</v>
      </c>
      <c r="E3719" s="140" t="s">
        <v>1962</v>
      </c>
      <c r="F3719" s="141" t="s">
        <v>1963</v>
      </c>
      <c r="G3719" s="142" t="s">
        <v>465</v>
      </c>
      <c r="H3719" s="143">
        <v>43.05</v>
      </c>
      <c r="I3719" s="144"/>
      <c r="J3719" s="145">
        <f>ROUND(I3719*H3719,2)</f>
        <v>0</v>
      </c>
      <c r="K3719" s="146"/>
      <c r="L3719" s="32"/>
      <c r="M3719" s="147" t="s">
        <v>1</v>
      </c>
      <c r="N3719" s="148" t="s">
        <v>45</v>
      </c>
      <c r="P3719" s="149">
        <f>O3719*H3719</f>
        <v>0</v>
      </c>
      <c r="Q3719" s="149">
        <v>2.0000000000000002E-5</v>
      </c>
      <c r="R3719" s="149">
        <f>Q3719*H3719</f>
        <v>8.61E-4</v>
      </c>
      <c r="S3719" s="149">
        <v>0</v>
      </c>
      <c r="T3719" s="150">
        <f>S3719*H3719</f>
        <v>0</v>
      </c>
      <c r="AR3719" s="151" t="s">
        <v>497</v>
      </c>
      <c r="AT3719" s="151" t="s">
        <v>375</v>
      </c>
      <c r="AU3719" s="151" t="s">
        <v>90</v>
      </c>
      <c r="AY3719" s="17" t="s">
        <v>373</v>
      </c>
      <c r="BE3719" s="152">
        <f>IF(N3719="základní",J3719,0)</f>
        <v>0</v>
      </c>
      <c r="BF3719" s="152">
        <f>IF(N3719="snížená",J3719,0)</f>
        <v>0</v>
      </c>
      <c r="BG3719" s="152">
        <f>IF(N3719="zákl. přenesená",J3719,0)</f>
        <v>0</v>
      </c>
      <c r="BH3719" s="152">
        <f>IF(N3719="sníž. přenesená",J3719,0)</f>
        <v>0</v>
      </c>
      <c r="BI3719" s="152">
        <f>IF(N3719="nulová",J3719,0)</f>
        <v>0</v>
      </c>
      <c r="BJ3719" s="17" t="s">
        <v>87</v>
      </c>
      <c r="BK3719" s="152">
        <f>ROUND(I3719*H3719,2)</f>
        <v>0</v>
      </c>
      <c r="BL3719" s="17" t="s">
        <v>497</v>
      </c>
      <c r="BM3719" s="151" t="s">
        <v>1964</v>
      </c>
    </row>
    <row r="3720" spans="2:65" s="12" customFormat="1" ht="11.25">
      <c r="B3720" s="153"/>
      <c r="D3720" s="154" t="s">
        <v>381</v>
      </c>
      <c r="E3720" s="155" t="s">
        <v>1</v>
      </c>
      <c r="F3720" s="156" t="s">
        <v>1828</v>
      </c>
      <c r="H3720" s="155" t="s">
        <v>1</v>
      </c>
      <c r="I3720" s="157"/>
      <c r="L3720" s="153"/>
      <c r="M3720" s="158"/>
      <c r="T3720" s="159"/>
      <c r="AT3720" s="155" t="s">
        <v>381</v>
      </c>
      <c r="AU3720" s="155" t="s">
        <v>90</v>
      </c>
      <c r="AV3720" s="12" t="s">
        <v>87</v>
      </c>
      <c r="AW3720" s="12" t="s">
        <v>36</v>
      </c>
      <c r="AX3720" s="12" t="s">
        <v>80</v>
      </c>
      <c r="AY3720" s="155" t="s">
        <v>373</v>
      </c>
    </row>
    <row r="3721" spans="2:65" s="13" customFormat="1" ht="11.25">
      <c r="B3721" s="160"/>
      <c r="D3721" s="154" t="s">
        <v>381</v>
      </c>
      <c r="E3721" s="161" t="s">
        <v>1</v>
      </c>
      <c r="F3721" s="162" t="s">
        <v>1965</v>
      </c>
      <c r="H3721" s="163">
        <v>41</v>
      </c>
      <c r="I3721" s="164"/>
      <c r="L3721" s="160"/>
      <c r="M3721" s="165"/>
      <c r="T3721" s="166"/>
      <c r="AT3721" s="161" t="s">
        <v>381</v>
      </c>
      <c r="AU3721" s="161" t="s">
        <v>90</v>
      </c>
      <c r="AV3721" s="13" t="s">
        <v>90</v>
      </c>
      <c r="AW3721" s="13" t="s">
        <v>36</v>
      </c>
      <c r="AX3721" s="13" t="s">
        <v>80</v>
      </c>
      <c r="AY3721" s="161" t="s">
        <v>373</v>
      </c>
    </row>
    <row r="3722" spans="2:65" s="12" customFormat="1" ht="11.25">
      <c r="B3722" s="153"/>
      <c r="D3722" s="154" t="s">
        <v>381</v>
      </c>
      <c r="E3722" s="155" t="s">
        <v>1</v>
      </c>
      <c r="F3722" s="156" t="s">
        <v>1881</v>
      </c>
      <c r="H3722" s="155" t="s">
        <v>1</v>
      </c>
      <c r="I3722" s="157"/>
      <c r="L3722" s="153"/>
      <c r="M3722" s="158"/>
      <c r="T3722" s="159"/>
      <c r="AT3722" s="155" t="s">
        <v>381</v>
      </c>
      <c r="AU3722" s="155" t="s">
        <v>90</v>
      </c>
      <c r="AV3722" s="12" t="s">
        <v>87</v>
      </c>
      <c r="AW3722" s="12" t="s">
        <v>36</v>
      </c>
      <c r="AX3722" s="12" t="s">
        <v>80</v>
      </c>
      <c r="AY3722" s="155" t="s">
        <v>373</v>
      </c>
    </row>
    <row r="3723" spans="2:65" s="13" customFormat="1" ht="11.25">
      <c r="B3723" s="160"/>
      <c r="D3723" s="154" t="s">
        <v>381</v>
      </c>
      <c r="E3723" s="161" t="s">
        <v>1</v>
      </c>
      <c r="F3723" s="162" t="s">
        <v>1966</v>
      </c>
      <c r="H3723" s="163">
        <v>2.0499999999999998</v>
      </c>
      <c r="I3723" s="164"/>
      <c r="L3723" s="160"/>
      <c r="M3723" s="165"/>
      <c r="T3723" s="166"/>
      <c r="AT3723" s="161" t="s">
        <v>381</v>
      </c>
      <c r="AU3723" s="161" t="s">
        <v>90</v>
      </c>
      <c r="AV3723" s="13" t="s">
        <v>90</v>
      </c>
      <c r="AW3723" s="13" t="s">
        <v>36</v>
      </c>
      <c r="AX3723" s="13" t="s">
        <v>80</v>
      </c>
      <c r="AY3723" s="161" t="s">
        <v>373</v>
      </c>
    </row>
    <row r="3724" spans="2:65" s="14" customFormat="1" ht="11.25">
      <c r="B3724" s="167"/>
      <c r="D3724" s="154" t="s">
        <v>381</v>
      </c>
      <c r="E3724" s="168" t="s">
        <v>1</v>
      </c>
      <c r="F3724" s="169" t="s">
        <v>386</v>
      </c>
      <c r="H3724" s="170">
        <v>43.05</v>
      </c>
      <c r="I3724" s="171"/>
      <c r="L3724" s="167"/>
      <c r="M3724" s="172"/>
      <c r="T3724" s="173"/>
      <c r="AT3724" s="168" t="s">
        <v>381</v>
      </c>
      <c r="AU3724" s="168" t="s">
        <v>90</v>
      </c>
      <c r="AV3724" s="14" t="s">
        <v>379</v>
      </c>
      <c r="AW3724" s="14" t="s">
        <v>36</v>
      </c>
      <c r="AX3724" s="14" t="s">
        <v>87</v>
      </c>
      <c r="AY3724" s="168" t="s">
        <v>373</v>
      </c>
    </row>
    <row r="3725" spans="2:65" s="1" customFormat="1" ht="16.5" customHeight="1">
      <c r="B3725" s="32"/>
      <c r="C3725" s="185" t="s">
        <v>1967</v>
      </c>
      <c r="D3725" s="185" t="s">
        <v>479</v>
      </c>
      <c r="E3725" s="186" t="s">
        <v>1968</v>
      </c>
      <c r="F3725" s="187" t="s">
        <v>1969</v>
      </c>
      <c r="G3725" s="188" t="s">
        <v>465</v>
      </c>
      <c r="H3725" s="189">
        <v>43.05</v>
      </c>
      <c r="I3725" s="190"/>
      <c r="J3725" s="191">
        <f>ROUND(I3725*H3725,2)</f>
        <v>0</v>
      </c>
      <c r="K3725" s="192"/>
      <c r="L3725" s="193"/>
      <c r="M3725" s="194" t="s">
        <v>1</v>
      </c>
      <c r="N3725" s="195" t="s">
        <v>45</v>
      </c>
      <c r="P3725" s="149">
        <f>O3725*H3725</f>
        <v>0</v>
      </c>
      <c r="Q3725" s="149">
        <v>8.9999999999999998E-4</v>
      </c>
      <c r="R3725" s="149">
        <f>Q3725*H3725</f>
        <v>3.8744999999999995E-2</v>
      </c>
      <c r="S3725" s="149">
        <v>0</v>
      </c>
      <c r="T3725" s="150">
        <f>S3725*H3725</f>
        <v>0</v>
      </c>
      <c r="AR3725" s="151" t="s">
        <v>658</v>
      </c>
      <c r="AT3725" s="151" t="s">
        <v>479</v>
      </c>
      <c r="AU3725" s="151" t="s">
        <v>90</v>
      </c>
      <c r="AY3725" s="17" t="s">
        <v>373</v>
      </c>
      <c r="BE3725" s="152">
        <f>IF(N3725="základní",J3725,0)</f>
        <v>0</v>
      </c>
      <c r="BF3725" s="152">
        <f>IF(N3725="snížená",J3725,0)</f>
        <v>0</v>
      </c>
      <c r="BG3725" s="152">
        <f>IF(N3725="zákl. přenesená",J3725,0)</f>
        <v>0</v>
      </c>
      <c r="BH3725" s="152">
        <f>IF(N3725="sníž. přenesená",J3725,0)</f>
        <v>0</v>
      </c>
      <c r="BI3725" s="152">
        <f>IF(N3725="nulová",J3725,0)</f>
        <v>0</v>
      </c>
      <c r="BJ3725" s="17" t="s">
        <v>87</v>
      </c>
      <c r="BK3725" s="152">
        <f>ROUND(I3725*H3725,2)</f>
        <v>0</v>
      </c>
      <c r="BL3725" s="17" t="s">
        <v>497</v>
      </c>
      <c r="BM3725" s="151" t="s">
        <v>1970</v>
      </c>
    </row>
    <row r="3726" spans="2:65" s="1" customFormat="1" ht="24.2" customHeight="1">
      <c r="B3726" s="32"/>
      <c r="C3726" s="139" t="s">
        <v>1971</v>
      </c>
      <c r="D3726" s="139" t="s">
        <v>375</v>
      </c>
      <c r="E3726" s="140" t="s">
        <v>1972</v>
      </c>
      <c r="F3726" s="141" t="s">
        <v>1973</v>
      </c>
      <c r="G3726" s="142" t="s">
        <v>647</v>
      </c>
      <c r="H3726" s="143">
        <v>36.661999999999999</v>
      </c>
      <c r="I3726" s="144"/>
      <c r="J3726" s="145">
        <f>ROUND(I3726*H3726,2)</f>
        <v>0</v>
      </c>
      <c r="K3726" s="146"/>
      <c r="L3726" s="32"/>
      <c r="M3726" s="147" t="s">
        <v>1</v>
      </c>
      <c r="N3726" s="148" t="s">
        <v>45</v>
      </c>
      <c r="P3726" s="149">
        <f>O3726*H3726</f>
        <v>0</v>
      </c>
      <c r="Q3726" s="149">
        <v>0</v>
      </c>
      <c r="R3726" s="149">
        <f>Q3726*H3726</f>
        <v>0</v>
      </c>
      <c r="S3726" s="149">
        <v>0</v>
      </c>
      <c r="T3726" s="150">
        <f>S3726*H3726</f>
        <v>0</v>
      </c>
      <c r="AR3726" s="151" t="s">
        <v>497</v>
      </c>
      <c r="AT3726" s="151" t="s">
        <v>375</v>
      </c>
      <c r="AU3726" s="151" t="s">
        <v>90</v>
      </c>
      <c r="AY3726" s="17" t="s">
        <v>373</v>
      </c>
      <c r="BE3726" s="152">
        <f>IF(N3726="základní",J3726,0)</f>
        <v>0</v>
      </c>
      <c r="BF3726" s="152">
        <f>IF(N3726="snížená",J3726,0)</f>
        <v>0</v>
      </c>
      <c r="BG3726" s="152">
        <f>IF(N3726="zákl. přenesená",J3726,0)</f>
        <v>0</v>
      </c>
      <c r="BH3726" s="152">
        <f>IF(N3726="sníž. přenesená",J3726,0)</f>
        <v>0</v>
      </c>
      <c r="BI3726" s="152">
        <f>IF(N3726="nulová",J3726,0)</f>
        <v>0</v>
      </c>
      <c r="BJ3726" s="17" t="s">
        <v>87</v>
      </c>
      <c r="BK3726" s="152">
        <f>ROUND(I3726*H3726,2)</f>
        <v>0</v>
      </c>
      <c r="BL3726" s="17" t="s">
        <v>497</v>
      </c>
      <c r="BM3726" s="151" t="s">
        <v>1974</v>
      </c>
    </row>
    <row r="3727" spans="2:65" s="11" customFormat="1" ht="22.9" customHeight="1">
      <c r="B3727" s="127"/>
      <c r="D3727" s="128" t="s">
        <v>79</v>
      </c>
      <c r="E3727" s="137" t="s">
        <v>1975</v>
      </c>
      <c r="F3727" s="137" t="s">
        <v>1976</v>
      </c>
      <c r="I3727" s="130"/>
      <c r="J3727" s="138">
        <f>BK3727</f>
        <v>0</v>
      </c>
      <c r="L3727" s="127"/>
      <c r="M3727" s="132"/>
      <c r="P3727" s="133">
        <f>SUM(P3728:P4007)</f>
        <v>0</v>
      </c>
      <c r="R3727" s="133">
        <f>SUM(R3728:R4007)</f>
        <v>8.9264015099999998</v>
      </c>
      <c r="T3727" s="134">
        <f>SUM(T3728:T4007)</f>
        <v>0</v>
      </c>
      <c r="AR3727" s="128" t="s">
        <v>90</v>
      </c>
      <c r="AT3727" s="135" t="s">
        <v>79</v>
      </c>
      <c r="AU3727" s="135" t="s">
        <v>87</v>
      </c>
      <c r="AY3727" s="128" t="s">
        <v>373</v>
      </c>
      <c r="BK3727" s="136">
        <f>SUM(BK3728:BK4007)</f>
        <v>0</v>
      </c>
    </row>
    <row r="3728" spans="2:65" s="1" customFormat="1" ht="24.2" customHeight="1">
      <c r="B3728" s="32"/>
      <c r="C3728" s="139" t="s">
        <v>1977</v>
      </c>
      <c r="D3728" s="139" t="s">
        <v>375</v>
      </c>
      <c r="E3728" s="140" t="s">
        <v>1978</v>
      </c>
      <c r="F3728" s="141" t="s">
        <v>1979</v>
      </c>
      <c r="G3728" s="142" t="s">
        <v>172</v>
      </c>
      <c r="H3728" s="143">
        <v>369.69</v>
      </c>
      <c r="I3728" s="144"/>
      <c r="J3728" s="145">
        <f>ROUND(I3728*H3728,2)</f>
        <v>0</v>
      </c>
      <c r="K3728" s="146"/>
      <c r="L3728" s="32"/>
      <c r="M3728" s="147" t="s">
        <v>1</v>
      </c>
      <c r="N3728" s="148" t="s">
        <v>45</v>
      </c>
      <c r="P3728" s="149">
        <f>O3728*H3728</f>
        <v>0</v>
      </c>
      <c r="Q3728" s="149">
        <v>0</v>
      </c>
      <c r="R3728" s="149">
        <f>Q3728*H3728</f>
        <v>0</v>
      </c>
      <c r="S3728" s="149">
        <v>0</v>
      </c>
      <c r="T3728" s="150">
        <f>S3728*H3728</f>
        <v>0</v>
      </c>
      <c r="AR3728" s="151" t="s">
        <v>497</v>
      </c>
      <c r="AT3728" s="151" t="s">
        <v>375</v>
      </c>
      <c r="AU3728" s="151" t="s">
        <v>90</v>
      </c>
      <c r="AY3728" s="17" t="s">
        <v>373</v>
      </c>
      <c r="BE3728" s="152">
        <f>IF(N3728="základní",J3728,0)</f>
        <v>0</v>
      </c>
      <c r="BF3728" s="152">
        <f>IF(N3728="snížená",J3728,0)</f>
        <v>0</v>
      </c>
      <c r="BG3728" s="152">
        <f>IF(N3728="zákl. přenesená",J3728,0)</f>
        <v>0</v>
      </c>
      <c r="BH3728" s="152">
        <f>IF(N3728="sníž. přenesená",J3728,0)</f>
        <v>0</v>
      </c>
      <c r="BI3728" s="152">
        <f>IF(N3728="nulová",J3728,0)</f>
        <v>0</v>
      </c>
      <c r="BJ3728" s="17" t="s">
        <v>87</v>
      </c>
      <c r="BK3728" s="152">
        <f>ROUND(I3728*H3728,2)</f>
        <v>0</v>
      </c>
      <c r="BL3728" s="17" t="s">
        <v>497</v>
      </c>
      <c r="BM3728" s="151" t="s">
        <v>1980</v>
      </c>
    </row>
    <row r="3729" spans="2:51" s="12" customFormat="1" ht="11.25">
      <c r="B3729" s="153"/>
      <c r="D3729" s="154" t="s">
        <v>381</v>
      </c>
      <c r="E3729" s="155" t="s">
        <v>1</v>
      </c>
      <c r="F3729" s="156" t="s">
        <v>382</v>
      </c>
      <c r="H3729" s="155" t="s">
        <v>1</v>
      </c>
      <c r="I3729" s="157"/>
      <c r="L3729" s="153"/>
      <c r="M3729" s="158"/>
      <c r="T3729" s="159"/>
      <c r="AT3729" s="155" t="s">
        <v>381</v>
      </c>
      <c r="AU3729" s="155" t="s">
        <v>90</v>
      </c>
      <c r="AV3729" s="12" t="s">
        <v>87</v>
      </c>
      <c r="AW3729" s="12" t="s">
        <v>36</v>
      </c>
      <c r="AX3729" s="12" t="s">
        <v>80</v>
      </c>
      <c r="AY3729" s="155" t="s">
        <v>373</v>
      </c>
    </row>
    <row r="3730" spans="2:51" s="12" customFormat="1" ht="11.25">
      <c r="B3730" s="153"/>
      <c r="D3730" s="154" t="s">
        <v>381</v>
      </c>
      <c r="E3730" s="155" t="s">
        <v>1</v>
      </c>
      <c r="F3730" s="156" t="s">
        <v>1981</v>
      </c>
      <c r="H3730" s="155" t="s">
        <v>1</v>
      </c>
      <c r="I3730" s="157"/>
      <c r="L3730" s="153"/>
      <c r="M3730" s="158"/>
      <c r="T3730" s="159"/>
      <c r="AT3730" s="155" t="s">
        <v>381</v>
      </c>
      <c r="AU3730" s="155" t="s">
        <v>90</v>
      </c>
      <c r="AV3730" s="12" t="s">
        <v>87</v>
      </c>
      <c r="AW3730" s="12" t="s">
        <v>36</v>
      </c>
      <c r="AX3730" s="12" t="s">
        <v>80</v>
      </c>
      <c r="AY3730" s="155" t="s">
        <v>373</v>
      </c>
    </row>
    <row r="3731" spans="2:51" s="12" customFormat="1" ht="11.25">
      <c r="B3731" s="153"/>
      <c r="D3731" s="154" t="s">
        <v>381</v>
      </c>
      <c r="E3731" s="155" t="s">
        <v>1</v>
      </c>
      <c r="F3731" s="156" t="s">
        <v>1335</v>
      </c>
      <c r="H3731" s="155" t="s">
        <v>1</v>
      </c>
      <c r="I3731" s="157"/>
      <c r="L3731" s="153"/>
      <c r="M3731" s="158"/>
      <c r="T3731" s="159"/>
      <c r="AT3731" s="155" t="s">
        <v>381</v>
      </c>
      <c r="AU3731" s="155" t="s">
        <v>90</v>
      </c>
      <c r="AV3731" s="12" t="s">
        <v>87</v>
      </c>
      <c r="AW3731" s="12" t="s">
        <v>36</v>
      </c>
      <c r="AX3731" s="12" t="s">
        <v>80</v>
      </c>
      <c r="AY3731" s="155" t="s">
        <v>373</v>
      </c>
    </row>
    <row r="3732" spans="2:51" s="13" customFormat="1" ht="11.25">
      <c r="B3732" s="160"/>
      <c r="D3732" s="154" t="s">
        <v>381</v>
      </c>
      <c r="E3732" s="161" t="s">
        <v>1</v>
      </c>
      <c r="F3732" s="162" t="s">
        <v>201</v>
      </c>
      <c r="H3732" s="163">
        <v>357.53</v>
      </c>
      <c r="I3732" s="164"/>
      <c r="L3732" s="160"/>
      <c r="M3732" s="165"/>
      <c r="T3732" s="166"/>
      <c r="AT3732" s="161" t="s">
        <v>381</v>
      </c>
      <c r="AU3732" s="161" t="s">
        <v>90</v>
      </c>
      <c r="AV3732" s="13" t="s">
        <v>90</v>
      </c>
      <c r="AW3732" s="13" t="s">
        <v>36</v>
      </c>
      <c r="AX3732" s="13" t="s">
        <v>80</v>
      </c>
      <c r="AY3732" s="161" t="s">
        <v>373</v>
      </c>
    </row>
    <row r="3733" spans="2:51" s="15" customFormat="1" ht="11.25">
      <c r="B3733" s="178"/>
      <c r="D3733" s="154" t="s">
        <v>381</v>
      </c>
      <c r="E3733" s="179" t="s">
        <v>186</v>
      </c>
      <c r="F3733" s="180" t="s">
        <v>406</v>
      </c>
      <c r="H3733" s="181">
        <v>357.53</v>
      </c>
      <c r="I3733" s="182"/>
      <c r="L3733" s="178"/>
      <c r="M3733" s="183"/>
      <c r="T3733" s="184"/>
      <c r="AT3733" s="179" t="s">
        <v>381</v>
      </c>
      <c r="AU3733" s="179" t="s">
        <v>90</v>
      </c>
      <c r="AV3733" s="15" t="s">
        <v>392</v>
      </c>
      <c r="AW3733" s="15" t="s">
        <v>36</v>
      </c>
      <c r="AX3733" s="15" t="s">
        <v>80</v>
      </c>
      <c r="AY3733" s="179" t="s">
        <v>373</v>
      </c>
    </row>
    <row r="3734" spans="2:51" s="12" customFormat="1" ht="11.25">
      <c r="B3734" s="153"/>
      <c r="D3734" s="154" t="s">
        <v>381</v>
      </c>
      <c r="E3734" s="155" t="s">
        <v>1</v>
      </c>
      <c r="F3734" s="156" t="s">
        <v>1982</v>
      </c>
      <c r="H3734" s="155" t="s">
        <v>1</v>
      </c>
      <c r="I3734" s="157"/>
      <c r="L3734" s="153"/>
      <c r="M3734" s="158"/>
      <c r="T3734" s="159"/>
      <c r="AT3734" s="155" t="s">
        <v>381</v>
      </c>
      <c r="AU3734" s="155" t="s">
        <v>90</v>
      </c>
      <c r="AV3734" s="12" t="s">
        <v>87</v>
      </c>
      <c r="AW3734" s="12" t="s">
        <v>36</v>
      </c>
      <c r="AX3734" s="12" t="s">
        <v>80</v>
      </c>
      <c r="AY3734" s="155" t="s">
        <v>373</v>
      </c>
    </row>
    <row r="3735" spans="2:51" s="12" customFormat="1" ht="11.25">
      <c r="B3735" s="153"/>
      <c r="D3735" s="154" t="s">
        <v>381</v>
      </c>
      <c r="E3735" s="155" t="s">
        <v>1</v>
      </c>
      <c r="F3735" s="156" t="s">
        <v>1339</v>
      </c>
      <c r="H3735" s="155" t="s">
        <v>1</v>
      </c>
      <c r="I3735" s="157"/>
      <c r="L3735" s="153"/>
      <c r="M3735" s="158"/>
      <c r="T3735" s="159"/>
      <c r="AT3735" s="155" t="s">
        <v>381</v>
      </c>
      <c r="AU3735" s="155" t="s">
        <v>90</v>
      </c>
      <c r="AV3735" s="12" t="s">
        <v>87</v>
      </c>
      <c r="AW3735" s="12" t="s">
        <v>36</v>
      </c>
      <c r="AX3735" s="12" t="s">
        <v>80</v>
      </c>
      <c r="AY3735" s="155" t="s">
        <v>373</v>
      </c>
    </row>
    <row r="3736" spans="2:51" s="13" customFormat="1" ht="11.25">
      <c r="B3736" s="160"/>
      <c r="D3736" s="154" t="s">
        <v>381</v>
      </c>
      <c r="E3736" s="161" t="s">
        <v>1</v>
      </c>
      <c r="F3736" s="162" t="s">
        <v>204</v>
      </c>
      <c r="H3736" s="163">
        <v>12.16</v>
      </c>
      <c r="I3736" s="164"/>
      <c r="L3736" s="160"/>
      <c r="M3736" s="165"/>
      <c r="T3736" s="166"/>
      <c r="AT3736" s="161" t="s">
        <v>381</v>
      </c>
      <c r="AU3736" s="161" t="s">
        <v>90</v>
      </c>
      <c r="AV3736" s="13" t="s">
        <v>90</v>
      </c>
      <c r="AW3736" s="13" t="s">
        <v>36</v>
      </c>
      <c r="AX3736" s="13" t="s">
        <v>80</v>
      </c>
      <c r="AY3736" s="161" t="s">
        <v>373</v>
      </c>
    </row>
    <row r="3737" spans="2:51" s="15" customFormat="1" ht="11.25">
      <c r="B3737" s="178"/>
      <c r="D3737" s="154" t="s">
        <v>381</v>
      </c>
      <c r="E3737" s="179" t="s">
        <v>188</v>
      </c>
      <c r="F3737" s="180" t="s">
        <v>406</v>
      </c>
      <c r="H3737" s="181">
        <v>12.16</v>
      </c>
      <c r="I3737" s="182"/>
      <c r="L3737" s="178"/>
      <c r="M3737" s="183"/>
      <c r="T3737" s="184"/>
      <c r="AT3737" s="179" t="s">
        <v>381</v>
      </c>
      <c r="AU3737" s="179" t="s">
        <v>90</v>
      </c>
      <c r="AV3737" s="15" t="s">
        <v>392</v>
      </c>
      <c r="AW3737" s="15" t="s">
        <v>36</v>
      </c>
      <c r="AX3737" s="15" t="s">
        <v>80</v>
      </c>
      <c r="AY3737" s="179" t="s">
        <v>373</v>
      </c>
    </row>
    <row r="3738" spans="2:51" s="14" customFormat="1" ht="11.25">
      <c r="B3738" s="167"/>
      <c r="D3738" s="154" t="s">
        <v>381</v>
      </c>
      <c r="E3738" s="168" t="s">
        <v>1</v>
      </c>
      <c r="F3738" s="169" t="s">
        <v>386</v>
      </c>
      <c r="H3738" s="170">
        <v>369.69</v>
      </c>
      <c r="I3738" s="171"/>
      <c r="L3738" s="167"/>
      <c r="M3738" s="172"/>
      <c r="T3738" s="173"/>
      <c r="AT3738" s="168" t="s">
        <v>381</v>
      </c>
      <c r="AU3738" s="168" t="s">
        <v>90</v>
      </c>
      <c r="AV3738" s="14" t="s">
        <v>379</v>
      </c>
      <c r="AW3738" s="14" t="s">
        <v>36</v>
      </c>
      <c r="AX3738" s="14" t="s">
        <v>87</v>
      </c>
      <c r="AY3738" s="168" t="s">
        <v>373</v>
      </c>
    </row>
    <row r="3739" spans="2:51" s="1" customFormat="1" ht="11.25">
      <c r="B3739" s="32"/>
      <c r="D3739" s="154" t="s">
        <v>403</v>
      </c>
      <c r="F3739" s="174" t="s">
        <v>545</v>
      </c>
      <c r="L3739" s="32"/>
      <c r="M3739" s="175"/>
      <c r="T3739" s="56"/>
      <c r="AU3739" s="17" t="s">
        <v>90</v>
      </c>
    </row>
    <row r="3740" spans="2:51" s="1" customFormat="1" ht="11.25">
      <c r="B3740" s="32"/>
      <c r="D3740" s="154" t="s">
        <v>403</v>
      </c>
      <c r="F3740" s="176" t="s">
        <v>546</v>
      </c>
      <c r="H3740" s="177">
        <v>0</v>
      </c>
      <c r="L3740" s="32"/>
      <c r="M3740" s="175"/>
      <c r="T3740" s="56"/>
      <c r="AU3740" s="17" t="s">
        <v>90</v>
      </c>
    </row>
    <row r="3741" spans="2:51" s="1" customFormat="1" ht="11.25">
      <c r="B3741" s="32"/>
      <c r="D3741" s="154" t="s">
        <v>403</v>
      </c>
      <c r="F3741" s="176" t="s">
        <v>547</v>
      </c>
      <c r="H3741" s="177">
        <v>0</v>
      </c>
      <c r="L3741" s="32"/>
      <c r="M3741" s="175"/>
      <c r="T3741" s="56"/>
      <c r="AU3741" s="17" t="s">
        <v>90</v>
      </c>
    </row>
    <row r="3742" spans="2:51" s="1" customFormat="1" ht="11.25">
      <c r="B3742" s="32"/>
      <c r="D3742" s="154" t="s">
        <v>403</v>
      </c>
      <c r="F3742" s="176" t="s">
        <v>548</v>
      </c>
      <c r="H3742" s="177">
        <v>38.6</v>
      </c>
      <c r="L3742" s="32"/>
      <c r="M3742" s="175"/>
      <c r="T3742" s="56"/>
      <c r="AU3742" s="17" t="s">
        <v>90</v>
      </c>
    </row>
    <row r="3743" spans="2:51" s="1" customFormat="1" ht="11.25">
      <c r="B3743" s="32"/>
      <c r="D3743" s="154" t="s">
        <v>403</v>
      </c>
      <c r="F3743" s="176" t="s">
        <v>549</v>
      </c>
      <c r="H3743" s="177">
        <v>7.5</v>
      </c>
      <c r="L3743" s="32"/>
      <c r="M3743" s="175"/>
      <c r="T3743" s="56"/>
      <c r="AU3743" s="17" t="s">
        <v>90</v>
      </c>
    </row>
    <row r="3744" spans="2:51" s="1" customFormat="1" ht="11.25">
      <c r="B3744" s="32"/>
      <c r="D3744" s="154" t="s">
        <v>403</v>
      </c>
      <c r="F3744" s="176" t="s">
        <v>550</v>
      </c>
      <c r="H3744" s="177">
        <v>58.2</v>
      </c>
      <c r="L3744" s="32"/>
      <c r="M3744" s="175"/>
      <c r="T3744" s="56"/>
      <c r="AU3744" s="17" t="s">
        <v>90</v>
      </c>
    </row>
    <row r="3745" spans="2:65" s="1" customFormat="1" ht="11.25">
      <c r="B3745" s="32"/>
      <c r="D3745" s="154" t="s">
        <v>403</v>
      </c>
      <c r="F3745" s="176" t="s">
        <v>551</v>
      </c>
      <c r="H3745" s="177">
        <v>18.829999999999998</v>
      </c>
      <c r="L3745" s="32"/>
      <c r="M3745" s="175"/>
      <c r="T3745" s="56"/>
      <c r="AU3745" s="17" t="s">
        <v>90</v>
      </c>
    </row>
    <row r="3746" spans="2:65" s="1" customFormat="1" ht="11.25">
      <c r="B3746" s="32"/>
      <c r="D3746" s="154" t="s">
        <v>403</v>
      </c>
      <c r="F3746" s="176" t="s">
        <v>552</v>
      </c>
      <c r="H3746" s="177">
        <v>24.43</v>
      </c>
      <c r="L3746" s="32"/>
      <c r="M3746" s="175"/>
      <c r="T3746" s="56"/>
      <c r="AU3746" s="17" t="s">
        <v>90</v>
      </c>
    </row>
    <row r="3747" spans="2:65" s="1" customFormat="1" ht="11.25">
      <c r="B3747" s="32"/>
      <c r="D3747" s="154" t="s">
        <v>403</v>
      </c>
      <c r="F3747" s="176" t="s">
        <v>553</v>
      </c>
      <c r="H3747" s="177">
        <v>12.48</v>
      </c>
      <c r="L3747" s="32"/>
      <c r="M3747" s="175"/>
      <c r="T3747" s="56"/>
      <c r="AU3747" s="17" t="s">
        <v>90</v>
      </c>
    </row>
    <row r="3748" spans="2:65" s="1" customFormat="1" ht="11.25">
      <c r="B3748" s="32"/>
      <c r="D3748" s="154" t="s">
        <v>403</v>
      </c>
      <c r="F3748" s="176" t="s">
        <v>554</v>
      </c>
      <c r="H3748" s="177">
        <v>135.82</v>
      </c>
      <c r="L3748" s="32"/>
      <c r="M3748" s="175"/>
      <c r="T3748" s="56"/>
      <c r="AU3748" s="17" t="s">
        <v>90</v>
      </c>
    </row>
    <row r="3749" spans="2:65" s="1" customFormat="1" ht="11.25">
      <c r="B3749" s="32"/>
      <c r="D3749" s="154" t="s">
        <v>403</v>
      </c>
      <c r="F3749" s="176" t="s">
        <v>555</v>
      </c>
      <c r="H3749" s="177">
        <v>0</v>
      </c>
      <c r="L3749" s="32"/>
      <c r="M3749" s="175"/>
      <c r="T3749" s="56"/>
      <c r="AU3749" s="17" t="s">
        <v>90</v>
      </c>
    </row>
    <row r="3750" spans="2:65" s="1" customFormat="1" ht="11.25">
      <c r="B3750" s="32"/>
      <c r="D3750" s="154" t="s">
        <v>403</v>
      </c>
      <c r="F3750" s="176" t="s">
        <v>556</v>
      </c>
      <c r="H3750" s="177">
        <v>31.58</v>
      </c>
      <c r="L3750" s="32"/>
      <c r="M3750" s="175"/>
      <c r="T3750" s="56"/>
      <c r="AU3750" s="17" t="s">
        <v>90</v>
      </c>
    </row>
    <row r="3751" spans="2:65" s="1" customFormat="1" ht="11.25">
      <c r="B3751" s="32"/>
      <c r="D3751" s="154" t="s">
        <v>403</v>
      </c>
      <c r="F3751" s="176" t="s">
        <v>557</v>
      </c>
      <c r="H3751" s="177">
        <v>16.239999999999998</v>
      </c>
      <c r="L3751" s="32"/>
      <c r="M3751" s="175"/>
      <c r="T3751" s="56"/>
      <c r="AU3751" s="17" t="s">
        <v>90</v>
      </c>
    </row>
    <row r="3752" spans="2:65" s="1" customFormat="1" ht="11.25">
      <c r="B3752" s="32"/>
      <c r="D3752" s="154" t="s">
        <v>403</v>
      </c>
      <c r="F3752" s="176" t="s">
        <v>558</v>
      </c>
      <c r="H3752" s="177">
        <v>1.74</v>
      </c>
      <c r="L3752" s="32"/>
      <c r="M3752" s="175"/>
      <c r="T3752" s="56"/>
      <c r="AU3752" s="17" t="s">
        <v>90</v>
      </c>
    </row>
    <row r="3753" spans="2:65" s="1" customFormat="1" ht="11.25">
      <c r="B3753" s="32"/>
      <c r="D3753" s="154" t="s">
        <v>403</v>
      </c>
      <c r="F3753" s="176" t="s">
        <v>559</v>
      </c>
      <c r="H3753" s="177">
        <v>12.11</v>
      </c>
      <c r="L3753" s="32"/>
      <c r="M3753" s="175"/>
      <c r="T3753" s="56"/>
      <c r="AU3753" s="17" t="s">
        <v>90</v>
      </c>
    </row>
    <row r="3754" spans="2:65" s="1" customFormat="1" ht="11.25">
      <c r="B3754" s="32"/>
      <c r="D3754" s="154" t="s">
        <v>403</v>
      </c>
      <c r="F3754" s="176" t="s">
        <v>406</v>
      </c>
      <c r="H3754" s="177">
        <v>357.53</v>
      </c>
      <c r="L3754" s="32"/>
      <c r="M3754" s="175"/>
      <c r="T3754" s="56"/>
      <c r="AU3754" s="17" t="s">
        <v>90</v>
      </c>
    </row>
    <row r="3755" spans="2:65" s="1" customFormat="1" ht="11.25">
      <c r="B3755" s="32"/>
      <c r="D3755" s="154" t="s">
        <v>403</v>
      </c>
      <c r="F3755" s="174" t="s">
        <v>1343</v>
      </c>
      <c r="L3755" s="32"/>
      <c r="M3755" s="175"/>
      <c r="T3755" s="56"/>
      <c r="AU3755" s="17" t="s">
        <v>90</v>
      </c>
    </row>
    <row r="3756" spans="2:65" s="1" customFormat="1" ht="11.25">
      <c r="B3756" s="32"/>
      <c r="D3756" s="154" t="s">
        <v>403</v>
      </c>
      <c r="F3756" s="176" t="s">
        <v>1344</v>
      </c>
      <c r="H3756" s="177">
        <v>0</v>
      </c>
      <c r="L3756" s="32"/>
      <c r="M3756" s="175"/>
      <c r="T3756" s="56"/>
      <c r="AU3756" s="17" t="s">
        <v>90</v>
      </c>
    </row>
    <row r="3757" spans="2:65" s="1" customFormat="1" ht="11.25">
      <c r="B3757" s="32"/>
      <c r="D3757" s="154" t="s">
        <v>403</v>
      </c>
      <c r="F3757" s="176" t="s">
        <v>1345</v>
      </c>
      <c r="H3757" s="177">
        <v>12.16</v>
      </c>
      <c r="L3757" s="32"/>
      <c r="M3757" s="175"/>
      <c r="T3757" s="56"/>
      <c r="AU3757" s="17" t="s">
        <v>90</v>
      </c>
    </row>
    <row r="3758" spans="2:65" s="1" customFormat="1" ht="11.25">
      <c r="B3758" s="32"/>
      <c r="D3758" s="154" t="s">
        <v>403</v>
      </c>
      <c r="F3758" s="176" t="s">
        <v>406</v>
      </c>
      <c r="H3758" s="177">
        <v>12.16</v>
      </c>
      <c r="L3758" s="32"/>
      <c r="M3758" s="175"/>
      <c r="T3758" s="56"/>
      <c r="AU3758" s="17" t="s">
        <v>90</v>
      </c>
    </row>
    <row r="3759" spans="2:65" s="1" customFormat="1" ht="16.5" customHeight="1">
      <c r="B3759" s="32"/>
      <c r="C3759" s="185" t="s">
        <v>1983</v>
      </c>
      <c r="D3759" s="185" t="s">
        <v>479</v>
      </c>
      <c r="E3759" s="186" t="s">
        <v>1984</v>
      </c>
      <c r="F3759" s="187" t="s">
        <v>1985</v>
      </c>
      <c r="G3759" s="188" t="s">
        <v>172</v>
      </c>
      <c r="H3759" s="189">
        <v>375.40699999999998</v>
      </c>
      <c r="I3759" s="190"/>
      <c r="J3759" s="191">
        <f>ROUND(I3759*H3759,2)</f>
        <v>0</v>
      </c>
      <c r="K3759" s="192"/>
      <c r="L3759" s="193"/>
      <c r="M3759" s="194" t="s">
        <v>1</v>
      </c>
      <c r="N3759" s="195" t="s">
        <v>45</v>
      </c>
      <c r="P3759" s="149">
        <f>O3759*H3759</f>
        <v>0</v>
      </c>
      <c r="Q3759" s="149">
        <v>4.1000000000000003E-3</v>
      </c>
      <c r="R3759" s="149">
        <f>Q3759*H3759</f>
        <v>1.5391687000000001</v>
      </c>
      <c r="S3759" s="149">
        <v>0</v>
      </c>
      <c r="T3759" s="150">
        <f>S3759*H3759</f>
        <v>0</v>
      </c>
      <c r="AR3759" s="151" t="s">
        <v>658</v>
      </c>
      <c r="AT3759" s="151" t="s">
        <v>479</v>
      </c>
      <c r="AU3759" s="151" t="s">
        <v>90</v>
      </c>
      <c r="AY3759" s="17" t="s">
        <v>373</v>
      </c>
      <c r="BE3759" s="152">
        <f>IF(N3759="základní",J3759,0)</f>
        <v>0</v>
      </c>
      <c r="BF3759" s="152">
        <f>IF(N3759="snížená",J3759,0)</f>
        <v>0</v>
      </c>
      <c r="BG3759" s="152">
        <f>IF(N3759="zákl. přenesená",J3759,0)</f>
        <v>0</v>
      </c>
      <c r="BH3759" s="152">
        <f>IF(N3759="sníž. přenesená",J3759,0)</f>
        <v>0</v>
      </c>
      <c r="BI3759" s="152">
        <f>IF(N3759="nulová",J3759,0)</f>
        <v>0</v>
      </c>
      <c r="BJ3759" s="17" t="s">
        <v>87</v>
      </c>
      <c r="BK3759" s="152">
        <f>ROUND(I3759*H3759,2)</f>
        <v>0</v>
      </c>
      <c r="BL3759" s="17" t="s">
        <v>497</v>
      </c>
      <c r="BM3759" s="151" t="s">
        <v>1986</v>
      </c>
    </row>
    <row r="3760" spans="2:65" s="13" customFormat="1" ht="11.25">
      <c r="B3760" s="160"/>
      <c r="D3760" s="154" t="s">
        <v>381</v>
      </c>
      <c r="E3760" s="161" t="s">
        <v>1</v>
      </c>
      <c r="F3760" s="162" t="s">
        <v>186</v>
      </c>
      <c r="H3760" s="163">
        <v>357.53</v>
      </c>
      <c r="I3760" s="164"/>
      <c r="L3760" s="160"/>
      <c r="M3760" s="165"/>
      <c r="T3760" s="166"/>
      <c r="AT3760" s="161" t="s">
        <v>381</v>
      </c>
      <c r="AU3760" s="161" t="s">
        <v>90</v>
      </c>
      <c r="AV3760" s="13" t="s">
        <v>90</v>
      </c>
      <c r="AW3760" s="13" t="s">
        <v>36</v>
      </c>
      <c r="AX3760" s="13" t="s">
        <v>80</v>
      </c>
      <c r="AY3760" s="161" t="s">
        <v>373</v>
      </c>
    </row>
    <row r="3761" spans="2:65" s="14" customFormat="1" ht="11.25">
      <c r="B3761" s="167"/>
      <c r="D3761" s="154" t="s">
        <v>381</v>
      </c>
      <c r="E3761" s="168" t="s">
        <v>1</v>
      </c>
      <c r="F3761" s="169" t="s">
        <v>386</v>
      </c>
      <c r="H3761" s="170">
        <v>357.53</v>
      </c>
      <c r="I3761" s="171"/>
      <c r="L3761" s="167"/>
      <c r="M3761" s="172"/>
      <c r="T3761" s="173"/>
      <c r="AT3761" s="168" t="s">
        <v>381</v>
      </c>
      <c r="AU3761" s="168" t="s">
        <v>90</v>
      </c>
      <c r="AV3761" s="14" t="s">
        <v>379</v>
      </c>
      <c r="AW3761" s="14" t="s">
        <v>36</v>
      </c>
      <c r="AX3761" s="14" t="s">
        <v>87</v>
      </c>
      <c r="AY3761" s="168" t="s">
        <v>373</v>
      </c>
    </row>
    <row r="3762" spans="2:65" s="1" customFormat="1" ht="11.25">
      <c r="B3762" s="32"/>
      <c r="D3762" s="154" t="s">
        <v>403</v>
      </c>
      <c r="F3762" s="174" t="s">
        <v>1987</v>
      </c>
      <c r="L3762" s="32"/>
      <c r="M3762" s="175"/>
      <c r="T3762" s="56"/>
      <c r="AU3762" s="17" t="s">
        <v>90</v>
      </c>
    </row>
    <row r="3763" spans="2:65" s="1" customFormat="1" ht="11.25">
      <c r="B3763" s="32"/>
      <c r="D3763" s="154" t="s">
        <v>403</v>
      </c>
      <c r="F3763" s="176" t="s">
        <v>382</v>
      </c>
      <c r="H3763" s="177">
        <v>0</v>
      </c>
      <c r="L3763" s="32"/>
      <c r="M3763" s="175"/>
      <c r="T3763" s="56"/>
      <c r="AU3763" s="17" t="s">
        <v>90</v>
      </c>
    </row>
    <row r="3764" spans="2:65" s="1" customFormat="1" ht="11.25">
      <c r="B3764" s="32"/>
      <c r="D3764" s="154" t="s">
        <v>403</v>
      </c>
      <c r="F3764" s="176" t="s">
        <v>1981</v>
      </c>
      <c r="H3764" s="177">
        <v>0</v>
      </c>
      <c r="L3764" s="32"/>
      <c r="M3764" s="175"/>
      <c r="T3764" s="56"/>
      <c r="AU3764" s="17" t="s">
        <v>90</v>
      </c>
    </row>
    <row r="3765" spans="2:65" s="1" customFormat="1" ht="11.25">
      <c r="B3765" s="32"/>
      <c r="D3765" s="154" t="s">
        <v>403</v>
      </c>
      <c r="F3765" s="176" t="s">
        <v>1335</v>
      </c>
      <c r="H3765" s="177">
        <v>0</v>
      </c>
      <c r="L3765" s="32"/>
      <c r="M3765" s="175"/>
      <c r="T3765" s="56"/>
      <c r="AU3765" s="17" t="s">
        <v>90</v>
      </c>
    </row>
    <row r="3766" spans="2:65" s="1" customFormat="1" ht="11.25">
      <c r="B3766" s="32"/>
      <c r="D3766" s="154" t="s">
        <v>403</v>
      </c>
      <c r="F3766" s="176" t="s">
        <v>201</v>
      </c>
      <c r="H3766" s="177">
        <v>357.53</v>
      </c>
      <c r="L3766" s="32"/>
      <c r="M3766" s="175"/>
      <c r="T3766" s="56"/>
      <c r="AU3766" s="17" t="s">
        <v>90</v>
      </c>
    </row>
    <row r="3767" spans="2:65" s="1" customFormat="1" ht="11.25">
      <c r="B3767" s="32"/>
      <c r="D3767" s="154" t="s">
        <v>403</v>
      </c>
      <c r="F3767" s="176" t="s">
        <v>406</v>
      </c>
      <c r="H3767" s="177">
        <v>357.53</v>
      </c>
      <c r="L3767" s="32"/>
      <c r="M3767" s="175"/>
      <c r="T3767" s="56"/>
      <c r="AU3767" s="17" t="s">
        <v>90</v>
      </c>
    </row>
    <row r="3768" spans="2:65" s="13" customFormat="1" ht="11.25">
      <c r="B3768" s="160"/>
      <c r="D3768" s="154" t="s">
        <v>381</v>
      </c>
      <c r="F3768" s="162" t="s">
        <v>1988</v>
      </c>
      <c r="H3768" s="163">
        <v>375.40699999999998</v>
      </c>
      <c r="I3768" s="164"/>
      <c r="L3768" s="160"/>
      <c r="M3768" s="165"/>
      <c r="T3768" s="166"/>
      <c r="AT3768" s="161" t="s">
        <v>381</v>
      </c>
      <c r="AU3768" s="161" t="s">
        <v>90</v>
      </c>
      <c r="AV3768" s="13" t="s">
        <v>90</v>
      </c>
      <c r="AW3768" s="13" t="s">
        <v>4</v>
      </c>
      <c r="AX3768" s="13" t="s">
        <v>87</v>
      </c>
      <c r="AY3768" s="161" t="s">
        <v>373</v>
      </c>
    </row>
    <row r="3769" spans="2:65" s="1" customFormat="1" ht="24.2" customHeight="1">
      <c r="B3769" s="32"/>
      <c r="C3769" s="185" t="s">
        <v>1989</v>
      </c>
      <c r="D3769" s="185" t="s">
        <v>479</v>
      </c>
      <c r="E3769" s="186" t="s">
        <v>1990</v>
      </c>
      <c r="F3769" s="187" t="s">
        <v>1991</v>
      </c>
      <c r="G3769" s="188" t="s">
        <v>395</v>
      </c>
      <c r="H3769" s="189">
        <v>0.63800000000000001</v>
      </c>
      <c r="I3769" s="190"/>
      <c r="J3769" s="191">
        <f>ROUND(I3769*H3769,2)</f>
        <v>0</v>
      </c>
      <c r="K3769" s="192"/>
      <c r="L3769" s="193"/>
      <c r="M3769" s="194" t="s">
        <v>1</v>
      </c>
      <c r="N3769" s="195" t="s">
        <v>45</v>
      </c>
      <c r="P3769" s="149">
        <f>O3769*H3769</f>
        <v>0</v>
      </c>
      <c r="Q3769" s="149">
        <v>0.03</v>
      </c>
      <c r="R3769" s="149">
        <f>Q3769*H3769</f>
        <v>1.9140000000000001E-2</v>
      </c>
      <c r="S3769" s="149">
        <v>0</v>
      </c>
      <c r="T3769" s="150">
        <f>S3769*H3769</f>
        <v>0</v>
      </c>
      <c r="AR3769" s="151" t="s">
        <v>658</v>
      </c>
      <c r="AT3769" s="151" t="s">
        <v>479</v>
      </c>
      <c r="AU3769" s="151" t="s">
        <v>90</v>
      </c>
      <c r="AY3769" s="17" t="s">
        <v>373</v>
      </c>
      <c r="BE3769" s="152">
        <f>IF(N3769="základní",J3769,0)</f>
        <v>0</v>
      </c>
      <c r="BF3769" s="152">
        <f>IF(N3769="snížená",J3769,0)</f>
        <v>0</v>
      </c>
      <c r="BG3769" s="152">
        <f>IF(N3769="zákl. přenesená",J3769,0)</f>
        <v>0</v>
      </c>
      <c r="BH3769" s="152">
        <f>IF(N3769="sníž. přenesená",J3769,0)</f>
        <v>0</v>
      </c>
      <c r="BI3769" s="152">
        <f>IF(N3769="nulová",J3769,0)</f>
        <v>0</v>
      </c>
      <c r="BJ3769" s="17" t="s">
        <v>87</v>
      </c>
      <c r="BK3769" s="152">
        <f>ROUND(I3769*H3769,2)</f>
        <v>0</v>
      </c>
      <c r="BL3769" s="17" t="s">
        <v>497</v>
      </c>
      <c r="BM3769" s="151" t="s">
        <v>1992</v>
      </c>
    </row>
    <row r="3770" spans="2:65" s="13" customFormat="1" ht="11.25">
      <c r="B3770" s="160"/>
      <c r="D3770" s="154" t="s">
        <v>381</v>
      </c>
      <c r="E3770" s="161" t="s">
        <v>1</v>
      </c>
      <c r="F3770" s="162" t="s">
        <v>1993</v>
      </c>
      <c r="H3770" s="163">
        <v>0.60799999999999998</v>
      </c>
      <c r="I3770" s="164"/>
      <c r="L3770" s="160"/>
      <c r="M3770" s="165"/>
      <c r="T3770" s="166"/>
      <c r="AT3770" s="161" t="s">
        <v>381</v>
      </c>
      <c r="AU3770" s="161" t="s">
        <v>90</v>
      </c>
      <c r="AV3770" s="13" t="s">
        <v>90</v>
      </c>
      <c r="AW3770" s="13" t="s">
        <v>36</v>
      </c>
      <c r="AX3770" s="13" t="s">
        <v>80</v>
      </c>
      <c r="AY3770" s="161" t="s">
        <v>373</v>
      </c>
    </row>
    <row r="3771" spans="2:65" s="14" customFormat="1" ht="11.25">
      <c r="B3771" s="167"/>
      <c r="D3771" s="154" t="s">
        <v>381</v>
      </c>
      <c r="E3771" s="168" t="s">
        <v>1</v>
      </c>
      <c r="F3771" s="169" t="s">
        <v>386</v>
      </c>
      <c r="H3771" s="170">
        <v>0.60799999999999998</v>
      </c>
      <c r="I3771" s="171"/>
      <c r="L3771" s="167"/>
      <c r="M3771" s="172"/>
      <c r="T3771" s="173"/>
      <c r="AT3771" s="168" t="s">
        <v>381</v>
      </c>
      <c r="AU3771" s="168" t="s">
        <v>90</v>
      </c>
      <c r="AV3771" s="14" t="s">
        <v>379</v>
      </c>
      <c r="AW3771" s="14" t="s">
        <v>36</v>
      </c>
      <c r="AX3771" s="14" t="s">
        <v>87</v>
      </c>
      <c r="AY3771" s="168" t="s">
        <v>373</v>
      </c>
    </row>
    <row r="3772" spans="2:65" s="1" customFormat="1" ht="11.25">
      <c r="B3772" s="32"/>
      <c r="D3772" s="154" t="s">
        <v>403</v>
      </c>
      <c r="F3772" s="174" t="s">
        <v>1994</v>
      </c>
      <c r="L3772" s="32"/>
      <c r="M3772" s="175"/>
      <c r="T3772" s="56"/>
      <c r="AU3772" s="17" t="s">
        <v>90</v>
      </c>
    </row>
    <row r="3773" spans="2:65" s="1" customFormat="1" ht="11.25">
      <c r="B3773" s="32"/>
      <c r="D3773" s="154" t="s">
        <v>403</v>
      </c>
      <c r="F3773" s="176" t="s">
        <v>1982</v>
      </c>
      <c r="H3773" s="177">
        <v>0</v>
      </c>
      <c r="L3773" s="32"/>
      <c r="M3773" s="175"/>
      <c r="T3773" s="56"/>
      <c r="AU3773" s="17" t="s">
        <v>90</v>
      </c>
    </row>
    <row r="3774" spans="2:65" s="1" customFormat="1" ht="11.25">
      <c r="B3774" s="32"/>
      <c r="D3774" s="154" t="s">
        <v>403</v>
      </c>
      <c r="F3774" s="176" t="s">
        <v>1339</v>
      </c>
      <c r="H3774" s="177">
        <v>0</v>
      </c>
      <c r="L3774" s="32"/>
      <c r="M3774" s="175"/>
      <c r="T3774" s="56"/>
      <c r="AU3774" s="17" t="s">
        <v>90</v>
      </c>
    </row>
    <row r="3775" spans="2:65" s="1" customFormat="1" ht="11.25">
      <c r="B3775" s="32"/>
      <c r="D3775" s="154" t="s">
        <v>403</v>
      </c>
      <c r="F3775" s="176" t="s">
        <v>204</v>
      </c>
      <c r="H3775" s="177">
        <v>12.16</v>
      </c>
      <c r="L3775" s="32"/>
      <c r="M3775" s="175"/>
      <c r="T3775" s="56"/>
      <c r="AU3775" s="17" t="s">
        <v>90</v>
      </c>
    </row>
    <row r="3776" spans="2:65" s="1" customFormat="1" ht="11.25">
      <c r="B3776" s="32"/>
      <c r="D3776" s="154" t="s">
        <v>403</v>
      </c>
      <c r="F3776" s="176" t="s">
        <v>406</v>
      </c>
      <c r="H3776" s="177">
        <v>12.16</v>
      </c>
      <c r="L3776" s="32"/>
      <c r="M3776" s="175"/>
      <c r="T3776" s="56"/>
      <c r="AU3776" s="17" t="s">
        <v>90</v>
      </c>
    </row>
    <row r="3777" spans="2:65" s="13" customFormat="1" ht="11.25">
      <c r="B3777" s="160"/>
      <c r="D3777" s="154" t="s">
        <v>381</v>
      </c>
      <c r="F3777" s="162" t="s">
        <v>1995</v>
      </c>
      <c r="H3777" s="163">
        <v>0.63800000000000001</v>
      </c>
      <c r="I3777" s="164"/>
      <c r="L3777" s="160"/>
      <c r="M3777" s="165"/>
      <c r="T3777" s="166"/>
      <c r="AT3777" s="161" t="s">
        <v>381</v>
      </c>
      <c r="AU3777" s="161" t="s">
        <v>90</v>
      </c>
      <c r="AV3777" s="13" t="s">
        <v>90</v>
      </c>
      <c r="AW3777" s="13" t="s">
        <v>4</v>
      </c>
      <c r="AX3777" s="13" t="s">
        <v>87</v>
      </c>
      <c r="AY3777" s="161" t="s">
        <v>373</v>
      </c>
    </row>
    <row r="3778" spans="2:65" s="1" customFormat="1" ht="24.2" customHeight="1">
      <c r="B3778" s="32"/>
      <c r="C3778" s="139" t="s">
        <v>1996</v>
      </c>
      <c r="D3778" s="139" t="s">
        <v>375</v>
      </c>
      <c r="E3778" s="140" t="s">
        <v>1997</v>
      </c>
      <c r="F3778" s="141" t="s">
        <v>1998</v>
      </c>
      <c r="G3778" s="142" t="s">
        <v>172</v>
      </c>
      <c r="H3778" s="143">
        <v>108.51</v>
      </c>
      <c r="I3778" s="144"/>
      <c r="J3778" s="145">
        <f>ROUND(I3778*H3778,2)</f>
        <v>0</v>
      </c>
      <c r="K3778" s="146"/>
      <c r="L3778" s="32"/>
      <c r="M3778" s="147" t="s">
        <v>1</v>
      </c>
      <c r="N3778" s="148" t="s">
        <v>45</v>
      </c>
      <c r="P3778" s="149">
        <f>O3778*H3778</f>
        <v>0</v>
      </c>
      <c r="Q3778" s="149">
        <v>6.1199999999999996E-3</v>
      </c>
      <c r="R3778" s="149">
        <f>Q3778*H3778</f>
        <v>0.66408120000000004</v>
      </c>
      <c r="S3778" s="149">
        <v>0</v>
      </c>
      <c r="T3778" s="150">
        <f>S3778*H3778</f>
        <v>0</v>
      </c>
      <c r="AR3778" s="151" t="s">
        <v>497</v>
      </c>
      <c r="AT3778" s="151" t="s">
        <v>375</v>
      </c>
      <c r="AU3778" s="151" t="s">
        <v>90</v>
      </c>
      <c r="AY3778" s="17" t="s">
        <v>373</v>
      </c>
      <c r="BE3778" s="152">
        <f>IF(N3778="základní",J3778,0)</f>
        <v>0</v>
      </c>
      <c r="BF3778" s="152">
        <f>IF(N3778="snížená",J3778,0)</f>
        <v>0</v>
      </c>
      <c r="BG3778" s="152">
        <f>IF(N3778="zákl. přenesená",J3778,0)</f>
        <v>0</v>
      </c>
      <c r="BH3778" s="152">
        <f>IF(N3778="sníž. přenesená",J3778,0)</f>
        <v>0</v>
      </c>
      <c r="BI3778" s="152">
        <f>IF(N3778="nulová",J3778,0)</f>
        <v>0</v>
      </c>
      <c r="BJ3778" s="17" t="s">
        <v>87</v>
      </c>
      <c r="BK3778" s="152">
        <f>ROUND(I3778*H3778,2)</f>
        <v>0</v>
      </c>
      <c r="BL3778" s="17" t="s">
        <v>497</v>
      </c>
      <c r="BM3778" s="151" t="s">
        <v>1999</v>
      </c>
    </row>
    <row r="3779" spans="2:65" s="12" customFormat="1" ht="11.25">
      <c r="B3779" s="153"/>
      <c r="D3779" s="154" t="s">
        <v>381</v>
      </c>
      <c r="E3779" s="155" t="s">
        <v>1</v>
      </c>
      <c r="F3779" s="156" t="s">
        <v>1811</v>
      </c>
      <c r="H3779" s="155" t="s">
        <v>1</v>
      </c>
      <c r="I3779" s="157"/>
      <c r="L3779" s="153"/>
      <c r="M3779" s="158"/>
      <c r="T3779" s="159"/>
      <c r="AT3779" s="155" t="s">
        <v>381</v>
      </c>
      <c r="AU3779" s="155" t="s">
        <v>90</v>
      </c>
      <c r="AV3779" s="12" t="s">
        <v>87</v>
      </c>
      <c r="AW3779" s="12" t="s">
        <v>36</v>
      </c>
      <c r="AX3779" s="12" t="s">
        <v>80</v>
      </c>
      <c r="AY3779" s="155" t="s">
        <v>373</v>
      </c>
    </row>
    <row r="3780" spans="2:65" s="12" customFormat="1" ht="11.25">
      <c r="B3780" s="153"/>
      <c r="D3780" s="154" t="s">
        <v>381</v>
      </c>
      <c r="E3780" s="155" t="s">
        <v>1</v>
      </c>
      <c r="F3780" s="156" t="s">
        <v>779</v>
      </c>
      <c r="H3780" s="155" t="s">
        <v>1</v>
      </c>
      <c r="I3780" s="157"/>
      <c r="L3780" s="153"/>
      <c r="M3780" s="158"/>
      <c r="T3780" s="159"/>
      <c r="AT3780" s="155" t="s">
        <v>381</v>
      </c>
      <c r="AU3780" s="155" t="s">
        <v>90</v>
      </c>
      <c r="AV3780" s="12" t="s">
        <v>87</v>
      </c>
      <c r="AW3780" s="12" t="s">
        <v>36</v>
      </c>
      <c r="AX3780" s="12" t="s">
        <v>80</v>
      </c>
      <c r="AY3780" s="155" t="s">
        <v>373</v>
      </c>
    </row>
    <row r="3781" spans="2:65" s="13" customFormat="1" ht="11.25">
      <c r="B3781" s="160"/>
      <c r="D3781" s="154" t="s">
        <v>381</v>
      </c>
      <c r="E3781" s="161" t="s">
        <v>1</v>
      </c>
      <c r="F3781" s="162" t="s">
        <v>2000</v>
      </c>
      <c r="H3781" s="163">
        <v>38.1</v>
      </c>
      <c r="I3781" s="164"/>
      <c r="L3781" s="160"/>
      <c r="M3781" s="165"/>
      <c r="T3781" s="166"/>
      <c r="AT3781" s="161" t="s">
        <v>381</v>
      </c>
      <c r="AU3781" s="161" t="s">
        <v>90</v>
      </c>
      <c r="AV3781" s="13" t="s">
        <v>90</v>
      </c>
      <c r="AW3781" s="13" t="s">
        <v>36</v>
      </c>
      <c r="AX3781" s="13" t="s">
        <v>80</v>
      </c>
      <c r="AY3781" s="161" t="s">
        <v>373</v>
      </c>
    </row>
    <row r="3782" spans="2:65" s="13" customFormat="1" ht="11.25">
      <c r="B3782" s="160"/>
      <c r="D3782" s="154" t="s">
        <v>381</v>
      </c>
      <c r="E3782" s="161" t="s">
        <v>1</v>
      </c>
      <c r="F3782" s="162" t="s">
        <v>2001</v>
      </c>
      <c r="H3782" s="163">
        <v>49.2</v>
      </c>
      <c r="I3782" s="164"/>
      <c r="L3782" s="160"/>
      <c r="M3782" s="165"/>
      <c r="T3782" s="166"/>
      <c r="AT3782" s="161" t="s">
        <v>381</v>
      </c>
      <c r="AU3782" s="161" t="s">
        <v>90</v>
      </c>
      <c r="AV3782" s="13" t="s">
        <v>90</v>
      </c>
      <c r="AW3782" s="13" t="s">
        <v>36</v>
      </c>
      <c r="AX3782" s="13" t="s">
        <v>80</v>
      </c>
      <c r="AY3782" s="161" t="s">
        <v>373</v>
      </c>
    </row>
    <row r="3783" spans="2:65" s="13" customFormat="1" ht="11.25">
      <c r="B3783" s="160"/>
      <c r="D3783" s="154" t="s">
        <v>381</v>
      </c>
      <c r="E3783" s="161" t="s">
        <v>1</v>
      </c>
      <c r="F3783" s="162" t="s">
        <v>2002</v>
      </c>
      <c r="H3783" s="163">
        <v>21.21</v>
      </c>
      <c r="I3783" s="164"/>
      <c r="L3783" s="160"/>
      <c r="M3783" s="165"/>
      <c r="T3783" s="166"/>
      <c r="AT3783" s="161" t="s">
        <v>381</v>
      </c>
      <c r="AU3783" s="161" t="s">
        <v>90</v>
      </c>
      <c r="AV3783" s="13" t="s">
        <v>90</v>
      </c>
      <c r="AW3783" s="13" t="s">
        <v>36</v>
      </c>
      <c r="AX3783" s="13" t="s">
        <v>80</v>
      </c>
      <c r="AY3783" s="161" t="s">
        <v>373</v>
      </c>
    </row>
    <row r="3784" spans="2:65" s="15" customFormat="1" ht="11.25">
      <c r="B3784" s="178"/>
      <c r="D3784" s="154" t="s">
        <v>381</v>
      </c>
      <c r="E3784" s="179" t="s">
        <v>190</v>
      </c>
      <c r="F3784" s="180" t="s">
        <v>406</v>
      </c>
      <c r="H3784" s="181">
        <v>108.51</v>
      </c>
      <c r="I3784" s="182"/>
      <c r="L3784" s="178"/>
      <c r="M3784" s="183"/>
      <c r="T3784" s="184"/>
      <c r="AT3784" s="179" t="s">
        <v>381</v>
      </c>
      <c r="AU3784" s="179" t="s">
        <v>90</v>
      </c>
      <c r="AV3784" s="15" t="s">
        <v>392</v>
      </c>
      <c r="AW3784" s="15" t="s">
        <v>36</v>
      </c>
      <c r="AX3784" s="15" t="s">
        <v>80</v>
      </c>
      <c r="AY3784" s="179" t="s">
        <v>373</v>
      </c>
    </row>
    <row r="3785" spans="2:65" s="14" customFormat="1" ht="11.25">
      <c r="B3785" s="167"/>
      <c r="D3785" s="154" t="s">
        <v>381</v>
      </c>
      <c r="E3785" s="168" t="s">
        <v>1</v>
      </c>
      <c r="F3785" s="169" t="s">
        <v>386</v>
      </c>
      <c r="H3785" s="170">
        <v>108.51</v>
      </c>
      <c r="I3785" s="171"/>
      <c r="L3785" s="167"/>
      <c r="M3785" s="172"/>
      <c r="T3785" s="173"/>
      <c r="AT3785" s="168" t="s">
        <v>381</v>
      </c>
      <c r="AU3785" s="168" t="s">
        <v>90</v>
      </c>
      <c r="AV3785" s="14" t="s">
        <v>379</v>
      </c>
      <c r="AW3785" s="14" t="s">
        <v>36</v>
      </c>
      <c r="AX3785" s="14" t="s">
        <v>87</v>
      </c>
      <c r="AY3785" s="168" t="s">
        <v>373</v>
      </c>
    </row>
    <row r="3786" spans="2:65" s="1" customFormat="1" ht="11.25">
      <c r="B3786" s="32"/>
      <c r="D3786" s="154" t="s">
        <v>403</v>
      </c>
      <c r="F3786" s="174" t="s">
        <v>1827</v>
      </c>
      <c r="L3786" s="32"/>
      <c r="M3786" s="175"/>
      <c r="T3786" s="56"/>
      <c r="AU3786" s="17" t="s">
        <v>90</v>
      </c>
    </row>
    <row r="3787" spans="2:65" s="1" customFormat="1" ht="11.25">
      <c r="B3787" s="32"/>
      <c r="D3787" s="154" t="s">
        <v>403</v>
      </c>
      <c r="F3787" s="176" t="s">
        <v>1828</v>
      </c>
      <c r="H3787" s="177">
        <v>0</v>
      </c>
      <c r="L3787" s="32"/>
      <c r="M3787" s="175"/>
      <c r="T3787" s="56"/>
      <c r="AU3787" s="17" t="s">
        <v>90</v>
      </c>
    </row>
    <row r="3788" spans="2:65" s="1" customFormat="1" ht="11.25">
      <c r="B3788" s="32"/>
      <c r="D3788" s="154" t="s">
        <v>403</v>
      </c>
      <c r="F3788" s="176" t="s">
        <v>1829</v>
      </c>
      <c r="H3788" s="177">
        <v>0</v>
      </c>
      <c r="L3788" s="32"/>
      <c r="M3788" s="175"/>
      <c r="T3788" s="56"/>
      <c r="AU3788" s="17" t="s">
        <v>90</v>
      </c>
    </row>
    <row r="3789" spans="2:65" s="1" customFormat="1" ht="11.25">
      <c r="B3789" s="32"/>
      <c r="D3789" s="154" t="s">
        <v>403</v>
      </c>
      <c r="F3789" s="176" t="s">
        <v>1830</v>
      </c>
      <c r="H3789" s="177">
        <v>63.5</v>
      </c>
      <c r="L3789" s="32"/>
      <c r="M3789" s="175"/>
      <c r="T3789" s="56"/>
      <c r="AU3789" s="17" t="s">
        <v>90</v>
      </c>
    </row>
    <row r="3790" spans="2:65" s="1" customFormat="1" ht="11.25">
      <c r="B3790" s="32"/>
      <c r="D3790" s="154" t="s">
        <v>403</v>
      </c>
      <c r="F3790" s="176" t="s">
        <v>406</v>
      </c>
      <c r="H3790" s="177">
        <v>63.5</v>
      </c>
      <c r="L3790" s="32"/>
      <c r="M3790" s="175"/>
      <c r="T3790" s="56"/>
      <c r="AU3790" s="17" t="s">
        <v>90</v>
      </c>
    </row>
    <row r="3791" spans="2:65" s="1" customFormat="1" ht="11.25">
      <c r="B3791" s="32"/>
      <c r="D3791" s="154" t="s">
        <v>403</v>
      </c>
      <c r="F3791" s="174" t="s">
        <v>1831</v>
      </c>
      <c r="L3791" s="32"/>
      <c r="M3791" s="175"/>
      <c r="T3791" s="56"/>
      <c r="AU3791" s="17" t="s">
        <v>90</v>
      </c>
    </row>
    <row r="3792" spans="2:65" s="1" customFormat="1" ht="11.25">
      <c r="B3792" s="32"/>
      <c r="D3792" s="154" t="s">
        <v>403</v>
      </c>
      <c r="F3792" s="176" t="s">
        <v>1828</v>
      </c>
      <c r="H3792" s="177">
        <v>0</v>
      </c>
      <c r="L3792" s="32"/>
      <c r="M3792" s="175"/>
      <c r="T3792" s="56"/>
      <c r="AU3792" s="17" t="s">
        <v>90</v>
      </c>
    </row>
    <row r="3793" spans="2:65" s="1" customFormat="1" ht="11.25">
      <c r="B3793" s="32"/>
      <c r="D3793" s="154" t="s">
        <v>403</v>
      </c>
      <c r="F3793" s="176" t="s">
        <v>1832</v>
      </c>
      <c r="H3793" s="177">
        <v>0</v>
      </c>
      <c r="L3793" s="32"/>
      <c r="M3793" s="175"/>
      <c r="T3793" s="56"/>
      <c r="AU3793" s="17" t="s">
        <v>90</v>
      </c>
    </row>
    <row r="3794" spans="2:65" s="1" customFormat="1" ht="11.25">
      <c r="B3794" s="32"/>
      <c r="D3794" s="154" t="s">
        <v>403</v>
      </c>
      <c r="F3794" s="176" t="s">
        <v>1833</v>
      </c>
      <c r="H3794" s="177">
        <v>82</v>
      </c>
      <c r="L3794" s="32"/>
      <c r="M3794" s="175"/>
      <c r="T3794" s="56"/>
      <c r="AU3794" s="17" t="s">
        <v>90</v>
      </c>
    </row>
    <row r="3795" spans="2:65" s="1" customFormat="1" ht="11.25">
      <c r="B3795" s="32"/>
      <c r="D3795" s="154" t="s">
        <v>403</v>
      </c>
      <c r="F3795" s="176" t="s">
        <v>406</v>
      </c>
      <c r="H3795" s="177">
        <v>82</v>
      </c>
      <c r="L3795" s="32"/>
      <c r="M3795" s="175"/>
      <c r="T3795" s="56"/>
      <c r="AU3795" s="17" t="s">
        <v>90</v>
      </c>
    </row>
    <row r="3796" spans="2:65" s="1" customFormat="1" ht="11.25">
      <c r="B3796" s="32"/>
      <c r="D3796" s="154" t="s">
        <v>403</v>
      </c>
      <c r="F3796" s="174" t="s">
        <v>1834</v>
      </c>
      <c r="L3796" s="32"/>
      <c r="M3796" s="175"/>
      <c r="T3796" s="56"/>
      <c r="AU3796" s="17" t="s">
        <v>90</v>
      </c>
    </row>
    <row r="3797" spans="2:65" s="1" customFormat="1" ht="11.25">
      <c r="B3797" s="32"/>
      <c r="D3797" s="154" t="s">
        <v>403</v>
      </c>
      <c r="F3797" s="176" t="s">
        <v>1835</v>
      </c>
      <c r="H3797" s="177">
        <v>0</v>
      </c>
      <c r="L3797" s="32"/>
      <c r="M3797" s="175"/>
      <c r="T3797" s="56"/>
      <c r="AU3797" s="17" t="s">
        <v>90</v>
      </c>
    </row>
    <row r="3798" spans="2:65" s="1" customFormat="1" ht="11.25">
      <c r="B3798" s="32"/>
      <c r="D3798" s="154" t="s">
        <v>403</v>
      </c>
      <c r="F3798" s="176" t="s">
        <v>1836</v>
      </c>
      <c r="H3798" s="177">
        <v>35.35</v>
      </c>
      <c r="L3798" s="32"/>
      <c r="M3798" s="175"/>
      <c r="T3798" s="56"/>
      <c r="AU3798" s="17" t="s">
        <v>90</v>
      </c>
    </row>
    <row r="3799" spans="2:65" s="1" customFormat="1" ht="11.25">
      <c r="B3799" s="32"/>
      <c r="D3799" s="154" t="s">
        <v>403</v>
      </c>
      <c r="F3799" s="176" t="s">
        <v>406</v>
      </c>
      <c r="H3799" s="177">
        <v>35.35</v>
      </c>
      <c r="L3799" s="32"/>
      <c r="M3799" s="175"/>
      <c r="T3799" s="56"/>
      <c r="AU3799" s="17" t="s">
        <v>90</v>
      </c>
    </row>
    <row r="3800" spans="2:65" s="1" customFormat="1" ht="16.5" customHeight="1">
      <c r="B3800" s="32"/>
      <c r="C3800" s="185" t="s">
        <v>2003</v>
      </c>
      <c r="D3800" s="185" t="s">
        <v>479</v>
      </c>
      <c r="E3800" s="186" t="s">
        <v>2004</v>
      </c>
      <c r="F3800" s="187" t="s">
        <v>2005</v>
      </c>
      <c r="G3800" s="188" t="s">
        <v>172</v>
      </c>
      <c r="H3800" s="189">
        <v>113.93600000000001</v>
      </c>
      <c r="I3800" s="190"/>
      <c r="J3800" s="191">
        <f>ROUND(I3800*H3800,2)</f>
        <v>0</v>
      </c>
      <c r="K3800" s="192"/>
      <c r="L3800" s="193"/>
      <c r="M3800" s="194" t="s">
        <v>1</v>
      </c>
      <c r="N3800" s="195" t="s">
        <v>45</v>
      </c>
      <c r="P3800" s="149">
        <f>O3800*H3800</f>
        <v>0</v>
      </c>
      <c r="Q3800" s="149">
        <v>2.5000000000000001E-3</v>
      </c>
      <c r="R3800" s="149">
        <f>Q3800*H3800</f>
        <v>0.28484000000000004</v>
      </c>
      <c r="S3800" s="149">
        <v>0</v>
      </c>
      <c r="T3800" s="150">
        <f>S3800*H3800</f>
        <v>0</v>
      </c>
      <c r="AR3800" s="151" t="s">
        <v>658</v>
      </c>
      <c r="AT3800" s="151" t="s">
        <v>479</v>
      </c>
      <c r="AU3800" s="151" t="s">
        <v>90</v>
      </c>
      <c r="AY3800" s="17" t="s">
        <v>373</v>
      </c>
      <c r="BE3800" s="152">
        <f>IF(N3800="základní",J3800,0)</f>
        <v>0</v>
      </c>
      <c r="BF3800" s="152">
        <f>IF(N3800="snížená",J3800,0)</f>
        <v>0</v>
      </c>
      <c r="BG3800" s="152">
        <f>IF(N3800="zákl. přenesená",J3800,0)</f>
        <v>0</v>
      </c>
      <c r="BH3800" s="152">
        <f>IF(N3800="sníž. přenesená",J3800,0)</f>
        <v>0</v>
      </c>
      <c r="BI3800" s="152">
        <f>IF(N3800="nulová",J3800,0)</f>
        <v>0</v>
      </c>
      <c r="BJ3800" s="17" t="s">
        <v>87</v>
      </c>
      <c r="BK3800" s="152">
        <f>ROUND(I3800*H3800,2)</f>
        <v>0</v>
      </c>
      <c r="BL3800" s="17" t="s">
        <v>497</v>
      </c>
      <c r="BM3800" s="151" t="s">
        <v>2006</v>
      </c>
    </row>
    <row r="3801" spans="2:65" s="13" customFormat="1" ht="11.25">
      <c r="B3801" s="160"/>
      <c r="D3801" s="154" t="s">
        <v>381</v>
      </c>
      <c r="E3801" s="161" t="s">
        <v>1</v>
      </c>
      <c r="F3801" s="162" t="s">
        <v>190</v>
      </c>
      <c r="H3801" s="163">
        <v>108.51</v>
      </c>
      <c r="I3801" s="164"/>
      <c r="L3801" s="160"/>
      <c r="M3801" s="165"/>
      <c r="T3801" s="166"/>
      <c r="AT3801" s="161" t="s">
        <v>381</v>
      </c>
      <c r="AU3801" s="161" t="s">
        <v>90</v>
      </c>
      <c r="AV3801" s="13" t="s">
        <v>90</v>
      </c>
      <c r="AW3801" s="13" t="s">
        <v>36</v>
      </c>
      <c r="AX3801" s="13" t="s">
        <v>80</v>
      </c>
      <c r="AY3801" s="161" t="s">
        <v>373</v>
      </c>
    </row>
    <row r="3802" spans="2:65" s="14" customFormat="1" ht="11.25">
      <c r="B3802" s="167"/>
      <c r="D3802" s="154" t="s">
        <v>381</v>
      </c>
      <c r="E3802" s="168" t="s">
        <v>1</v>
      </c>
      <c r="F3802" s="169" t="s">
        <v>386</v>
      </c>
      <c r="H3802" s="170">
        <v>108.51</v>
      </c>
      <c r="I3802" s="171"/>
      <c r="L3802" s="167"/>
      <c r="M3802" s="172"/>
      <c r="T3802" s="173"/>
      <c r="AT3802" s="168" t="s">
        <v>381</v>
      </c>
      <c r="AU3802" s="168" t="s">
        <v>90</v>
      </c>
      <c r="AV3802" s="14" t="s">
        <v>379</v>
      </c>
      <c r="AW3802" s="14" t="s">
        <v>36</v>
      </c>
      <c r="AX3802" s="14" t="s">
        <v>87</v>
      </c>
      <c r="AY3802" s="168" t="s">
        <v>373</v>
      </c>
    </row>
    <row r="3803" spans="2:65" s="1" customFormat="1" ht="11.25">
      <c r="B3803" s="32"/>
      <c r="D3803" s="154" t="s">
        <v>403</v>
      </c>
      <c r="F3803" s="174" t="s">
        <v>2007</v>
      </c>
      <c r="L3803" s="32"/>
      <c r="M3803" s="175"/>
      <c r="T3803" s="56"/>
      <c r="AU3803" s="17" t="s">
        <v>90</v>
      </c>
    </row>
    <row r="3804" spans="2:65" s="1" customFormat="1" ht="11.25">
      <c r="B3804" s="32"/>
      <c r="D3804" s="154" t="s">
        <v>403</v>
      </c>
      <c r="F3804" s="176" t="s">
        <v>1811</v>
      </c>
      <c r="H3804" s="177">
        <v>0</v>
      </c>
      <c r="L3804" s="32"/>
      <c r="M3804" s="175"/>
      <c r="T3804" s="56"/>
      <c r="AU3804" s="17" t="s">
        <v>90</v>
      </c>
    </row>
    <row r="3805" spans="2:65" s="1" customFormat="1" ht="11.25">
      <c r="B3805" s="32"/>
      <c r="D3805" s="154" t="s">
        <v>403</v>
      </c>
      <c r="F3805" s="176" t="s">
        <v>779</v>
      </c>
      <c r="H3805" s="177">
        <v>0</v>
      </c>
      <c r="L3805" s="32"/>
      <c r="M3805" s="175"/>
      <c r="T3805" s="56"/>
      <c r="AU3805" s="17" t="s">
        <v>90</v>
      </c>
    </row>
    <row r="3806" spans="2:65" s="1" customFormat="1" ht="11.25">
      <c r="B3806" s="32"/>
      <c r="D3806" s="154" t="s">
        <v>403</v>
      </c>
      <c r="F3806" s="176" t="s">
        <v>2000</v>
      </c>
      <c r="H3806" s="177">
        <v>38.1</v>
      </c>
      <c r="L3806" s="32"/>
      <c r="M3806" s="175"/>
      <c r="T3806" s="56"/>
      <c r="AU3806" s="17" t="s">
        <v>90</v>
      </c>
    </row>
    <row r="3807" spans="2:65" s="1" customFormat="1" ht="11.25">
      <c r="B3807" s="32"/>
      <c r="D3807" s="154" t="s">
        <v>403</v>
      </c>
      <c r="F3807" s="176" t="s">
        <v>2001</v>
      </c>
      <c r="H3807" s="177">
        <v>49.2</v>
      </c>
      <c r="L3807" s="32"/>
      <c r="M3807" s="175"/>
      <c r="T3807" s="56"/>
      <c r="AU3807" s="17" t="s">
        <v>90</v>
      </c>
    </row>
    <row r="3808" spans="2:65" s="1" customFormat="1" ht="11.25">
      <c r="B3808" s="32"/>
      <c r="D3808" s="154" t="s">
        <v>403</v>
      </c>
      <c r="F3808" s="176" t="s">
        <v>2002</v>
      </c>
      <c r="H3808" s="177">
        <v>21.21</v>
      </c>
      <c r="L3808" s="32"/>
      <c r="M3808" s="175"/>
      <c r="T3808" s="56"/>
      <c r="AU3808" s="17" t="s">
        <v>90</v>
      </c>
    </row>
    <row r="3809" spans="2:65" s="1" customFormat="1" ht="11.25">
      <c r="B3809" s="32"/>
      <c r="D3809" s="154" t="s">
        <v>403</v>
      </c>
      <c r="F3809" s="176" t="s">
        <v>406</v>
      </c>
      <c r="H3809" s="177">
        <v>108.51</v>
      </c>
      <c r="L3809" s="32"/>
      <c r="M3809" s="175"/>
      <c r="T3809" s="56"/>
      <c r="AU3809" s="17" t="s">
        <v>90</v>
      </c>
    </row>
    <row r="3810" spans="2:65" s="13" customFormat="1" ht="11.25">
      <c r="B3810" s="160"/>
      <c r="D3810" s="154" t="s">
        <v>381</v>
      </c>
      <c r="F3810" s="162" t="s">
        <v>2008</v>
      </c>
      <c r="H3810" s="163">
        <v>113.93600000000001</v>
      </c>
      <c r="I3810" s="164"/>
      <c r="L3810" s="160"/>
      <c r="M3810" s="165"/>
      <c r="T3810" s="166"/>
      <c r="AT3810" s="161" t="s">
        <v>381</v>
      </c>
      <c r="AU3810" s="161" t="s">
        <v>90</v>
      </c>
      <c r="AV3810" s="13" t="s">
        <v>90</v>
      </c>
      <c r="AW3810" s="13" t="s">
        <v>4</v>
      </c>
      <c r="AX3810" s="13" t="s">
        <v>87</v>
      </c>
      <c r="AY3810" s="161" t="s">
        <v>373</v>
      </c>
    </row>
    <row r="3811" spans="2:65" s="1" customFormat="1" ht="16.5" customHeight="1">
      <c r="B3811" s="32"/>
      <c r="C3811" s="139" t="s">
        <v>2009</v>
      </c>
      <c r="D3811" s="139" t="s">
        <v>375</v>
      </c>
      <c r="E3811" s="140" t="s">
        <v>2010</v>
      </c>
      <c r="F3811" s="141" t="s">
        <v>2011</v>
      </c>
      <c r="G3811" s="142" t="s">
        <v>395</v>
      </c>
      <c r="H3811" s="143">
        <v>103.563</v>
      </c>
      <c r="I3811" s="144"/>
      <c r="J3811" s="145">
        <f>ROUND(I3811*H3811,2)</f>
        <v>0</v>
      </c>
      <c r="K3811" s="146"/>
      <c r="L3811" s="32"/>
      <c r="M3811" s="147" t="s">
        <v>1</v>
      </c>
      <c r="N3811" s="148" t="s">
        <v>45</v>
      </c>
      <c r="P3811" s="149">
        <f>O3811*H3811</f>
        <v>0</v>
      </c>
      <c r="Q3811" s="149">
        <v>1.3769999999999999E-2</v>
      </c>
      <c r="R3811" s="149">
        <f>Q3811*H3811</f>
        <v>1.4260625099999999</v>
      </c>
      <c r="S3811" s="149">
        <v>0</v>
      </c>
      <c r="T3811" s="150">
        <f>S3811*H3811</f>
        <v>0</v>
      </c>
      <c r="AR3811" s="151" t="s">
        <v>497</v>
      </c>
      <c r="AT3811" s="151" t="s">
        <v>375</v>
      </c>
      <c r="AU3811" s="151" t="s">
        <v>90</v>
      </c>
      <c r="AY3811" s="17" t="s">
        <v>373</v>
      </c>
      <c r="BE3811" s="152">
        <f>IF(N3811="základní",J3811,0)</f>
        <v>0</v>
      </c>
      <c r="BF3811" s="152">
        <f>IF(N3811="snížená",J3811,0)</f>
        <v>0</v>
      </c>
      <c r="BG3811" s="152">
        <f>IF(N3811="zákl. přenesená",J3811,0)</f>
        <v>0</v>
      </c>
      <c r="BH3811" s="152">
        <f>IF(N3811="sníž. přenesená",J3811,0)</f>
        <v>0</v>
      </c>
      <c r="BI3811" s="152">
        <f>IF(N3811="nulová",J3811,0)</f>
        <v>0</v>
      </c>
      <c r="BJ3811" s="17" t="s">
        <v>87</v>
      </c>
      <c r="BK3811" s="152">
        <f>ROUND(I3811*H3811,2)</f>
        <v>0</v>
      </c>
      <c r="BL3811" s="17" t="s">
        <v>497</v>
      </c>
      <c r="BM3811" s="151" t="s">
        <v>2012</v>
      </c>
    </row>
    <row r="3812" spans="2:65" s="12" customFormat="1" ht="11.25">
      <c r="B3812" s="153"/>
      <c r="D3812" s="154" t="s">
        <v>381</v>
      </c>
      <c r="E3812" s="155" t="s">
        <v>1</v>
      </c>
      <c r="F3812" s="156" t="s">
        <v>2013</v>
      </c>
      <c r="H3812" s="155" t="s">
        <v>1</v>
      </c>
      <c r="I3812" s="157"/>
      <c r="L3812" s="153"/>
      <c r="M3812" s="158"/>
      <c r="T3812" s="159"/>
      <c r="AT3812" s="155" t="s">
        <v>381</v>
      </c>
      <c r="AU3812" s="155" t="s">
        <v>90</v>
      </c>
      <c r="AV3812" s="12" t="s">
        <v>87</v>
      </c>
      <c r="AW3812" s="12" t="s">
        <v>36</v>
      </c>
      <c r="AX3812" s="12" t="s">
        <v>80</v>
      </c>
      <c r="AY3812" s="155" t="s">
        <v>373</v>
      </c>
    </row>
    <row r="3813" spans="2:65" s="12" customFormat="1" ht="11.25">
      <c r="B3813" s="153"/>
      <c r="D3813" s="154" t="s">
        <v>381</v>
      </c>
      <c r="E3813" s="155" t="s">
        <v>1</v>
      </c>
      <c r="F3813" s="156" t="s">
        <v>2014</v>
      </c>
      <c r="H3813" s="155" t="s">
        <v>1</v>
      </c>
      <c r="I3813" s="157"/>
      <c r="L3813" s="153"/>
      <c r="M3813" s="158"/>
      <c r="T3813" s="159"/>
      <c r="AT3813" s="155" t="s">
        <v>381</v>
      </c>
      <c r="AU3813" s="155" t="s">
        <v>90</v>
      </c>
      <c r="AV3813" s="12" t="s">
        <v>87</v>
      </c>
      <c r="AW3813" s="12" t="s">
        <v>36</v>
      </c>
      <c r="AX3813" s="12" t="s">
        <v>80</v>
      </c>
      <c r="AY3813" s="155" t="s">
        <v>373</v>
      </c>
    </row>
    <row r="3814" spans="2:65" s="13" customFormat="1" ht="11.25">
      <c r="B3814" s="160"/>
      <c r="D3814" s="154" t="s">
        <v>381</v>
      </c>
      <c r="E3814" s="161" t="s">
        <v>1</v>
      </c>
      <c r="F3814" s="162" t="s">
        <v>2015</v>
      </c>
      <c r="H3814" s="163">
        <v>103.563</v>
      </c>
      <c r="I3814" s="164"/>
      <c r="L3814" s="160"/>
      <c r="M3814" s="165"/>
      <c r="T3814" s="166"/>
      <c r="AT3814" s="161" t="s">
        <v>381</v>
      </c>
      <c r="AU3814" s="161" t="s">
        <v>90</v>
      </c>
      <c r="AV3814" s="13" t="s">
        <v>90</v>
      </c>
      <c r="AW3814" s="13" t="s">
        <v>36</v>
      </c>
      <c r="AX3814" s="13" t="s">
        <v>80</v>
      </c>
      <c r="AY3814" s="161" t="s">
        <v>373</v>
      </c>
    </row>
    <row r="3815" spans="2:65" s="14" customFormat="1" ht="11.25">
      <c r="B3815" s="167"/>
      <c r="D3815" s="154" t="s">
        <v>381</v>
      </c>
      <c r="E3815" s="168" t="s">
        <v>1</v>
      </c>
      <c r="F3815" s="169" t="s">
        <v>386</v>
      </c>
      <c r="H3815" s="170">
        <v>103.563</v>
      </c>
      <c r="I3815" s="171"/>
      <c r="L3815" s="167"/>
      <c r="M3815" s="172"/>
      <c r="T3815" s="173"/>
      <c r="AT3815" s="168" t="s">
        <v>381</v>
      </c>
      <c r="AU3815" s="168" t="s">
        <v>90</v>
      </c>
      <c r="AV3815" s="14" t="s">
        <v>379</v>
      </c>
      <c r="AW3815" s="14" t="s">
        <v>36</v>
      </c>
      <c r="AX3815" s="14" t="s">
        <v>87</v>
      </c>
      <c r="AY3815" s="168" t="s">
        <v>373</v>
      </c>
    </row>
    <row r="3816" spans="2:65" s="1" customFormat="1" ht="11.25">
      <c r="B3816" s="32"/>
      <c r="D3816" s="154" t="s">
        <v>403</v>
      </c>
      <c r="F3816" s="174" t="s">
        <v>879</v>
      </c>
      <c r="L3816" s="32"/>
      <c r="M3816" s="175"/>
      <c r="T3816" s="56"/>
      <c r="AU3816" s="17" t="s">
        <v>90</v>
      </c>
    </row>
    <row r="3817" spans="2:65" s="1" customFormat="1" ht="11.25">
      <c r="B3817" s="32"/>
      <c r="D3817" s="154" t="s">
        <v>403</v>
      </c>
      <c r="F3817" s="176" t="s">
        <v>717</v>
      </c>
      <c r="H3817" s="177">
        <v>0</v>
      </c>
      <c r="L3817" s="32"/>
      <c r="M3817" s="175"/>
      <c r="T3817" s="56"/>
      <c r="AU3817" s="17" t="s">
        <v>90</v>
      </c>
    </row>
    <row r="3818" spans="2:65" s="1" customFormat="1" ht="11.25">
      <c r="B3818" s="32"/>
      <c r="D3818" s="154" t="s">
        <v>403</v>
      </c>
      <c r="F3818" s="176" t="s">
        <v>718</v>
      </c>
      <c r="H3818" s="177">
        <v>0</v>
      </c>
      <c r="L3818" s="32"/>
      <c r="M3818" s="175"/>
      <c r="T3818" s="56"/>
      <c r="AU3818" s="17" t="s">
        <v>90</v>
      </c>
    </row>
    <row r="3819" spans="2:65" s="1" customFormat="1" ht="11.25">
      <c r="B3819" s="32"/>
      <c r="D3819" s="154" t="s">
        <v>403</v>
      </c>
      <c r="F3819" s="176" t="s">
        <v>546</v>
      </c>
      <c r="H3819" s="177">
        <v>0</v>
      </c>
      <c r="L3819" s="32"/>
      <c r="M3819" s="175"/>
      <c r="T3819" s="56"/>
      <c r="AU3819" s="17" t="s">
        <v>90</v>
      </c>
    </row>
    <row r="3820" spans="2:65" s="1" customFormat="1" ht="11.25">
      <c r="B3820" s="32"/>
      <c r="D3820" s="154" t="s">
        <v>403</v>
      </c>
      <c r="F3820" s="176" t="s">
        <v>719</v>
      </c>
      <c r="H3820" s="177">
        <v>0</v>
      </c>
      <c r="L3820" s="32"/>
      <c r="M3820" s="175"/>
      <c r="T3820" s="56"/>
      <c r="AU3820" s="17" t="s">
        <v>90</v>
      </c>
    </row>
    <row r="3821" spans="2:65" s="1" customFormat="1" ht="11.25">
      <c r="B3821" s="32"/>
      <c r="D3821" s="154" t="s">
        <v>403</v>
      </c>
      <c r="F3821" s="176" t="s">
        <v>800</v>
      </c>
      <c r="H3821" s="177">
        <v>78.933999999999997</v>
      </c>
      <c r="L3821" s="32"/>
      <c r="M3821" s="175"/>
      <c r="T3821" s="56"/>
      <c r="AU3821" s="17" t="s">
        <v>90</v>
      </c>
    </row>
    <row r="3822" spans="2:65" s="1" customFormat="1" ht="11.25">
      <c r="B3822" s="32"/>
      <c r="D3822" s="154" t="s">
        <v>403</v>
      </c>
      <c r="F3822" s="176" t="s">
        <v>801</v>
      </c>
      <c r="H3822" s="177">
        <v>-2.31</v>
      </c>
      <c r="L3822" s="32"/>
      <c r="M3822" s="175"/>
      <c r="T3822" s="56"/>
      <c r="AU3822" s="17" t="s">
        <v>90</v>
      </c>
    </row>
    <row r="3823" spans="2:65" s="1" customFormat="1" ht="11.25">
      <c r="B3823" s="32"/>
      <c r="D3823" s="154" t="s">
        <v>403</v>
      </c>
      <c r="F3823" s="176" t="s">
        <v>802</v>
      </c>
      <c r="H3823" s="177">
        <v>0</v>
      </c>
      <c r="L3823" s="32"/>
      <c r="M3823" s="175"/>
      <c r="T3823" s="56"/>
      <c r="AU3823" s="17" t="s">
        <v>90</v>
      </c>
    </row>
    <row r="3824" spans="2:65" s="1" customFormat="1" ht="11.25">
      <c r="B3824" s="32"/>
      <c r="D3824" s="154" t="s">
        <v>403</v>
      </c>
      <c r="F3824" s="176" t="s">
        <v>803</v>
      </c>
      <c r="H3824" s="177">
        <v>52.613</v>
      </c>
      <c r="L3824" s="32"/>
      <c r="M3824" s="175"/>
      <c r="T3824" s="56"/>
      <c r="AU3824" s="17" t="s">
        <v>90</v>
      </c>
    </row>
    <row r="3825" spans="2:47" s="1" customFormat="1" ht="11.25">
      <c r="B3825" s="32"/>
      <c r="D3825" s="154" t="s">
        <v>403</v>
      </c>
      <c r="F3825" s="176" t="s">
        <v>804</v>
      </c>
      <c r="H3825" s="177">
        <v>0</v>
      </c>
      <c r="L3825" s="32"/>
      <c r="M3825" s="175"/>
      <c r="T3825" s="56"/>
      <c r="AU3825" s="17" t="s">
        <v>90</v>
      </c>
    </row>
    <row r="3826" spans="2:47" s="1" customFormat="1" ht="11.25">
      <c r="B3826" s="32"/>
      <c r="D3826" s="154" t="s">
        <v>403</v>
      </c>
      <c r="F3826" s="176" t="s">
        <v>805</v>
      </c>
      <c r="H3826" s="177">
        <v>44.469000000000001</v>
      </c>
      <c r="L3826" s="32"/>
      <c r="M3826" s="175"/>
      <c r="T3826" s="56"/>
      <c r="AU3826" s="17" t="s">
        <v>90</v>
      </c>
    </row>
    <row r="3827" spans="2:47" s="1" customFormat="1" ht="11.25">
      <c r="B3827" s="32"/>
      <c r="D3827" s="154" t="s">
        <v>403</v>
      </c>
      <c r="F3827" s="176" t="s">
        <v>719</v>
      </c>
      <c r="H3827" s="177">
        <v>0</v>
      </c>
      <c r="L3827" s="32"/>
      <c r="M3827" s="175"/>
      <c r="T3827" s="56"/>
      <c r="AU3827" s="17" t="s">
        <v>90</v>
      </c>
    </row>
    <row r="3828" spans="2:47" s="1" customFormat="1" ht="11.25">
      <c r="B3828" s="32"/>
      <c r="D3828" s="154" t="s">
        <v>403</v>
      </c>
      <c r="F3828" s="176" t="s">
        <v>720</v>
      </c>
      <c r="H3828" s="177">
        <v>17.294</v>
      </c>
      <c r="L3828" s="32"/>
      <c r="M3828" s="175"/>
      <c r="T3828" s="56"/>
      <c r="AU3828" s="17" t="s">
        <v>90</v>
      </c>
    </row>
    <row r="3829" spans="2:47" s="1" customFormat="1" ht="11.25">
      <c r="B3829" s="32"/>
      <c r="D3829" s="154" t="s">
        <v>403</v>
      </c>
      <c r="F3829" s="176" t="s">
        <v>721</v>
      </c>
      <c r="H3829" s="177">
        <v>-2.75</v>
      </c>
      <c r="L3829" s="32"/>
      <c r="M3829" s="175"/>
      <c r="T3829" s="56"/>
      <c r="AU3829" s="17" t="s">
        <v>90</v>
      </c>
    </row>
    <row r="3830" spans="2:47" s="1" customFormat="1" ht="11.25">
      <c r="B3830" s="32"/>
      <c r="D3830" s="154" t="s">
        <v>403</v>
      </c>
      <c r="F3830" s="176" t="s">
        <v>722</v>
      </c>
      <c r="H3830" s="177">
        <v>0</v>
      </c>
      <c r="L3830" s="32"/>
      <c r="M3830" s="175"/>
      <c r="T3830" s="56"/>
      <c r="AU3830" s="17" t="s">
        <v>90</v>
      </c>
    </row>
    <row r="3831" spans="2:47" s="1" customFormat="1" ht="11.25">
      <c r="B3831" s="32"/>
      <c r="D3831" s="154" t="s">
        <v>403</v>
      </c>
      <c r="F3831" s="176" t="s">
        <v>723</v>
      </c>
      <c r="H3831" s="177">
        <v>11.010999999999999</v>
      </c>
      <c r="L3831" s="32"/>
      <c r="M3831" s="175"/>
      <c r="T3831" s="56"/>
      <c r="AU3831" s="17" t="s">
        <v>90</v>
      </c>
    </row>
    <row r="3832" spans="2:47" s="1" customFormat="1" ht="11.25">
      <c r="B3832" s="32"/>
      <c r="D3832" s="154" t="s">
        <v>403</v>
      </c>
      <c r="F3832" s="176" t="s">
        <v>724</v>
      </c>
      <c r="H3832" s="177">
        <v>0</v>
      </c>
      <c r="L3832" s="32"/>
      <c r="M3832" s="175"/>
      <c r="T3832" s="56"/>
      <c r="AU3832" s="17" t="s">
        <v>90</v>
      </c>
    </row>
    <row r="3833" spans="2:47" s="1" customFormat="1" ht="11.25">
      <c r="B3833" s="32"/>
      <c r="D3833" s="154" t="s">
        <v>403</v>
      </c>
      <c r="F3833" s="176" t="s">
        <v>725</v>
      </c>
      <c r="H3833" s="177">
        <v>14.64</v>
      </c>
      <c r="L3833" s="32"/>
      <c r="M3833" s="175"/>
      <c r="T3833" s="56"/>
      <c r="AU3833" s="17" t="s">
        <v>90</v>
      </c>
    </row>
    <row r="3834" spans="2:47" s="1" customFormat="1" ht="11.25">
      <c r="B3834" s="32"/>
      <c r="D3834" s="154" t="s">
        <v>403</v>
      </c>
      <c r="F3834" s="176" t="s">
        <v>578</v>
      </c>
      <c r="H3834" s="177">
        <v>0</v>
      </c>
      <c r="L3834" s="32"/>
      <c r="M3834" s="175"/>
      <c r="T3834" s="56"/>
      <c r="AU3834" s="17" t="s">
        <v>90</v>
      </c>
    </row>
    <row r="3835" spans="2:47" s="1" customFormat="1" ht="11.25">
      <c r="B3835" s="32"/>
      <c r="D3835" s="154" t="s">
        <v>403</v>
      </c>
      <c r="F3835" s="176" t="s">
        <v>726</v>
      </c>
      <c r="H3835" s="177">
        <v>0</v>
      </c>
      <c r="L3835" s="32"/>
      <c r="M3835" s="175"/>
      <c r="T3835" s="56"/>
      <c r="AU3835" s="17" t="s">
        <v>90</v>
      </c>
    </row>
    <row r="3836" spans="2:47" s="1" customFormat="1" ht="11.25">
      <c r="B3836" s="32"/>
      <c r="D3836" s="154" t="s">
        <v>403</v>
      </c>
      <c r="F3836" s="176" t="s">
        <v>727</v>
      </c>
      <c r="H3836" s="177">
        <v>52.7</v>
      </c>
      <c r="L3836" s="32"/>
      <c r="M3836" s="175"/>
      <c r="T3836" s="56"/>
      <c r="AU3836" s="17" t="s">
        <v>90</v>
      </c>
    </row>
    <row r="3837" spans="2:47" s="1" customFormat="1" ht="11.25">
      <c r="B3837" s="32"/>
      <c r="D3837" s="154" t="s">
        <v>403</v>
      </c>
      <c r="F3837" s="176" t="s">
        <v>728</v>
      </c>
      <c r="H3837" s="177">
        <v>0</v>
      </c>
      <c r="L3837" s="32"/>
      <c r="M3837" s="175"/>
      <c r="T3837" s="56"/>
      <c r="AU3837" s="17" t="s">
        <v>90</v>
      </c>
    </row>
    <row r="3838" spans="2:47" s="1" customFormat="1" ht="11.25">
      <c r="B3838" s="32"/>
      <c r="D3838" s="154" t="s">
        <v>403</v>
      </c>
      <c r="F3838" s="176" t="s">
        <v>729</v>
      </c>
      <c r="H3838" s="177">
        <v>0</v>
      </c>
      <c r="L3838" s="32"/>
      <c r="M3838" s="175"/>
      <c r="T3838" s="56"/>
      <c r="AU3838" s="17" t="s">
        <v>90</v>
      </c>
    </row>
    <row r="3839" spans="2:47" s="1" customFormat="1" ht="11.25">
      <c r="B3839" s="32"/>
      <c r="D3839" s="154" t="s">
        <v>403</v>
      </c>
      <c r="F3839" s="176" t="s">
        <v>730</v>
      </c>
      <c r="H3839" s="177">
        <v>40.299999999999997</v>
      </c>
      <c r="L3839" s="32"/>
      <c r="M3839" s="175"/>
      <c r="T3839" s="56"/>
      <c r="AU3839" s="17" t="s">
        <v>90</v>
      </c>
    </row>
    <row r="3840" spans="2:47" s="1" customFormat="1" ht="11.25">
      <c r="B3840" s="32"/>
      <c r="D3840" s="154" t="s">
        <v>403</v>
      </c>
      <c r="F3840" s="176" t="s">
        <v>864</v>
      </c>
      <c r="H3840" s="177">
        <v>0</v>
      </c>
      <c r="L3840" s="32"/>
      <c r="M3840" s="175"/>
      <c r="T3840" s="56"/>
      <c r="AU3840" s="17" t="s">
        <v>90</v>
      </c>
    </row>
    <row r="3841" spans="2:65" s="1" customFormat="1" ht="11.25">
      <c r="B3841" s="32"/>
      <c r="D3841" s="154" t="s">
        <v>403</v>
      </c>
      <c r="F3841" s="176" t="s">
        <v>865</v>
      </c>
      <c r="H3841" s="177">
        <v>36.752000000000002</v>
      </c>
      <c r="L3841" s="32"/>
      <c r="M3841" s="175"/>
      <c r="T3841" s="56"/>
      <c r="AU3841" s="17" t="s">
        <v>90</v>
      </c>
    </row>
    <row r="3842" spans="2:65" s="1" customFormat="1" ht="11.25">
      <c r="B3842" s="32"/>
      <c r="D3842" s="154" t="s">
        <v>403</v>
      </c>
      <c r="F3842" s="176" t="s">
        <v>866</v>
      </c>
      <c r="H3842" s="177">
        <v>93.07</v>
      </c>
      <c r="L3842" s="32"/>
      <c r="M3842" s="175"/>
      <c r="T3842" s="56"/>
      <c r="AU3842" s="17" t="s">
        <v>90</v>
      </c>
    </row>
    <row r="3843" spans="2:65" s="1" customFormat="1" ht="11.25">
      <c r="B3843" s="32"/>
      <c r="D3843" s="154" t="s">
        <v>403</v>
      </c>
      <c r="F3843" s="176" t="s">
        <v>867</v>
      </c>
      <c r="H3843" s="177">
        <v>81.09</v>
      </c>
      <c r="L3843" s="32"/>
      <c r="M3843" s="175"/>
      <c r="T3843" s="56"/>
      <c r="AU3843" s="17" t="s">
        <v>90</v>
      </c>
    </row>
    <row r="3844" spans="2:65" s="1" customFormat="1" ht="11.25">
      <c r="B3844" s="32"/>
      <c r="D3844" s="154" t="s">
        <v>403</v>
      </c>
      <c r="F3844" s="176" t="s">
        <v>406</v>
      </c>
      <c r="H3844" s="177">
        <v>517.81299999999999</v>
      </c>
      <c r="L3844" s="32"/>
      <c r="M3844" s="175"/>
      <c r="T3844" s="56"/>
      <c r="AU3844" s="17" t="s">
        <v>90</v>
      </c>
    </row>
    <row r="3845" spans="2:65" s="1" customFormat="1" ht="21.75" customHeight="1">
      <c r="B3845" s="32"/>
      <c r="C3845" s="139" t="s">
        <v>2016</v>
      </c>
      <c r="D3845" s="139" t="s">
        <v>375</v>
      </c>
      <c r="E3845" s="140" t="s">
        <v>2017</v>
      </c>
      <c r="F3845" s="141" t="s">
        <v>2018</v>
      </c>
      <c r="G3845" s="142" t="s">
        <v>465</v>
      </c>
      <c r="H3845" s="143">
        <v>81.09</v>
      </c>
      <c r="I3845" s="144"/>
      <c r="J3845" s="145">
        <f>ROUND(I3845*H3845,2)</f>
        <v>0</v>
      </c>
      <c r="K3845" s="146"/>
      <c r="L3845" s="32"/>
      <c r="M3845" s="147" t="s">
        <v>1</v>
      </c>
      <c r="N3845" s="148" t="s">
        <v>45</v>
      </c>
      <c r="P3845" s="149">
        <f>O3845*H3845</f>
        <v>0</v>
      </c>
      <c r="Q3845" s="149">
        <v>3.0000000000000001E-5</v>
      </c>
      <c r="R3845" s="149">
        <f>Q3845*H3845</f>
        <v>2.4327000000000003E-3</v>
      </c>
      <c r="S3845" s="149">
        <v>0</v>
      </c>
      <c r="T3845" s="150">
        <f>S3845*H3845</f>
        <v>0</v>
      </c>
      <c r="AR3845" s="151" t="s">
        <v>497</v>
      </c>
      <c r="AT3845" s="151" t="s">
        <v>375</v>
      </c>
      <c r="AU3845" s="151" t="s">
        <v>90</v>
      </c>
      <c r="AY3845" s="17" t="s">
        <v>373</v>
      </c>
      <c r="BE3845" s="152">
        <f>IF(N3845="základní",J3845,0)</f>
        <v>0</v>
      </c>
      <c r="BF3845" s="152">
        <f>IF(N3845="snížená",J3845,0)</f>
        <v>0</v>
      </c>
      <c r="BG3845" s="152">
        <f>IF(N3845="zákl. přenesená",J3845,0)</f>
        <v>0</v>
      </c>
      <c r="BH3845" s="152">
        <f>IF(N3845="sníž. přenesená",J3845,0)</f>
        <v>0</v>
      </c>
      <c r="BI3845" s="152">
        <f>IF(N3845="nulová",J3845,0)</f>
        <v>0</v>
      </c>
      <c r="BJ3845" s="17" t="s">
        <v>87</v>
      </c>
      <c r="BK3845" s="152">
        <f>ROUND(I3845*H3845,2)</f>
        <v>0</v>
      </c>
      <c r="BL3845" s="17" t="s">
        <v>497</v>
      </c>
      <c r="BM3845" s="151" t="s">
        <v>2019</v>
      </c>
    </row>
    <row r="3846" spans="2:65" s="12" customFormat="1" ht="11.25">
      <c r="B3846" s="153"/>
      <c r="D3846" s="154" t="s">
        <v>381</v>
      </c>
      <c r="E3846" s="155" t="s">
        <v>1</v>
      </c>
      <c r="F3846" s="156" t="s">
        <v>1811</v>
      </c>
      <c r="H3846" s="155" t="s">
        <v>1</v>
      </c>
      <c r="I3846" s="157"/>
      <c r="L3846" s="153"/>
      <c r="M3846" s="158"/>
      <c r="T3846" s="159"/>
      <c r="AT3846" s="155" t="s">
        <v>381</v>
      </c>
      <c r="AU3846" s="155" t="s">
        <v>90</v>
      </c>
      <c r="AV3846" s="12" t="s">
        <v>87</v>
      </c>
      <c r="AW3846" s="12" t="s">
        <v>36</v>
      </c>
      <c r="AX3846" s="12" t="s">
        <v>80</v>
      </c>
      <c r="AY3846" s="155" t="s">
        <v>373</v>
      </c>
    </row>
    <row r="3847" spans="2:65" s="12" customFormat="1" ht="11.25">
      <c r="B3847" s="153"/>
      <c r="D3847" s="154" t="s">
        <v>381</v>
      </c>
      <c r="E3847" s="155" t="s">
        <v>1</v>
      </c>
      <c r="F3847" s="156" t="s">
        <v>2020</v>
      </c>
      <c r="H3847" s="155" t="s">
        <v>1</v>
      </c>
      <c r="I3847" s="157"/>
      <c r="L3847" s="153"/>
      <c r="M3847" s="158"/>
      <c r="T3847" s="159"/>
      <c r="AT3847" s="155" t="s">
        <v>381</v>
      </c>
      <c r="AU3847" s="155" t="s">
        <v>90</v>
      </c>
      <c r="AV3847" s="12" t="s">
        <v>87</v>
      </c>
      <c r="AW3847" s="12" t="s">
        <v>36</v>
      </c>
      <c r="AX3847" s="12" t="s">
        <v>80</v>
      </c>
      <c r="AY3847" s="155" t="s">
        <v>373</v>
      </c>
    </row>
    <row r="3848" spans="2:65" s="13" customFormat="1" ht="11.25">
      <c r="B3848" s="160"/>
      <c r="D3848" s="154" t="s">
        <v>381</v>
      </c>
      <c r="E3848" s="161" t="s">
        <v>1</v>
      </c>
      <c r="F3848" s="162" t="s">
        <v>307</v>
      </c>
      <c r="H3848" s="163">
        <v>81.09</v>
      </c>
      <c r="I3848" s="164"/>
      <c r="L3848" s="160"/>
      <c r="M3848" s="165"/>
      <c r="T3848" s="166"/>
      <c r="AT3848" s="161" t="s">
        <v>381</v>
      </c>
      <c r="AU3848" s="161" t="s">
        <v>90</v>
      </c>
      <c r="AV3848" s="13" t="s">
        <v>90</v>
      </c>
      <c r="AW3848" s="13" t="s">
        <v>36</v>
      </c>
      <c r="AX3848" s="13" t="s">
        <v>80</v>
      </c>
      <c r="AY3848" s="161" t="s">
        <v>373</v>
      </c>
    </row>
    <row r="3849" spans="2:65" s="14" customFormat="1" ht="11.25">
      <c r="B3849" s="167"/>
      <c r="D3849" s="154" t="s">
        <v>381</v>
      </c>
      <c r="E3849" s="168" t="s">
        <v>1</v>
      </c>
      <c r="F3849" s="169" t="s">
        <v>386</v>
      </c>
      <c r="H3849" s="170">
        <v>81.09</v>
      </c>
      <c r="I3849" s="171"/>
      <c r="L3849" s="167"/>
      <c r="M3849" s="172"/>
      <c r="T3849" s="173"/>
      <c r="AT3849" s="168" t="s">
        <v>381</v>
      </c>
      <c r="AU3849" s="168" t="s">
        <v>90</v>
      </c>
      <c r="AV3849" s="14" t="s">
        <v>379</v>
      </c>
      <c r="AW3849" s="14" t="s">
        <v>36</v>
      </c>
      <c r="AX3849" s="14" t="s">
        <v>87</v>
      </c>
      <c r="AY3849" s="168" t="s">
        <v>373</v>
      </c>
    </row>
    <row r="3850" spans="2:65" s="1" customFormat="1" ht="11.25">
      <c r="B3850" s="32"/>
      <c r="D3850" s="154" t="s">
        <v>403</v>
      </c>
      <c r="F3850" s="174" t="s">
        <v>876</v>
      </c>
      <c r="L3850" s="32"/>
      <c r="M3850" s="175"/>
      <c r="T3850" s="56"/>
      <c r="AU3850" s="17" t="s">
        <v>90</v>
      </c>
    </row>
    <row r="3851" spans="2:65" s="1" customFormat="1" ht="11.25">
      <c r="B3851" s="32"/>
      <c r="D3851" s="154" t="s">
        <v>403</v>
      </c>
      <c r="F3851" s="176" t="s">
        <v>877</v>
      </c>
      <c r="H3851" s="177">
        <v>0</v>
      </c>
      <c r="L3851" s="32"/>
      <c r="M3851" s="175"/>
      <c r="T3851" s="56"/>
      <c r="AU3851" s="17" t="s">
        <v>90</v>
      </c>
    </row>
    <row r="3852" spans="2:65" s="1" customFormat="1" ht="11.25">
      <c r="B3852" s="32"/>
      <c r="D3852" s="154" t="s">
        <v>403</v>
      </c>
      <c r="F3852" s="176" t="s">
        <v>878</v>
      </c>
      <c r="H3852" s="177">
        <v>81.09</v>
      </c>
      <c r="L3852" s="32"/>
      <c r="M3852" s="175"/>
      <c r="T3852" s="56"/>
      <c r="AU3852" s="17" t="s">
        <v>90</v>
      </c>
    </row>
    <row r="3853" spans="2:65" s="1" customFormat="1" ht="11.25">
      <c r="B3853" s="32"/>
      <c r="D3853" s="154" t="s">
        <v>403</v>
      </c>
      <c r="F3853" s="176" t="s">
        <v>406</v>
      </c>
      <c r="H3853" s="177">
        <v>81.09</v>
      </c>
      <c r="L3853" s="32"/>
      <c r="M3853" s="175"/>
      <c r="T3853" s="56"/>
      <c r="AU3853" s="17" t="s">
        <v>90</v>
      </c>
    </row>
    <row r="3854" spans="2:65" s="1" customFormat="1" ht="16.5" customHeight="1">
      <c r="B3854" s="32"/>
      <c r="C3854" s="185" t="s">
        <v>2021</v>
      </c>
      <c r="D3854" s="185" t="s">
        <v>479</v>
      </c>
      <c r="E3854" s="186" t="s">
        <v>2022</v>
      </c>
      <c r="F3854" s="187" t="s">
        <v>2023</v>
      </c>
      <c r="G3854" s="188" t="s">
        <v>465</v>
      </c>
      <c r="H3854" s="189">
        <v>85.144999999999996</v>
      </c>
      <c r="I3854" s="190"/>
      <c r="J3854" s="191">
        <f>ROUND(I3854*H3854,2)</f>
        <v>0</v>
      </c>
      <c r="K3854" s="192"/>
      <c r="L3854" s="193"/>
      <c r="M3854" s="194" t="s">
        <v>1</v>
      </c>
      <c r="N3854" s="195" t="s">
        <v>45</v>
      </c>
      <c r="P3854" s="149">
        <f>O3854*H3854</f>
        <v>0</v>
      </c>
      <c r="Q3854" s="149">
        <v>3.8000000000000002E-4</v>
      </c>
      <c r="R3854" s="149">
        <f>Q3854*H3854</f>
        <v>3.2355099999999998E-2</v>
      </c>
      <c r="S3854" s="149">
        <v>0</v>
      </c>
      <c r="T3854" s="150">
        <f>S3854*H3854</f>
        <v>0</v>
      </c>
      <c r="AR3854" s="151" t="s">
        <v>658</v>
      </c>
      <c r="AT3854" s="151" t="s">
        <v>479</v>
      </c>
      <c r="AU3854" s="151" t="s">
        <v>90</v>
      </c>
      <c r="AY3854" s="17" t="s">
        <v>373</v>
      </c>
      <c r="BE3854" s="152">
        <f>IF(N3854="základní",J3854,0)</f>
        <v>0</v>
      </c>
      <c r="BF3854" s="152">
        <f>IF(N3854="snížená",J3854,0)</f>
        <v>0</v>
      </c>
      <c r="BG3854" s="152">
        <f>IF(N3854="zákl. přenesená",J3854,0)</f>
        <v>0</v>
      </c>
      <c r="BH3854" s="152">
        <f>IF(N3854="sníž. přenesená",J3854,0)</f>
        <v>0</v>
      </c>
      <c r="BI3854" s="152">
        <f>IF(N3854="nulová",J3854,0)</f>
        <v>0</v>
      </c>
      <c r="BJ3854" s="17" t="s">
        <v>87</v>
      </c>
      <c r="BK3854" s="152">
        <f>ROUND(I3854*H3854,2)</f>
        <v>0</v>
      </c>
      <c r="BL3854" s="17" t="s">
        <v>497</v>
      </c>
      <c r="BM3854" s="151" t="s">
        <v>2024</v>
      </c>
    </row>
    <row r="3855" spans="2:65" s="13" customFormat="1" ht="11.25">
      <c r="B3855" s="160"/>
      <c r="D3855" s="154" t="s">
        <v>381</v>
      </c>
      <c r="E3855" s="161" t="s">
        <v>1</v>
      </c>
      <c r="F3855" s="162" t="s">
        <v>307</v>
      </c>
      <c r="H3855" s="163">
        <v>81.09</v>
      </c>
      <c r="I3855" s="164"/>
      <c r="L3855" s="160"/>
      <c r="M3855" s="165"/>
      <c r="T3855" s="166"/>
      <c r="AT3855" s="161" t="s">
        <v>381</v>
      </c>
      <c r="AU3855" s="161" t="s">
        <v>90</v>
      </c>
      <c r="AV3855" s="13" t="s">
        <v>90</v>
      </c>
      <c r="AW3855" s="13" t="s">
        <v>36</v>
      </c>
      <c r="AX3855" s="13" t="s">
        <v>80</v>
      </c>
      <c r="AY3855" s="161" t="s">
        <v>373</v>
      </c>
    </row>
    <row r="3856" spans="2:65" s="14" customFormat="1" ht="11.25">
      <c r="B3856" s="167"/>
      <c r="D3856" s="154" t="s">
        <v>381</v>
      </c>
      <c r="E3856" s="168" t="s">
        <v>1</v>
      </c>
      <c r="F3856" s="169" t="s">
        <v>386</v>
      </c>
      <c r="H3856" s="170">
        <v>81.09</v>
      </c>
      <c r="I3856" s="171"/>
      <c r="L3856" s="167"/>
      <c r="M3856" s="172"/>
      <c r="T3856" s="173"/>
      <c r="AT3856" s="168" t="s">
        <v>381</v>
      </c>
      <c r="AU3856" s="168" t="s">
        <v>90</v>
      </c>
      <c r="AV3856" s="14" t="s">
        <v>379</v>
      </c>
      <c r="AW3856" s="14" t="s">
        <v>36</v>
      </c>
      <c r="AX3856" s="14" t="s">
        <v>87</v>
      </c>
      <c r="AY3856" s="168" t="s">
        <v>373</v>
      </c>
    </row>
    <row r="3857" spans="2:65" s="1" customFormat="1" ht="11.25">
      <c r="B3857" s="32"/>
      <c r="D3857" s="154" t="s">
        <v>403</v>
      </c>
      <c r="F3857" s="174" t="s">
        <v>876</v>
      </c>
      <c r="L3857" s="32"/>
      <c r="M3857" s="175"/>
      <c r="T3857" s="56"/>
      <c r="AU3857" s="17" t="s">
        <v>90</v>
      </c>
    </row>
    <row r="3858" spans="2:65" s="1" customFormat="1" ht="11.25">
      <c r="B3858" s="32"/>
      <c r="D3858" s="154" t="s">
        <v>403</v>
      </c>
      <c r="F3858" s="176" t="s">
        <v>877</v>
      </c>
      <c r="H3858" s="177">
        <v>0</v>
      </c>
      <c r="L3858" s="32"/>
      <c r="M3858" s="175"/>
      <c r="T3858" s="56"/>
      <c r="AU3858" s="17" t="s">
        <v>90</v>
      </c>
    </row>
    <row r="3859" spans="2:65" s="1" customFormat="1" ht="11.25">
      <c r="B3859" s="32"/>
      <c r="D3859" s="154" t="s">
        <v>403</v>
      </c>
      <c r="F3859" s="176" t="s">
        <v>878</v>
      </c>
      <c r="H3859" s="177">
        <v>81.09</v>
      </c>
      <c r="L3859" s="32"/>
      <c r="M3859" s="175"/>
      <c r="T3859" s="56"/>
      <c r="AU3859" s="17" t="s">
        <v>90</v>
      </c>
    </row>
    <row r="3860" spans="2:65" s="1" customFormat="1" ht="11.25">
      <c r="B3860" s="32"/>
      <c r="D3860" s="154" t="s">
        <v>403</v>
      </c>
      <c r="F3860" s="176" t="s">
        <v>406</v>
      </c>
      <c r="H3860" s="177">
        <v>81.09</v>
      </c>
      <c r="L3860" s="32"/>
      <c r="M3860" s="175"/>
      <c r="T3860" s="56"/>
      <c r="AU3860" s="17" t="s">
        <v>90</v>
      </c>
    </row>
    <row r="3861" spans="2:65" s="13" customFormat="1" ht="11.25">
      <c r="B3861" s="160"/>
      <c r="D3861" s="154" t="s">
        <v>381</v>
      </c>
      <c r="F3861" s="162" t="s">
        <v>2025</v>
      </c>
      <c r="H3861" s="163">
        <v>85.144999999999996</v>
      </c>
      <c r="I3861" s="164"/>
      <c r="L3861" s="160"/>
      <c r="M3861" s="165"/>
      <c r="T3861" s="166"/>
      <c r="AT3861" s="161" t="s">
        <v>381</v>
      </c>
      <c r="AU3861" s="161" t="s">
        <v>90</v>
      </c>
      <c r="AV3861" s="13" t="s">
        <v>90</v>
      </c>
      <c r="AW3861" s="13" t="s">
        <v>4</v>
      </c>
      <c r="AX3861" s="13" t="s">
        <v>87</v>
      </c>
      <c r="AY3861" s="161" t="s">
        <v>373</v>
      </c>
    </row>
    <row r="3862" spans="2:65" s="1" customFormat="1" ht="24.2" customHeight="1">
      <c r="B3862" s="32"/>
      <c r="C3862" s="139" t="s">
        <v>2026</v>
      </c>
      <c r="D3862" s="139" t="s">
        <v>375</v>
      </c>
      <c r="E3862" s="140" t="s">
        <v>2027</v>
      </c>
      <c r="F3862" s="141" t="s">
        <v>2028</v>
      </c>
      <c r="G3862" s="142" t="s">
        <v>172</v>
      </c>
      <c r="H3862" s="143">
        <v>99.44</v>
      </c>
      <c r="I3862" s="144"/>
      <c r="J3862" s="145">
        <f>ROUND(I3862*H3862,2)</f>
        <v>0</v>
      </c>
      <c r="K3862" s="146"/>
      <c r="L3862" s="32"/>
      <c r="M3862" s="147" t="s">
        <v>1</v>
      </c>
      <c r="N3862" s="148" t="s">
        <v>45</v>
      </c>
      <c r="P3862" s="149">
        <f>O3862*H3862</f>
        <v>0</v>
      </c>
      <c r="Q3862" s="149">
        <v>1E-4</v>
      </c>
      <c r="R3862" s="149">
        <f>Q3862*H3862</f>
        <v>9.9439999999999997E-3</v>
      </c>
      <c r="S3862" s="149">
        <v>0</v>
      </c>
      <c r="T3862" s="150">
        <f>S3862*H3862</f>
        <v>0</v>
      </c>
      <c r="AR3862" s="151" t="s">
        <v>497</v>
      </c>
      <c r="AT3862" s="151" t="s">
        <v>375</v>
      </c>
      <c r="AU3862" s="151" t="s">
        <v>90</v>
      </c>
      <c r="AY3862" s="17" t="s">
        <v>373</v>
      </c>
      <c r="BE3862" s="152">
        <f>IF(N3862="základní",J3862,0)</f>
        <v>0</v>
      </c>
      <c r="BF3862" s="152">
        <f>IF(N3862="snížená",J3862,0)</f>
        <v>0</v>
      </c>
      <c r="BG3862" s="152">
        <f>IF(N3862="zákl. přenesená",J3862,0)</f>
        <v>0</v>
      </c>
      <c r="BH3862" s="152">
        <f>IF(N3862="sníž. přenesená",J3862,0)</f>
        <v>0</v>
      </c>
      <c r="BI3862" s="152">
        <f>IF(N3862="nulová",J3862,0)</f>
        <v>0</v>
      </c>
      <c r="BJ3862" s="17" t="s">
        <v>87</v>
      </c>
      <c r="BK3862" s="152">
        <f>ROUND(I3862*H3862,2)</f>
        <v>0</v>
      </c>
      <c r="BL3862" s="17" t="s">
        <v>497</v>
      </c>
      <c r="BM3862" s="151" t="s">
        <v>2029</v>
      </c>
    </row>
    <row r="3863" spans="2:65" s="12" customFormat="1" ht="11.25">
      <c r="B3863" s="153"/>
      <c r="D3863" s="154" t="s">
        <v>381</v>
      </c>
      <c r="E3863" s="155" t="s">
        <v>1</v>
      </c>
      <c r="F3863" s="156" t="s">
        <v>1811</v>
      </c>
      <c r="H3863" s="155" t="s">
        <v>1</v>
      </c>
      <c r="I3863" s="157"/>
      <c r="L3863" s="153"/>
      <c r="M3863" s="158"/>
      <c r="T3863" s="159"/>
      <c r="AT3863" s="155" t="s">
        <v>381</v>
      </c>
      <c r="AU3863" s="155" t="s">
        <v>90</v>
      </c>
      <c r="AV3863" s="12" t="s">
        <v>87</v>
      </c>
      <c r="AW3863" s="12" t="s">
        <v>36</v>
      </c>
      <c r="AX3863" s="12" t="s">
        <v>80</v>
      </c>
      <c r="AY3863" s="155" t="s">
        <v>373</v>
      </c>
    </row>
    <row r="3864" spans="2:65" s="12" customFormat="1" ht="11.25">
      <c r="B3864" s="153"/>
      <c r="D3864" s="154" t="s">
        <v>381</v>
      </c>
      <c r="E3864" s="155" t="s">
        <v>1</v>
      </c>
      <c r="F3864" s="156" t="s">
        <v>1826</v>
      </c>
      <c r="H3864" s="155" t="s">
        <v>1</v>
      </c>
      <c r="I3864" s="157"/>
      <c r="L3864" s="153"/>
      <c r="M3864" s="158"/>
      <c r="T3864" s="159"/>
      <c r="AT3864" s="155" t="s">
        <v>381</v>
      </c>
      <c r="AU3864" s="155" t="s">
        <v>90</v>
      </c>
      <c r="AV3864" s="12" t="s">
        <v>87</v>
      </c>
      <c r="AW3864" s="12" t="s">
        <v>36</v>
      </c>
      <c r="AX3864" s="12" t="s">
        <v>80</v>
      </c>
      <c r="AY3864" s="155" t="s">
        <v>373</v>
      </c>
    </row>
    <row r="3865" spans="2:65" s="13" customFormat="1" ht="11.25">
      <c r="B3865" s="160"/>
      <c r="D3865" s="154" t="s">
        <v>381</v>
      </c>
      <c r="E3865" s="161" t="s">
        <v>1</v>
      </c>
      <c r="F3865" s="162" t="s">
        <v>220</v>
      </c>
      <c r="H3865" s="163">
        <v>58.77</v>
      </c>
      <c r="I3865" s="164"/>
      <c r="L3865" s="160"/>
      <c r="M3865" s="165"/>
      <c r="T3865" s="166"/>
      <c r="AT3865" s="161" t="s">
        <v>381</v>
      </c>
      <c r="AU3865" s="161" t="s">
        <v>90</v>
      </c>
      <c r="AV3865" s="13" t="s">
        <v>90</v>
      </c>
      <c r="AW3865" s="13" t="s">
        <v>36</v>
      </c>
      <c r="AX3865" s="13" t="s">
        <v>80</v>
      </c>
      <c r="AY3865" s="161" t="s">
        <v>373</v>
      </c>
    </row>
    <row r="3866" spans="2:65" s="12" customFormat="1" ht="11.25">
      <c r="B3866" s="153"/>
      <c r="D3866" s="154" t="s">
        <v>381</v>
      </c>
      <c r="E3866" s="155" t="s">
        <v>1</v>
      </c>
      <c r="F3866" s="156" t="s">
        <v>1525</v>
      </c>
      <c r="H3866" s="155" t="s">
        <v>1</v>
      </c>
      <c r="I3866" s="157"/>
      <c r="L3866" s="153"/>
      <c r="M3866" s="158"/>
      <c r="T3866" s="159"/>
      <c r="AT3866" s="155" t="s">
        <v>381</v>
      </c>
      <c r="AU3866" s="155" t="s">
        <v>90</v>
      </c>
      <c r="AV3866" s="12" t="s">
        <v>87</v>
      </c>
      <c r="AW3866" s="12" t="s">
        <v>36</v>
      </c>
      <c r="AX3866" s="12" t="s">
        <v>80</v>
      </c>
      <c r="AY3866" s="155" t="s">
        <v>373</v>
      </c>
    </row>
    <row r="3867" spans="2:65" s="13" customFormat="1" ht="11.25">
      <c r="B3867" s="160"/>
      <c r="D3867" s="154" t="s">
        <v>381</v>
      </c>
      <c r="E3867" s="161" t="s">
        <v>1</v>
      </c>
      <c r="F3867" s="162" t="s">
        <v>174</v>
      </c>
      <c r="H3867" s="163">
        <v>40.67</v>
      </c>
      <c r="I3867" s="164"/>
      <c r="L3867" s="160"/>
      <c r="M3867" s="165"/>
      <c r="T3867" s="166"/>
      <c r="AT3867" s="161" t="s">
        <v>381</v>
      </c>
      <c r="AU3867" s="161" t="s">
        <v>90</v>
      </c>
      <c r="AV3867" s="13" t="s">
        <v>90</v>
      </c>
      <c r="AW3867" s="13" t="s">
        <v>36</v>
      </c>
      <c r="AX3867" s="13" t="s">
        <v>80</v>
      </c>
      <c r="AY3867" s="161" t="s">
        <v>373</v>
      </c>
    </row>
    <row r="3868" spans="2:65" s="14" customFormat="1" ht="11.25">
      <c r="B3868" s="167"/>
      <c r="D3868" s="154" t="s">
        <v>381</v>
      </c>
      <c r="E3868" s="168" t="s">
        <v>1</v>
      </c>
      <c r="F3868" s="169" t="s">
        <v>386</v>
      </c>
      <c r="H3868" s="170">
        <v>99.44</v>
      </c>
      <c r="I3868" s="171"/>
      <c r="L3868" s="167"/>
      <c r="M3868" s="172"/>
      <c r="T3868" s="173"/>
      <c r="AT3868" s="168" t="s">
        <v>381</v>
      </c>
      <c r="AU3868" s="168" t="s">
        <v>90</v>
      </c>
      <c r="AV3868" s="14" t="s">
        <v>379</v>
      </c>
      <c r="AW3868" s="14" t="s">
        <v>36</v>
      </c>
      <c r="AX3868" s="14" t="s">
        <v>87</v>
      </c>
      <c r="AY3868" s="168" t="s">
        <v>373</v>
      </c>
    </row>
    <row r="3869" spans="2:65" s="1" customFormat="1" ht="11.25">
      <c r="B3869" s="32"/>
      <c r="D3869" s="154" t="s">
        <v>403</v>
      </c>
      <c r="F3869" s="174" t="s">
        <v>1825</v>
      </c>
      <c r="L3869" s="32"/>
      <c r="M3869" s="175"/>
      <c r="T3869" s="56"/>
      <c r="AU3869" s="17" t="s">
        <v>90</v>
      </c>
    </row>
    <row r="3870" spans="2:65" s="1" customFormat="1" ht="11.25">
      <c r="B3870" s="32"/>
      <c r="D3870" s="154" t="s">
        <v>403</v>
      </c>
      <c r="F3870" s="176" t="s">
        <v>1826</v>
      </c>
      <c r="H3870" s="177">
        <v>0</v>
      </c>
      <c r="L3870" s="32"/>
      <c r="M3870" s="175"/>
      <c r="T3870" s="56"/>
      <c r="AU3870" s="17" t="s">
        <v>90</v>
      </c>
    </row>
    <row r="3871" spans="2:65" s="1" customFormat="1" ht="11.25">
      <c r="B3871" s="32"/>
      <c r="D3871" s="154" t="s">
        <v>403</v>
      </c>
      <c r="F3871" s="176" t="s">
        <v>1526</v>
      </c>
      <c r="H3871" s="177">
        <v>0</v>
      </c>
      <c r="L3871" s="32"/>
      <c r="M3871" s="175"/>
      <c r="T3871" s="56"/>
      <c r="AU3871" s="17" t="s">
        <v>90</v>
      </c>
    </row>
    <row r="3872" spans="2:65" s="1" customFormat="1" ht="11.25">
      <c r="B3872" s="32"/>
      <c r="D3872" s="154" t="s">
        <v>403</v>
      </c>
      <c r="F3872" s="176" t="s">
        <v>221</v>
      </c>
      <c r="H3872" s="177">
        <v>58.77</v>
      </c>
      <c r="L3872" s="32"/>
      <c r="M3872" s="175"/>
      <c r="T3872" s="56"/>
      <c r="AU3872" s="17" t="s">
        <v>90</v>
      </c>
    </row>
    <row r="3873" spans="2:65" s="1" customFormat="1" ht="11.25">
      <c r="B3873" s="32"/>
      <c r="D3873" s="154" t="s">
        <v>403</v>
      </c>
      <c r="F3873" s="176" t="s">
        <v>406</v>
      </c>
      <c r="H3873" s="177">
        <v>58.77</v>
      </c>
      <c r="L3873" s="32"/>
      <c r="M3873" s="175"/>
      <c r="T3873" s="56"/>
      <c r="AU3873" s="17" t="s">
        <v>90</v>
      </c>
    </row>
    <row r="3874" spans="2:65" s="1" customFormat="1" ht="11.25">
      <c r="B3874" s="32"/>
      <c r="D3874" s="154" t="s">
        <v>403</v>
      </c>
      <c r="F3874" s="174" t="s">
        <v>1524</v>
      </c>
      <c r="L3874" s="32"/>
      <c r="M3874" s="175"/>
      <c r="T3874" s="56"/>
      <c r="AU3874" s="17" t="s">
        <v>90</v>
      </c>
    </row>
    <row r="3875" spans="2:65" s="1" customFormat="1" ht="11.25">
      <c r="B3875" s="32"/>
      <c r="D3875" s="154" t="s">
        <v>403</v>
      </c>
      <c r="F3875" s="176" t="s">
        <v>1525</v>
      </c>
      <c r="H3875" s="177">
        <v>0</v>
      </c>
      <c r="L3875" s="32"/>
      <c r="M3875" s="175"/>
      <c r="T3875" s="56"/>
      <c r="AU3875" s="17" t="s">
        <v>90</v>
      </c>
    </row>
    <row r="3876" spans="2:65" s="1" customFormat="1" ht="11.25">
      <c r="B3876" s="32"/>
      <c r="D3876" s="154" t="s">
        <v>403</v>
      </c>
      <c r="F3876" s="176" t="s">
        <v>1526</v>
      </c>
      <c r="H3876" s="177">
        <v>0</v>
      </c>
      <c r="L3876" s="32"/>
      <c r="M3876" s="175"/>
      <c r="T3876" s="56"/>
      <c r="AU3876" s="17" t="s">
        <v>90</v>
      </c>
    </row>
    <row r="3877" spans="2:65" s="1" customFormat="1" ht="11.25">
      <c r="B3877" s="32"/>
      <c r="D3877" s="154" t="s">
        <v>403</v>
      </c>
      <c r="F3877" s="176" t="s">
        <v>175</v>
      </c>
      <c r="H3877" s="177">
        <v>40.67</v>
      </c>
      <c r="L3877" s="32"/>
      <c r="M3877" s="175"/>
      <c r="T3877" s="56"/>
      <c r="AU3877" s="17" t="s">
        <v>90</v>
      </c>
    </row>
    <row r="3878" spans="2:65" s="1" customFormat="1" ht="11.25">
      <c r="B3878" s="32"/>
      <c r="D3878" s="154" t="s">
        <v>403</v>
      </c>
      <c r="F3878" s="176" t="s">
        <v>406</v>
      </c>
      <c r="H3878" s="177">
        <v>40.67</v>
      </c>
      <c r="L3878" s="32"/>
      <c r="M3878" s="175"/>
      <c r="T3878" s="56"/>
      <c r="AU3878" s="17" t="s">
        <v>90</v>
      </c>
    </row>
    <row r="3879" spans="2:65" s="1" customFormat="1" ht="24.2" customHeight="1">
      <c r="B3879" s="32"/>
      <c r="C3879" s="139" t="s">
        <v>2030</v>
      </c>
      <c r="D3879" s="139" t="s">
        <v>375</v>
      </c>
      <c r="E3879" s="140" t="s">
        <v>2031</v>
      </c>
      <c r="F3879" s="141" t="s">
        <v>2032</v>
      </c>
      <c r="G3879" s="142" t="s">
        <v>172</v>
      </c>
      <c r="H3879" s="143">
        <v>412.88</v>
      </c>
      <c r="I3879" s="144"/>
      <c r="J3879" s="145">
        <f>ROUND(I3879*H3879,2)</f>
        <v>0</v>
      </c>
      <c r="K3879" s="146"/>
      <c r="L3879" s="32"/>
      <c r="M3879" s="147" t="s">
        <v>1</v>
      </c>
      <c r="N3879" s="148" t="s">
        <v>45</v>
      </c>
      <c r="P3879" s="149">
        <f>O3879*H3879</f>
        <v>0</v>
      </c>
      <c r="Q3879" s="149">
        <v>1.2E-4</v>
      </c>
      <c r="R3879" s="149">
        <f>Q3879*H3879</f>
        <v>4.9545600000000002E-2</v>
      </c>
      <c r="S3879" s="149">
        <v>0</v>
      </c>
      <c r="T3879" s="150">
        <f>S3879*H3879</f>
        <v>0</v>
      </c>
      <c r="AR3879" s="151" t="s">
        <v>497</v>
      </c>
      <c r="AT3879" s="151" t="s">
        <v>375</v>
      </c>
      <c r="AU3879" s="151" t="s">
        <v>90</v>
      </c>
      <c r="AY3879" s="17" t="s">
        <v>373</v>
      </c>
      <c r="BE3879" s="152">
        <f>IF(N3879="základní",J3879,0)</f>
        <v>0</v>
      </c>
      <c r="BF3879" s="152">
        <f>IF(N3879="snížená",J3879,0)</f>
        <v>0</v>
      </c>
      <c r="BG3879" s="152">
        <f>IF(N3879="zákl. přenesená",J3879,0)</f>
        <v>0</v>
      </c>
      <c r="BH3879" s="152">
        <f>IF(N3879="sníž. přenesená",J3879,0)</f>
        <v>0</v>
      </c>
      <c r="BI3879" s="152">
        <f>IF(N3879="nulová",J3879,0)</f>
        <v>0</v>
      </c>
      <c r="BJ3879" s="17" t="s">
        <v>87</v>
      </c>
      <c r="BK3879" s="152">
        <f>ROUND(I3879*H3879,2)</f>
        <v>0</v>
      </c>
      <c r="BL3879" s="17" t="s">
        <v>497</v>
      </c>
      <c r="BM3879" s="151" t="s">
        <v>2033</v>
      </c>
    </row>
    <row r="3880" spans="2:65" s="12" customFormat="1" ht="11.25">
      <c r="B3880" s="153"/>
      <c r="D3880" s="154" t="s">
        <v>381</v>
      </c>
      <c r="E3880" s="155" t="s">
        <v>1</v>
      </c>
      <c r="F3880" s="156" t="s">
        <v>1824</v>
      </c>
      <c r="H3880" s="155" t="s">
        <v>1</v>
      </c>
      <c r="I3880" s="157"/>
      <c r="L3880" s="153"/>
      <c r="M3880" s="158"/>
      <c r="T3880" s="159"/>
      <c r="AT3880" s="155" t="s">
        <v>381</v>
      </c>
      <c r="AU3880" s="155" t="s">
        <v>90</v>
      </c>
      <c r="AV3880" s="12" t="s">
        <v>87</v>
      </c>
      <c r="AW3880" s="12" t="s">
        <v>36</v>
      </c>
      <c r="AX3880" s="12" t="s">
        <v>80</v>
      </c>
      <c r="AY3880" s="155" t="s">
        <v>373</v>
      </c>
    </row>
    <row r="3881" spans="2:65" s="12" customFormat="1" ht="11.25">
      <c r="B3881" s="153"/>
      <c r="D3881" s="154" t="s">
        <v>381</v>
      </c>
      <c r="E3881" s="155" t="s">
        <v>1</v>
      </c>
      <c r="F3881" s="156" t="s">
        <v>1526</v>
      </c>
      <c r="H3881" s="155" t="s">
        <v>1</v>
      </c>
      <c r="I3881" s="157"/>
      <c r="L3881" s="153"/>
      <c r="M3881" s="158"/>
      <c r="T3881" s="159"/>
      <c r="AT3881" s="155" t="s">
        <v>381</v>
      </c>
      <c r="AU3881" s="155" t="s">
        <v>90</v>
      </c>
      <c r="AV3881" s="12" t="s">
        <v>87</v>
      </c>
      <c r="AW3881" s="12" t="s">
        <v>36</v>
      </c>
      <c r="AX3881" s="12" t="s">
        <v>80</v>
      </c>
      <c r="AY3881" s="155" t="s">
        <v>373</v>
      </c>
    </row>
    <row r="3882" spans="2:65" s="13" customFormat="1" ht="11.25">
      <c r="B3882" s="160"/>
      <c r="D3882" s="154" t="s">
        <v>381</v>
      </c>
      <c r="E3882" s="161" t="s">
        <v>1</v>
      </c>
      <c r="F3882" s="162" t="s">
        <v>316</v>
      </c>
      <c r="H3882" s="163">
        <v>313.44</v>
      </c>
      <c r="I3882" s="164"/>
      <c r="L3882" s="160"/>
      <c r="M3882" s="165"/>
      <c r="T3882" s="166"/>
      <c r="AT3882" s="161" t="s">
        <v>381</v>
      </c>
      <c r="AU3882" s="161" t="s">
        <v>90</v>
      </c>
      <c r="AV3882" s="13" t="s">
        <v>90</v>
      </c>
      <c r="AW3882" s="13" t="s">
        <v>36</v>
      </c>
      <c r="AX3882" s="13" t="s">
        <v>80</v>
      </c>
      <c r="AY3882" s="161" t="s">
        <v>373</v>
      </c>
    </row>
    <row r="3883" spans="2:65" s="15" customFormat="1" ht="11.25">
      <c r="B3883" s="178"/>
      <c r="D3883" s="154" t="s">
        <v>381</v>
      </c>
      <c r="E3883" s="179" t="s">
        <v>315</v>
      </c>
      <c r="F3883" s="180" t="s">
        <v>406</v>
      </c>
      <c r="H3883" s="181">
        <v>313.44</v>
      </c>
      <c r="I3883" s="182"/>
      <c r="L3883" s="178"/>
      <c r="M3883" s="183"/>
      <c r="T3883" s="184"/>
      <c r="AT3883" s="179" t="s">
        <v>381</v>
      </c>
      <c r="AU3883" s="179" t="s">
        <v>90</v>
      </c>
      <c r="AV3883" s="15" t="s">
        <v>392</v>
      </c>
      <c r="AW3883" s="15" t="s">
        <v>36</v>
      </c>
      <c r="AX3883" s="15" t="s">
        <v>80</v>
      </c>
      <c r="AY3883" s="179" t="s">
        <v>373</v>
      </c>
    </row>
    <row r="3884" spans="2:65" s="12" customFormat="1" ht="11.25">
      <c r="B3884" s="153"/>
      <c r="D3884" s="154" t="s">
        <v>381</v>
      </c>
      <c r="E3884" s="155" t="s">
        <v>1</v>
      </c>
      <c r="F3884" s="156" t="s">
        <v>1826</v>
      </c>
      <c r="H3884" s="155" t="s">
        <v>1</v>
      </c>
      <c r="I3884" s="157"/>
      <c r="L3884" s="153"/>
      <c r="M3884" s="158"/>
      <c r="T3884" s="159"/>
      <c r="AT3884" s="155" t="s">
        <v>381</v>
      </c>
      <c r="AU3884" s="155" t="s">
        <v>90</v>
      </c>
      <c r="AV3884" s="12" t="s">
        <v>87</v>
      </c>
      <c r="AW3884" s="12" t="s">
        <v>36</v>
      </c>
      <c r="AX3884" s="12" t="s">
        <v>80</v>
      </c>
      <c r="AY3884" s="155" t="s">
        <v>373</v>
      </c>
    </row>
    <row r="3885" spans="2:65" s="12" customFormat="1" ht="11.25">
      <c r="B3885" s="153"/>
      <c r="D3885" s="154" t="s">
        <v>381</v>
      </c>
      <c r="E3885" s="155" t="s">
        <v>1</v>
      </c>
      <c r="F3885" s="156" t="s">
        <v>1526</v>
      </c>
      <c r="H3885" s="155" t="s">
        <v>1</v>
      </c>
      <c r="I3885" s="157"/>
      <c r="L3885" s="153"/>
      <c r="M3885" s="158"/>
      <c r="T3885" s="159"/>
      <c r="AT3885" s="155" t="s">
        <v>381</v>
      </c>
      <c r="AU3885" s="155" t="s">
        <v>90</v>
      </c>
      <c r="AV3885" s="12" t="s">
        <v>87</v>
      </c>
      <c r="AW3885" s="12" t="s">
        <v>36</v>
      </c>
      <c r="AX3885" s="12" t="s">
        <v>80</v>
      </c>
      <c r="AY3885" s="155" t="s">
        <v>373</v>
      </c>
    </row>
    <row r="3886" spans="2:65" s="13" customFormat="1" ht="11.25">
      <c r="B3886" s="160"/>
      <c r="D3886" s="154" t="s">
        <v>381</v>
      </c>
      <c r="E3886" s="161" t="s">
        <v>1</v>
      </c>
      <c r="F3886" s="162" t="s">
        <v>221</v>
      </c>
      <c r="H3886" s="163">
        <v>58.77</v>
      </c>
      <c r="I3886" s="164"/>
      <c r="L3886" s="160"/>
      <c r="M3886" s="165"/>
      <c r="T3886" s="166"/>
      <c r="AT3886" s="161" t="s">
        <v>381</v>
      </c>
      <c r="AU3886" s="161" t="s">
        <v>90</v>
      </c>
      <c r="AV3886" s="13" t="s">
        <v>90</v>
      </c>
      <c r="AW3886" s="13" t="s">
        <v>36</v>
      </c>
      <c r="AX3886" s="13" t="s">
        <v>80</v>
      </c>
      <c r="AY3886" s="161" t="s">
        <v>373</v>
      </c>
    </row>
    <row r="3887" spans="2:65" s="15" customFormat="1" ht="11.25">
      <c r="B3887" s="178"/>
      <c r="D3887" s="154" t="s">
        <v>381</v>
      </c>
      <c r="E3887" s="179" t="s">
        <v>220</v>
      </c>
      <c r="F3887" s="180" t="s">
        <v>406</v>
      </c>
      <c r="H3887" s="181">
        <v>58.77</v>
      </c>
      <c r="I3887" s="182"/>
      <c r="L3887" s="178"/>
      <c r="M3887" s="183"/>
      <c r="T3887" s="184"/>
      <c r="AT3887" s="179" t="s">
        <v>381</v>
      </c>
      <c r="AU3887" s="179" t="s">
        <v>90</v>
      </c>
      <c r="AV3887" s="15" t="s">
        <v>392</v>
      </c>
      <c r="AW3887" s="15" t="s">
        <v>36</v>
      </c>
      <c r="AX3887" s="15" t="s">
        <v>80</v>
      </c>
      <c r="AY3887" s="179" t="s">
        <v>373</v>
      </c>
    </row>
    <row r="3888" spans="2:65" s="12" customFormat="1" ht="11.25">
      <c r="B3888" s="153"/>
      <c r="D3888" s="154" t="s">
        <v>381</v>
      </c>
      <c r="E3888" s="155" t="s">
        <v>1</v>
      </c>
      <c r="F3888" s="156" t="s">
        <v>1525</v>
      </c>
      <c r="H3888" s="155" t="s">
        <v>1</v>
      </c>
      <c r="I3888" s="157"/>
      <c r="L3888" s="153"/>
      <c r="M3888" s="158"/>
      <c r="T3888" s="159"/>
      <c r="AT3888" s="155" t="s">
        <v>381</v>
      </c>
      <c r="AU3888" s="155" t="s">
        <v>90</v>
      </c>
      <c r="AV3888" s="12" t="s">
        <v>87</v>
      </c>
      <c r="AW3888" s="12" t="s">
        <v>36</v>
      </c>
      <c r="AX3888" s="12" t="s">
        <v>80</v>
      </c>
      <c r="AY3888" s="155" t="s">
        <v>373</v>
      </c>
    </row>
    <row r="3889" spans="2:65" s="12" customFormat="1" ht="11.25">
      <c r="B3889" s="153"/>
      <c r="D3889" s="154" t="s">
        <v>381</v>
      </c>
      <c r="E3889" s="155" t="s">
        <v>1</v>
      </c>
      <c r="F3889" s="156" t="s">
        <v>1526</v>
      </c>
      <c r="H3889" s="155" t="s">
        <v>1</v>
      </c>
      <c r="I3889" s="157"/>
      <c r="L3889" s="153"/>
      <c r="M3889" s="158"/>
      <c r="T3889" s="159"/>
      <c r="AT3889" s="155" t="s">
        <v>381</v>
      </c>
      <c r="AU3889" s="155" t="s">
        <v>90</v>
      </c>
      <c r="AV3889" s="12" t="s">
        <v>87</v>
      </c>
      <c r="AW3889" s="12" t="s">
        <v>36</v>
      </c>
      <c r="AX3889" s="12" t="s">
        <v>80</v>
      </c>
      <c r="AY3889" s="155" t="s">
        <v>373</v>
      </c>
    </row>
    <row r="3890" spans="2:65" s="13" customFormat="1" ht="11.25">
      <c r="B3890" s="160"/>
      <c r="D3890" s="154" t="s">
        <v>381</v>
      </c>
      <c r="E3890" s="161" t="s">
        <v>1</v>
      </c>
      <c r="F3890" s="162" t="s">
        <v>175</v>
      </c>
      <c r="H3890" s="163">
        <v>40.67</v>
      </c>
      <c r="I3890" s="164"/>
      <c r="L3890" s="160"/>
      <c r="M3890" s="165"/>
      <c r="T3890" s="166"/>
      <c r="AT3890" s="161" t="s">
        <v>381</v>
      </c>
      <c r="AU3890" s="161" t="s">
        <v>90</v>
      </c>
      <c r="AV3890" s="13" t="s">
        <v>90</v>
      </c>
      <c r="AW3890" s="13" t="s">
        <v>36</v>
      </c>
      <c r="AX3890" s="13" t="s">
        <v>80</v>
      </c>
      <c r="AY3890" s="161" t="s">
        <v>373</v>
      </c>
    </row>
    <row r="3891" spans="2:65" s="15" customFormat="1" ht="11.25">
      <c r="B3891" s="178"/>
      <c r="D3891" s="154" t="s">
        <v>381</v>
      </c>
      <c r="E3891" s="179" t="s">
        <v>174</v>
      </c>
      <c r="F3891" s="180" t="s">
        <v>406</v>
      </c>
      <c r="H3891" s="181">
        <v>40.67</v>
      </c>
      <c r="I3891" s="182"/>
      <c r="L3891" s="178"/>
      <c r="M3891" s="183"/>
      <c r="T3891" s="184"/>
      <c r="AT3891" s="179" t="s">
        <v>381</v>
      </c>
      <c r="AU3891" s="179" t="s">
        <v>90</v>
      </c>
      <c r="AV3891" s="15" t="s">
        <v>392</v>
      </c>
      <c r="AW3891" s="15" t="s">
        <v>36</v>
      </c>
      <c r="AX3891" s="15" t="s">
        <v>80</v>
      </c>
      <c r="AY3891" s="179" t="s">
        <v>373</v>
      </c>
    </row>
    <row r="3892" spans="2:65" s="14" customFormat="1" ht="11.25">
      <c r="B3892" s="167"/>
      <c r="D3892" s="154" t="s">
        <v>381</v>
      </c>
      <c r="E3892" s="168" t="s">
        <v>1</v>
      </c>
      <c r="F3892" s="169" t="s">
        <v>386</v>
      </c>
      <c r="H3892" s="170">
        <v>412.88</v>
      </c>
      <c r="I3892" s="171"/>
      <c r="L3892" s="167"/>
      <c r="M3892" s="172"/>
      <c r="T3892" s="173"/>
      <c r="AT3892" s="168" t="s">
        <v>381</v>
      </c>
      <c r="AU3892" s="168" t="s">
        <v>90</v>
      </c>
      <c r="AV3892" s="14" t="s">
        <v>379</v>
      </c>
      <c r="AW3892" s="14" t="s">
        <v>36</v>
      </c>
      <c r="AX3892" s="14" t="s">
        <v>87</v>
      </c>
      <c r="AY3892" s="168" t="s">
        <v>373</v>
      </c>
    </row>
    <row r="3893" spans="2:65" s="1" customFormat="1" ht="16.5" customHeight="1">
      <c r="B3893" s="32"/>
      <c r="C3893" s="185" t="s">
        <v>2034</v>
      </c>
      <c r="D3893" s="185" t="s">
        <v>479</v>
      </c>
      <c r="E3893" s="186" t="s">
        <v>2035</v>
      </c>
      <c r="F3893" s="187" t="s">
        <v>2036</v>
      </c>
      <c r="G3893" s="188" t="s">
        <v>172</v>
      </c>
      <c r="H3893" s="189">
        <v>433.524</v>
      </c>
      <c r="I3893" s="190"/>
      <c r="J3893" s="191">
        <f>ROUND(I3893*H3893,2)</f>
        <v>0</v>
      </c>
      <c r="K3893" s="192"/>
      <c r="L3893" s="193"/>
      <c r="M3893" s="194" t="s">
        <v>1</v>
      </c>
      <c r="N3893" s="195" t="s">
        <v>45</v>
      </c>
      <c r="P3893" s="149">
        <f>O3893*H3893</f>
        <v>0</v>
      </c>
      <c r="Q3893" s="149">
        <v>2.3999999999999998E-3</v>
      </c>
      <c r="R3893" s="149">
        <f>Q3893*H3893</f>
        <v>1.0404575999999999</v>
      </c>
      <c r="S3893" s="149">
        <v>0</v>
      </c>
      <c r="T3893" s="150">
        <f>S3893*H3893</f>
        <v>0</v>
      </c>
      <c r="AR3893" s="151" t="s">
        <v>658</v>
      </c>
      <c r="AT3893" s="151" t="s">
        <v>479</v>
      </c>
      <c r="AU3893" s="151" t="s">
        <v>90</v>
      </c>
      <c r="AY3893" s="17" t="s">
        <v>373</v>
      </c>
      <c r="BE3893" s="152">
        <f>IF(N3893="základní",J3893,0)</f>
        <v>0</v>
      </c>
      <c r="BF3893" s="152">
        <f>IF(N3893="snížená",J3893,0)</f>
        <v>0</v>
      </c>
      <c r="BG3893" s="152">
        <f>IF(N3893="zákl. přenesená",J3893,0)</f>
        <v>0</v>
      </c>
      <c r="BH3893" s="152">
        <f>IF(N3893="sníž. přenesená",J3893,0)</f>
        <v>0</v>
      </c>
      <c r="BI3893" s="152">
        <f>IF(N3893="nulová",J3893,0)</f>
        <v>0</v>
      </c>
      <c r="BJ3893" s="17" t="s">
        <v>87</v>
      </c>
      <c r="BK3893" s="152">
        <f>ROUND(I3893*H3893,2)</f>
        <v>0</v>
      </c>
      <c r="BL3893" s="17" t="s">
        <v>497</v>
      </c>
      <c r="BM3893" s="151" t="s">
        <v>2037</v>
      </c>
    </row>
    <row r="3894" spans="2:65" s="13" customFormat="1" ht="11.25">
      <c r="B3894" s="160"/>
      <c r="D3894" s="154" t="s">
        <v>381</v>
      </c>
      <c r="E3894" s="161" t="s">
        <v>1</v>
      </c>
      <c r="F3894" s="162" t="s">
        <v>315</v>
      </c>
      <c r="H3894" s="163">
        <v>313.44</v>
      </c>
      <c r="I3894" s="164"/>
      <c r="L3894" s="160"/>
      <c r="M3894" s="165"/>
      <c r="T3894" s="166"/>
      <c r="AT3894" s="161" t="s">
        <v>381</v>
      </c>
      <c r="AU3894" s="161" t="s">
        <v>90</v>
      </c>
      <c r="AV3894" s="13" t="s">
        <v>90</v>
      </c>
      <c r="AW3894" s="13" t="s">
        <v>36</v>
      </c>
      <c r="AX3894" s="13" t="s">
        <v>80</v>
      </c>
      <c r="AY3894" s="161" t="s">
        <v>373</v>
      </c>
    </row>
    <row r="3895" spans="2:65" s="13" customFormat="1" ht="11.25">
      <c r="B3895" s="160"/>
      <c r="D3895" s="154" t="s">
        <v>381</v>
      </c>
      <c r="E3895" s="161" t="s">
        <v>1</v>
      </c>
      <c r="F3895" s="162" t="s">
        <v>220</v>
      </c>
      <c r="H3895" s="163">
        <v>58.77</v>
      </c>
      <c r="I3895" s="164"/>
      <c r="L3895" s="160"/>
      <c r="M3895" s="165"/>
      <c r="T3895" s="166"/>
      <c r="AT3895" s="161" t="s">
        <v>381</v>
      </c>
      <c r="AU3895" s="161" t="s">
        <v>90</v>
      </c>
      <c r="AV3895" s="13" t="s">
        <v>90</v>
      </c>
      <c r="AW3895" s="13" t="s">
        <v>36</v>
      </c>
      <c r="AX3895" s="13" t="s">
        <v>80</v>
      </c>
      <c r="AY3895" s="161" t="s">
        <v>373</v>
      </c>
    </row>
    <row r="3896" spans="2:65" s="13" customFormat="1" ht="11.25">
      <c r="B3896" s="160"/>
      <c r="D3896" s="154" t="s">
        <v>381</v>
      </c>
      <c r="E3896" s="161" t="s">
        <v>1</v>
      </c>
      <c r="F3896" s="162" t="s">
        <v>174</v>
      </c>
      <c r="H3896" s="163">
        <v>40.67</v>
      </c>
      <c r="I3896" s="164"/>
      <c r="L3896" s="160"/>
      <c r="M3896" s="165"/>
      <c r="T3896" s="166"/>
      <c r="AT3896" s="161" t="s">
        <v>381</v>
      </c>
      <c r="AU3896" s="161" t="s">
        <v>90</v>
      </c>
      <c r="AV3896" s="13" t="s">
        <v>90</v>
      </c>
      <c r="AW3896" s="13" t="s">
        <v>36</v>
      </c>
      <c r="AX3896" s="13" t="s">
        <v>80</v>
      </c>
      <c r="AY3896" s="161" t="s">
        <v>373</v>
      </c>
    </row>
    <row r="3897" spans="2:65" s="14" customFormat="1" ht="11.25">
      <c r="B3897" s="167"/>
      <c r="D3897" s="154" t="s">
        <v>381</v>
      </c>
      <c r="E3897" s="168" t="s">
        <v>1</v>
      </c>
      <c r="F3897" s="169" t="s">
        <v>386</v>
      </c>
      <c r="H3897" s="170">
        <v>412.88</v>
      </c>
      <c r="I3897" s="171"/>
      <c r="L3897" s="167"/>
      <c r="M3897" s="172"/>
      <c r="T3897" s="173"/>
      <c r="AT3897" s="168" t="s">
        <v>381</v>
      </c>
      <c r="AU3897" s="168" t="s">
        <v>90</v>
      </c>
      <c r="AV3897" s="14" t="s">
        <v>379</v>
      </c>
      <c r="AW3897" s="14" t="s">
        <v>36</v>
      </c>
      <c r="AX3897" s="14" t="s">
        <v>87</v>
      </c>
      <c r="AY3897" s="168" t="s">
        <v>373</v>
      </c>
    </row>
    <row r="3898" spans="2:65" s="1" customFormat="1" ht="11.25">
      <c r="B3898" s="32"/>
      <c r="D3898" s="154" t="s">
        <v>403</v>
      </c>
      <c r="F3898" s="174" t="s">
        <v>1823</v>
      </c>
      <c r="L3898" s="32"/>
      <c r="M3898" s="175"/>
      <c r="T3898" s="56"/>
      <c r="AU3898" s="17" t="s">
        <v>90</v>
      </c>
    </row>
    <row r="3899" spans="2:65" s="1" customFormat="1" ht="11.25">
      <c r="B3899" s="32"/>
      <c r="D3899" s="154" t="s">
        <v>403</v>
      </c>
      <c r="F3899" s="176" t="s">
        <v>1824</v>
      </c>
      <c r="H3899" s="177">
        <v>0</v>
      </c>
      <c r="L3899" s="32"/>
      <c r="M3899" s="175"/>
      <c r="T3899" s="56"/>
      <c r="AU3899" s="17" t="s">
        <v>90</v>
      </c>
    </row>
    <row r="3900" spans="2:65" s="1" customFormat="1" ht="11.25">
      <c r="B3900" s="32"/>
      <c r="D3900" s="154" t="s">
        <v>403</v>
      </c>
      <c r="F3900" s="176" t="s">
        <v>1526</v>
      </c>
      <c r="H3900" s="177">
        <v>0</v>
      </c>
      <c r="L3900" s="32"/>
      <c r="M3900" s="175"/>
      <c r="T3900" s="56"/>
      <c r="AU3900" s="17" t="s">
        <v>90</v>
      </c>
    </row>
    <row r="3901" spans="2:65" s="1" customFormat="1" ht="11.25">
      <c r="B3901" s="32"/>
      <c r="D3901" s="154" t="s">
        <v>403</v>
      </c>
      <c r="F3901" s="176" t="s">
        <v>316</v>
      </c>
      <c r="H3901" s="177">
        <v>313.44</v>
      </c>
      <c r="L3901" s="32"/>
      <c r="M3901" s="175"/>
      <c r="T3901" s="56"/>
      <c r="AU3901" s="17" t="s">
        <v>90</v>
      </c>
    </row>
    <row r="3902" spans="2:65" s="1" customFormat="1" ht="11.25">
      <c r="B3902" s="32"/>
      <c r="D3902" s="154" t="s">
        <v>403</v>
      </c>
      <c r="F3902" s="176" t="s">
        <v>406</v>
      </c>
      <c r="H3902" s="177">
        <v>313.44</v>
      </c>
      <c r="L3902" s="32"/>
      <c r="M3902" s="175"/>
      <c r="T3902" s="56"/>
      <c r="AU3902" s="17" t="s">
        <v>90</v>
      </c>
    </row>
    <row r="3903" spans="2:65" s="1" customFormat="1" ht="11.25">
      <c r="B3903" s="32"/>
      <c r="D3903" s="154" t="s">
        <v>403</v>
      </c>
      <c r="F3903" s="174" t="s">
        <v>1825</v>
      </c>
      <c r="L3903" s="32"/>
      <c r="M3903" s="175"/>
      <c r="T3903" s="56"/>
      <c r="AU3903" s="17" t="s">
        <v>90</v>
      </c>
    </row>
    <row r="3904" spans="2:65" s="1" customFormat="1" ht="11.25">
      <c r="B3904" s="32"/>
      <c r="D3904" s="154" t="s">
        <v>403</v>
      </c>
      <c r="F3904" s="176" t="s">
        <v>1826</v>
      </c>
      <c r="H3904" s="177">
        <v>0</v>
      </c>
      <c r="L3904" s="32"/>
      <c r="M3904" s="175"/>
      <c r="T3904" s="56"/>
      <c r="AU3904" s="17" t="s">
        <v>90</v>
      </c>
    </row>
    <row r="3905" spans="2:65" s="1" customFormat="1" ht="11.25">
      <c r="B3905" s="32"/>
      <c r="D3905" s="154" t="s">
        <v>403</v>
      </c>
      <c r="F3905" s="176" t="s">
        <v>1526</v>
      </c>
      <c r="H3905" s="177">
        <v>0</v>
      </c>
      <c r="L3905" s="32"/>
      <c r="M3905" s="175"/>
      <c r="T3905" s="56"/>
      <c r="AU3905" s="17" t="s">
        <v>90</v>
      </c>
    </row>
    <row r="3906" spans="2:65" s="1" customFormat="1" ht="11.25">
      <c r="B3906" s="32"/>
      <c r="D3906" s="154" t="s">
        <v>403</v>
      </c>
      <c r="F3906" s="176" t="s">
        <v>221</v>
      </c>
      <c r="H3906" s="177">
        <v>58.77</v>
      </c>
      <c r="L3906" s="32"/>
      <c r="M3906" s="175"/>
      <c r="T3906" s="56"/>
      <c r="AU3906" s="17" t="s">
        <v>90</v>
      </c>
    </row>
    <row r="3907" spans="2:65" s="1" customFormat="1" ht="11.25">
      <c r="B3907" s="32"/>
      <c r="D3907" s="154" t="s">
        <v>403</v>
      </c>
      <c r="F3907" s="176" t="s">
        <v>406</v>
      </c>
      <c r="H3907" s="177">
        <v>58.77</v>
      </c>
      <c r="L3907" s="32"/>
      <c r="M3907" s="175"/>
      <c r="T3907" s="56"/>
      <c r="AU3907" s="17" t="s">
        <v>90</v>
      </c>
    </row>
    <row r="3908" spans="2:65" s="1" customFormat="1" ht="11.25">
      <c r="B3908" s="32"/>
      <c r="D3908" s="154" t="s">
        <v>403</v>
      </c>
      <c r="F3908" s="174" t="s">
        <v>1524</v>
      </c>
      <c r="L3908" s="32"/>
      <c r="M3908" s="175"/>
      <c r="T3908" s="56"/>
      <c r="AU3908" s="17" t="s">
        <v>90</v>
      </c>
    </row>
    <row r="3909" spans="2:65" s="1" customFormat="1" ht="11.25">
      <c r="B3909" s="32"/>
      <c r="D3909" s="154" t="s">
        <v>403</v>
      </c>
      <c r="F3909" s="176" t="s">
        <v>1525</v>
      </c>
      <c r="H3909" s="177">
        <v>0</v>
      </c>
      <c r="L3909" s="32"/>
      <c r="M3909" s="175"/>
      <c r="T3909" s="56"/>
      <c r="AU3909" s="17" t="s">
        <v>90</v>
      </c>
    </row>
    <row r="3910" spans="2:65" s="1" customFormat="1" ht="11.25">
      <c r="B3910" s="32"/>
      <c r="D3910" s="154" t="s">
        <v>403</v>
      </c>
      <c r="F3910" s="176" t="s">
        <v>1526</v>
      </c>
      <c r="H3910" s="177">
        <v>0</v>
      </c>
      <c r="L3910" s="32"/>
      <c r="M3910" s="175"/>
      <c r="T3910" s="56"/>
      <c r="AU3910" s="17" t="s">
        <v>90</v>
      </c>
    </row>
    <row r="3911" spans="2:65" s="1" customFormat="1" ht="11.25">
      <c r="B3911" s="32"/>
      <c r="D3911" s="154" t="s">
        <v>403</v>
      </c>
      <c r="F3911" s="176" t="s">
        <v>175</v>
      </c>
      <c r="H3911" s="177">
        <v>40.67</v>
      </c>
      <c r="L3911" s="32"/>
      <c r="M3911" s="175"/>
      <c r="T3911" s="56"/>
      <c r="AU3911" s="17" t="s">
        <v>90</v>
      </c>
    </row>
    <row r="3912" spans="2:65" s="1" customFormat="1" ht="11.25">
      <c r="B3912" s="32"/>
      <c r="D3912" s="154" t="s">
        <v>403</v>
      </c>
      <c r="F3912" s="176" t="s">
        <v>406</v>
      </c>
      <c r="H3912" s="177">
        <v>40.67</v>
      </c>
      <c r="L3912" s="32"/>
      <c r="M3912" s="175"/>
      <c r="T3912" s="56"/>
      <c r="AU3912" s="17" t="s">
        <v>90</v>
      </c>
    </row>
    <row r="3913" spans="2:65" s="13" customFormat="1" ht="11.25">
      <c r="B3913" s="160"/>
      <c r="D3913" s="154" t="s">
        <v>381</v>
      </c>
      <c r="F3913" s="162" t="s">
        <v>2038</v>
      </c>
      <c r="H3913" s="163">
        <v>433.524</v>
      </c>
      <c r="I3913" s="164"/>
      <c r="L3913" s="160"/>
      <c r="M3913" s="165"/>
      <c r="T3913" s="166"/>
      <c r="AT3913" s="161" t="s">
        <v>381</v>
      </c>
      <c r="AU3913" s="161" t="s">
        <v>90</v>
      </c>
      <c r="AV3913" s="13" t="s">
        <v>90</v>
      </c>
      <c r="AW3913" s="13" t="s">
        <v>4</v>
      </c>
      <c r="AX3913" s="13" t="s">
        <v>87</v>
      </c>
      <c r="AY3913" s="161" t="s">
        <v>373</v>
      </c>
    </row>
    <row r="3914" spans="2:65" s="1" customFormat="1" ht="24.2" customHeight="1">
      <c r="B3914" s="32"/>
      <c r="C3914" s="139" t="s">
        <v>2039</v>
      </c>
      <c r="D3914" s="139" t="s">
        <v>375</v>
      </c>
      <c r="E3914" s="140" t="s">
        <v>2040</v>
      </c>
      <c r="F3914" s="141" t="s">
        <v>2041</v>
      </c>
      <c r="G3914" s="142" t="s">
        <v>172</v>
      </c>
      <c r="H3914" s="143">
        <v>412.88</v>
      </c>
      <c r="I3914" s="144"/>
      <c r="J3914" s="145">
        <f>ROUND(I3914*H3914,2)</f>
        <v>0</v>
      </c>
      <c r="K3914" s="146"/>
      <c r="L3914" s="32"/>
      <c r="M3914" s="147" t="s">
        <v>1</v>
      </c>
      <c r="N3914" s="148" t="s">
        <v>45</v>
      </c>
      <c r="P3914" s="149">
        <f>O3914*H3914</f>
        <v>0</v>
      </c>
      <c r="Q3914" s="149">
        <v>1.2E-4</v>
      </c>
      <c r="R3914" s="149">
        <f>Q3914*H3914</f>
        <v>4.9545600000000002E-2</v>
      </c>
      <c r="S3914" s="149">
        <v>0</v>
      </c>
      <c r="T3914" s="150">
        <f>S3914*H3914</f>
        <v>0</v>
      </c>
      <c r="AR3914" s="151" t="s">
        <v>497</v>
      </c>
      <c r="AT3914" s="151" t="s">
        <v>375</v>
      </c>
      <c r="AU3914" s="151" t="s">
        <v>90</v>
      </c>
      <c r="AY3914" s="17" t="s">
        <v>373</v>
      </c>
      <c r="BE3914" s="152">
        <f>IF(N3914="základní",J3914,0)</f>
        <v>0</v>
      </c>
      <c r="BF3914" s="152">
        <f>IF(N3914="snížená",J3914,0)</f>
        <v>0</v>
      </c>
      <c r="BG3914" s="152">
        <f>IF(N3914="zákl. přenesená",J3914,0)</f>
        <v>0</v>
      </c>
      <c r="BH3914" s="152">
        <f>IF(N3914="sníž. přenesená",J3914,0)</f>
        <v>0</v>
      </c>
      <c r="BI3914" s="152">
        <f>IF(N3914="nulová",J3914,0)</f>
        <v>0</v>
      </c>
      <c r="BJ3914" s="17" t="s">
        <v>87</v>
      </c>
      <c r="BK3914" s="152">
        <f>ROUND(I3914*H3914,2)</f>
        <v>0</v>
      </c>
      <c r="BL3914" s="17" t="s">
        <v>497</v>
      </c>
      <c r="BM3914" s="151" t="s">
        <v>2042</v>
      </c>
    </row>
    <row r="3915" spans="2:65" s="12" customFormat="1" ht="11.25">
      <c r="B3915" s="153"/>
      <c r="D3915" s="154" t="s">
        <v>381</v>
      </c>
      <c r="E3915" s="155" t="s">
        <v>1</v>
      </c>
      <c r="F3915" s="156" t="s">
        <v>2043</v>
      </c>
      <c r="H3915" s="155" t="s">
        <v>1</v>
      </c>
      <c r="I3915" s="157"/>
      <c r="L3915" s="153"/>
      <c r="M3915" s="158"/>
      <c r="T3915" s="159"/>
      <c r="AT3915" s="155" t="s">
        <v>381</v>
      </c>
      <c r="AU3915" s="155" t="s">
        <v>90</v>
      </c>
      <c r="AV3915" s="12" t="s">
        <v>87</v>
      </c>
      <c r="AW3915" s="12" t="s">
        <v>36</v>
      </c>
      <c r="AX3915" s="12" t="s">
        <v>80</v>
      </c>
      <c r="AY3915" s="155" t="s">
        <v>373</v>
      </c>
    </row>
    <row r="3916" spans="2:65" s="12" customFormat="1" ht="11.25">
      <c r="B3916" s="153"/>
      <c r="D3916" s="154" t="s">
        <v>381</v>
      </c>
      <c r="E3916" s="155" t="s">
        <v>1</v>
      </c>
      <c r="F3916" s="156" t="s">
        <v>1526</v>
      </c>
      <c r="H3916" s="155" t="s">
        <v>1</v>
      </c>
      <c r="I3916" s="157"/>
      <c r="L3916" s="153"/>
      <c r="M3916" s="158"/>
      <c r="T3916" s="159"/>
      <c r="AT3916" s="155" t="s">
        <v>381</v>
      </c>
      <c r="AU3916" s="155" t="s">
        <v>90</v>
      </c>
      <c r="AV3916" s="12" t="s">
        <v>87</v>
      </c>
      <c r="AW3916" s="12" t="s">
        <v>36</v>
      </c>
      <c r="AX3916" s="12" t="s">
        <v>80</v>
      </c>
      <c r="AY3916" s="155" t="s">
        <v>373</v>
      </c>
    </row>
    <row r="3917" spans="2:65" s="13" customFormat="1" ht="11.25">
      <c r="B3917" s="160"/>
      <c r="D3917" s="154" t="s">
        <v>381</v>
      </c>
      <c r="E3917" s="161" t="s">
        <v>1</v>
      </c>
      <c r="F3917" s="162" t="s">
        <v>315</v>
      </c>
      <c r="H3917" s="163">
        <v>313.44</v>
      </c>
      <c r="I3917" s="164"/>
      <c r="L3917" s="160"/>
      <c r="M3917" s="165"/>
      <c r="T3917" s="166"/>
      <c r="AT3917" s="161" t="s">
        <v>381</v>
      </c>
      <c r="AU3917" s="161" t="s">
        <v>90</v>
      </c>
      <c r="AV3917" s="13" t="s">
        <v>90</v>
      </c>
      <c r="AW3917" s="13" t="s">
        <v>36</v>
      </c>
      <c r="AX3917" s="13" t="s">
        <v>80</v>
      </c>
      <c r="AY3917" s="161" t="s">
        <v>373</v>
      </c>
    </row>
    <row r="3918" spans="2:65" s="13" customFormat="1" ht="11.25">
      <c r="B3918" s="160"/>
      <c r="D3918" s="154" t="s">
        <v>381</v>
      </c>
      <c r="E3918" s="161" t="s">
        <v>1</v>
      </c>
      <c r="F3918" s="162" t="s">
        <v>220</v>
      </c>
      <c r="H3918" s="163">
        <v>58.77</v>
      </c>
      <c r="I3918" s="164"/>
      <c r="L3918" s="160"/>
      <c r="M3918" s="165"/>
      <c r="T3918" s="166"/>
      <c r="AT3918" s="161" t="s">
        <v>381</v>
      </c>
      <c r="AU3918" s="161" t="s">
        <v>90</v>
      </c>
      <c r="AV3918" s="13" t="s">
        <v>90</v>
      </c>
      <c r="AW3918" s="13" t="s">
        <v>36</v>
      </c>
      <c r="AX3918" s="13" t="s">
        <v>80</v>
      </c>
      <c r="AY3918" s="161" t="s">
        <v>373</v>
      </c>
    </row>
    <row r="3919" spans="2:65" s="13" customFormat="1" ht="11.25">
      <c r="B3919" s="160"/>
      <c r="D3919" s="154" t="s">
        <v>381</v>
      </c>
      <c r="E3919" s="161" t="s">
        <v>1</v>
      </c>
      <c r="F3919" s="162" t="s">
        <v>174</v>
      </c>
      <c r="H3919" s="163">
        <v>40.67</v>
      </c>
      <c r="I3919" s="164"/>
      <c r="L3919" s="160"/>
      <c r="M3919" s="165"/>
      <c r="T3919" s="166"/>
      <c r="AT3919" s="161" t="s">
        <v>381</v>
      </c>
      <c r="AU3919" s="161" t="s">
        <v>90</v>
      </c>
      <c r="AV3919" s="13" t="s">
        <v>90</v>
      </c>
      <c r="AW3919" s="13" t="s">
        <v>36</v>
      </c>
      <c r="AX3919" s="13" t="s">
        <v>80</v>
      </c>
      <c r="AY3919" s="161" t="s">
        <v>373</v>
      </c>
    </row>
    <row r="3920" spans="2:65" s="14" customFormat="1" ht="11.25">
      <c r="B3920" s="167"/>
      <c r="D3920" s="154" t="s">
        <v>381</v>
      </c>
      <c r="E3920" s="168" t="s">
        <v>1</v>
      </c>
      <c r="F3920" s="169" t="s">
        <v>386</v>
      </c>
      <c r="H3920" s="170">
        <v>412.88</v>
      </c>
      <c r="I3920" s="171"/>
      <c r="L3920" s="167"/>
      <c r="M3920" s="172"/>
      <c r="T3920" s="173"/>
      <c r="AT3920" s="168" t="s">
        <v>381</v>
      </c>
      <c r="AU3920" s="168" t="s">
        <v>90</v>
      </c>
      <c r="AV3920" s="14" t="s">
        <v>379</v>
      </c>
      <c r="AW3920" s="14" t="s">
        <v>36</v>
      </c>
      <c r="AX3920" s="14" t="s">
        <v>87</v>
      </c>
      <c r="AY3920" s="168" t="s">
        <v>373</v>
      </c>
    </row>
    <row r="3921" spans="2:65" s="1" customFormat="1" ht="11.25">
      <c r="B3921" s="32"/>
      <c r="D3921" s="154" t="s">
        <v>403</v>
      </c>
      <c r="F3921" s="174" t="s">
        <v>1823</v>
      </c>
      <c r="L3921" s="32"/>
      <c r="M3921" s="175"/>
      <c r="T3921" s="56"/>
      <c r="AU3921" s="17" t="s">
        <v>90</v>
      </c>
    </row>
    <row r="3922" spans="2:65" s="1" customFormat="1" ht="11.25">
      <c r="B3922" s="32"/>
      <c r="D3922" s="154" t="s">
        <v>403</v>
      </c>
      <c r="F3922" s="176" t="s">
        <v>1824</v>
      </c>
      <c r="H3922" s="177">
        <v>0</v>
      </c>
      <c r="L3922" s="32"/>
      <c r="M3922" s="175"/>
      <c r="T3922" s="56"/>
      <c r="AU3922" s="17" t="s">
        <v>90</v>
      </c>
    </row>
    <row r="3923" spans="2:65" s="1" customFormat="1" ht="11.25">
      <c r="B3923" s="32"/>
      <c r="D3923" s="154" t="s">
        <v>403</v>
      </c>
      <c r="F3923" s="176" t="s">
        <v>1526</v>
      </c>
      <c r="H3923" s="177">
        <v>0</v>
      </c>
      <c r="L3923" s="32"/>
      <c r="M3923" s="175"/>
      <c r="T3923" s="56"/>
      <c r="AU3923" s="17" t="s">
        <v>90</v>
      </c>
    </row>
    <row r="3924" spans="2:65" s="1" customFormat="1" ht="11.25">
      <c r="B3924" s="32"/>
      <c r="D3924" s="154" t="s">
        <v>403</v>
      </c>
      <c r="F3924" s="176" t="s">
        <v>316</v>
      </c>
      <c r="H3924" s="177">
        <v>313.44</v>
      </c>
      <c r="L3924" s="32"/>
      <c r="M3924" s="175"/>
      <c r="T3924" s="56"/>
      <c r="AU3924" s="17" t="s">
        <v>90</v>
      </c>
    </row>
    <row r="3925" spans="2:65" s="1" customFormat="1" ht="11.25">
      <c r="B3925" s="32"/>
      <c r="D3925" s="154" t="s">
        <v>403</v>
      </c>
      <c r="F3925" s="176" t="s">
        <v>406</v>
      </c>
      <c r="H3925" s="177">
        <v>313.44</v>
      </c>
      <c r="L3925" s="32"/>
      <c r="M3925" s="175"/>
      <c r="T3925" s="56"/>
      <c r="AU3925" s="17" t="s">
        <v>90</v>
      </c>
    </row>
    <row r="3926" spans="2:65" s="1" customFormat="1" ht="11.25">
      <c r="B3926" s="32"/>
      <c r="D3926" s="154" t="s">
        <v>403</v>
      </c>
      <c r="F3926" s="174" t="s">
        <v>1825</v>
      </c>
      <c r="L3926" s="32"/>
      <c r="M3926" s="175"/>
      <c r="T3926" s="56"/>
      <c r="AU3926" s="17" t="s">
        <v>90</v>
      </c>
    </row>
    <row r="3927" spans="2:65" s="1" customFormat="1" ht="11.25">
      <c r="B3927" s="32"/>
      <c r="D3927" s="154" t="s">
        <v>403</v>
      </c>
      <c r="F3927" s="176" t="s">
        <v>1826</v>
      </c>
      <c r="H3927" s="177">
        <v>0</v>
      </c>
      <c r="L3927" s="32"/>
      <c r="M3927" s="175"/>
      <c r="T3927" s="56"/>
      <c r="AU3927" s="17" t="s">
        <v>90</v>
      </c>
    </row>
    <row r="3928" spans="2:65" s="1" customFormat="1" ht="11.25">
      <c r="B3928" s="32"/>
      <c r="D3928" s="154" t="s">
        <v>403</v>
      </c>
      <c r="F3928" s="176" t="s">
        <v>1526</v>
      </c>
      <c r="H3928" s="177">
        <v>0</v>
      </c>
      <c r="L3928" s="32"/>
      <c r="M3928" s="175"/>
      <c r="T3928" s="56"/>
      <c r="AU3928" s="17" t="s">
        <v>90</v>
      </c>
    </row>
    <row r="3929" spans="2:65" s="1" customFormat="1" ht="11.25">
      <c r="B3929" s="32"/>
      <c r="D3929" s="154" t="s">
        <v>403</v>
      </c>
      <c r="F3929" s="176" t="s">
        <v>221</v>
      </c>
      <c r="H3929" s="177">
        <v>58.77</v>
      </c>
      <c r="L3929" s="32"/>
      <c r="M3929" s="175"/>
      <c r="T3929" s="56"/>
      <c r="AU3929" s="17" t="s">
        <v>90</v>
      </c>
    </row>
    <row r="3930" spans="2:65" s="1" customFormat="1" ht="11.25">
      <c r="B3930" s="32"/>
      <c r="D3930" s="154" t="s">
        <v>403</v>
      </c>
      <c r="F3930" s="176" t="s">
        <v>406</v>
      </c>
      <c r="H3930" s="177">
        <v>58.77</v>
      </c>
      <c r="L3930" s="32"/>
      <c r="M3930" s="175"/>
      <c r="T3930" s="56"/>
      <c r="AU3930" s="17" t="s">
        <v>90</v>
      </c>
    </row>
    <row r="3931" spans="2:65" s="1" customFormat="1" ht="11.25">
      <c r="B3931" s="32"/>
      <c r="D3931" s="154" t="s">
        <v>403</v>
      </c>
      <c r="F3931" s="174" t="s">
        <v>1524</v>
      </c>
      <c r="L3931" s="32"/>
      <c r="M3931" s="175"/>
      <c r="T3931" s="56"/>
      <c r="AU3931" s="17" t="s">
        <v>90</v>
      </c>
    </row>
    <row r="3932" spans="2:65" s="1" customFormat="1" ht="11.25">
      <c r="B3932" s="32"/>
      <c r="D3932" s="154" t="s">
        <v>403</v>
      </c>
      <c r="F3932" s="176" t="s">
        <v>1525</v>
      </c>
      <c r="H3932" s="177">
        <v>0</v>
      </c>
      <c r="L3932" s="32"/>
      <c r="M3932" s="175"/>
      <c r="T3932" s="56"/>
      <c r="AU3932" s="17" t="s">
        <v>90</v>
      </c>
    </row>
    <row r="3933" spans="2:65" s="1" customFormat="1" ht="11.25">
      <c r="B3933" s="32"/>
      <c r="D3933" s="154" t="s">
        <v>403</v>
      </c>
      <c r="F3933" s="176" t="s">
        <v>1526</v>
      </c>
      <c r="H3933" s="177">
        <v>0</v>
      </c>
      <c r="L3933" s="32"/>
      <c r="M3933" s="175"/>
      <c r="T3933" s="56"/>
      <c r="AU3933" s="17" t="s">
        <v>90</v>
      </c>
    </row>
    <row r="3934" spans="2:65" s="1" customFormat="1" ht="11.25">
      <c r="B3934" s="32"/>
      <c r="D3934" s="154" t="s">
        <v>403</v>
      </c>
      <c r="F3934" s="176" t="s">
        <v>175</v>
      </c>
      <c r="H3934" s="177">
        <v>40.67</v>
      </c>
      <c r="L3934" s="32"/>
      <c r="M3934" s="175"/>
      <c r="T3934" s="56"/>
      <c r="AU3934" s="17" t="s">
        <v>90</v>
      </c>
    </row>
    <row r="3935" spans="2:65" s="1" customFormat="1" ht="11.25">
      <c r="B3935" s="32"/>
      <c r="D3935" s="154" t="s">
        <v>403</v>
      </c>
      <c r="F3935" s="176" t="s">
        <v>406</v>
      </c>
      <c r="H3935" s="177">
        <v>40.67</v>
      </c>
      <c r="L3935" s="32"/>
      <c r="M3935" s="175"/>
      <c r="T3935" s="56"/>
      <c r="AU3935" s="17" t="s">
        <v>90</v>
      </c>
    </row>
    <row r="3936" spans="2:65" s="1" customFormat="1" ht="16.5" customHeight="1">
      <c r="B3936" s="32"/>
      <c r="C3936" s="185" t="s">
        <v>2044</v>
      </c>
      <c r="D3936" s="185" t="s">
        <v>479</v>
      </c>
      <c r="E3936" s="186" t="s">
        <v>2045</v>
      </c>
      <c r="F3936" s="187" t="s">
        <v>2046</v>
      </c>
      <c r="G3936" s="188" t="s">
        <v>395</v>
      </c>
      <c r="H3936" s="189">
        <v>143.06299999999999</v>
      </c>
      <c r="I3936" s="190"/>
      <c r="J3936" s="191">
        <f>ROUND(I3936*H3936,2)</f>
        <v>0</v>
      </c>
      <c r="K3936" s="192"/>
      <c r="L3936" s="193"/>
      <c r="M3936" s="194" t="s">
        <v>1</v>
      </c>
      <c r="N3936" s="195" t="s">
        <v>45</v>
      </c>
      <c r="P3936" s="149">
        <f>O3936*H3936</f>
        <v>0</v>
      </c>
      <c r="Q3936" s="149">
        <v>2.5000000000000001E-2</v>
      </c>
      <c r="R3936" s="149">
        <f>Q3936*H3936</f>
        <v>3.5765750000000001</v>
      </c>
      <c r="S3936" s="149">
        <v>0</v>
      </c>
      <c r="T3936" s="150">
        <f>S3936*H3936</f>
        <v>0</v>
      </c>
      <c r="AR3936" s="151" t="s">
        <v>658</v>
      </c>
      <c r="AT3936" s="151" t="s">
        <v>479</v>
      </c>
      <c r="AU3936" s="151" t="s">
        <v>90</v>
      </c>
      <c r="AY3936" s="17" t="s">
        <v>373</v>
      </c>
      <c r="BE3936" s="152">
        <f>IF(N3936="základní",J3936,0)</f>
        <v>0</v>
      </c>
      <c r="BF3936" s="152">
        <f>IF(N3936="snížená",J3936,0)</f>
        <v>0</v>
      </c>
      <c r="BG3936" s="152">
        <f>IF(N3936="zákl. přenesená",J3936,0)</f>
        <v>0</v>
      </c>
      <c r="BH3936" s="152">
        <f>IF(N3936="sníž. přenesená",J3936,0)</f>
        <v>0</v>
      </c>
      <c r="BI3936" s="152">
        <f>IF(N3936="nulová",J3936,0)</f>
        <v>0</v>
      </c>
      <c r="BJ3936" s="17" t="s">
        <v>87</v>
      </c>
      <c r="BK3936" s="152">
        <f>ROUND(I3936*H3936,2)</f>
        <v>0</v>
      </c>
      <c r="BL3936" s="17" t="s">
        <v>497</v>
      </c>
      <c r="BM3936" s="151" t="s">
        <v>2047</v>
      </c>
    </row>
    <row r="3937" spans="2:51" s="12" customFormat="1" ht="11.25">
      <c r="B3937" s="153"/>
      <c r="D3937" s="154" t="s">
        <v>381</v>
      </c>
      <c r="E3937" s="155" t="s">
        <v>1</v>
      </c>
      <c r="F3937" s="156" t="s">
        <v>2048</v>
      </c>
      <c r="H3937" s="155" t="s">
        <v>1</v>
      </c>
      <c r="I3937" s="157"/>
      <c r="L3937" s="153"/>
      <c r="M3937" s="158"/>
      <c r="T3937" s="159"/>
      <c r="AT3937" s="155" t="s">
        <v>381</v>
      </c>
      <c r="AU3937" s="155" t="s">
        <v>90</v>
      </c>
      <c r="AV3937" s="12" t="s">
        <v>87</v>
      </c>
      <c r="AW3937" s="12" t="s">
        <v>36</v>
      </c>
      <c r="AX3937" s="12" t="s">
        <v>80</v>
      </c>
      <c r="AY3937" s="155" t="s">
        <v>373</v>
      </c>
    </row>
    <row r="3938" spans="2:51" s="13" customFormat="1" ht="11.25">
      <c r="B3938" s="160"/>
      <c r="D3938" s="154" t="s">
        <v>381</v>
      </c>
      <c r="E3938" s="161" t="s">
        <v>1</v>
      </c>
      <c r="F3938" s="162" t="s">
        <v>2049</v>
      </c>
      <c r="H3938" s="163">
        <v>103.435</v>
      </c>
      <c r="I3938" s="164"/>
      <c r="L3938" s="160"/>
      <c r="M3938" s="165"/>
      <c r="T3938" s="166"/>
      <c r="AT3938" s="161" t="s">
        <v>381</v>
      </c>
      <c r="AU3938" s="161" t="s">
        <v>90</v>
      </c>
      <c r="AV3938" s="13" t="s">
        <v>90</v>
      </c>
      <c r="AW3938" s="13" t="s">
        <v>36</v>
      </c>
      <c r="AX3938" s="13" t="s">
        <v>80</v>
      </c>
      <c r="AY3938" s="161" t="s">
        <v>373</v>
      </c>
    </row>
    <row r="3939" spans="2:51" s="13" customFormat="1" ht="11.25">
      <c r="B3939" s="160"/>
      <c r="D3939" s="154" t="s">
        <v>381</v>
      </c>
      <c r="E3939" s="161" t="s">
        <v>1</v>
      </c>
      <c r="F3939" s="162" t="s">
        <v>2050</v>
      </c>
      <c r="H3939" s="163">
        <v>19.393999999999998</v>
      </c>
      <c r="I3939" s="164"/>
      <c r="L3939" s="160"/>
      <c r="M3939" s="165"/>
      <c r="T3939" s="166"/>
      <c r="AT3939" s="161" t="s">
        <v>381</v>
      </c>
      <c r="AU3939" s="161" t="s">
        <v>90</v>
      </c>
      <c r="AV3939" s="13" t="s">
        <v>90</v>
      </c>
      <c r="AW3939" s="13" t="s">
        <v>36</v>
      </c>
      <c r="AX3939" s="13" t="s">
        <v>80</v>
      </c>
      <c r="AY3939" s="161" t="s">
        <v>373</v>
      </c>
    </row>
    <row r="3940" spans="2:51" s="13" customFormat="1" ht="11.25">
      <c r="B3940" s="160"/>
      <c r="D3940" s="154" t="s">
        <v>381</v>
      </c>
      <c r="E3940" s="161" t="s">
        <v>1</v>
      </c>
      <c r="F3940" s="162" t="s">
        <v>2051</v>
      </c>
      <c r="H3940" s="163">
        <v>13.420999999999999</v>
      </c>
      <c r="I3940" s="164"/>
      <c r="L3940" s="160"/>
      <c r="M3940" s="165"/>
      <c r="T3940" s="166"/>
      <c r="AT3940" s="161" t="s">
        <v>381</v>
      </c>
      <c r="AU3940" s="161" t="s">
        <v>90</v>
      </c>
      <c r="AV3940" s="13" t="s">
        <v>90</v>
      </c>
      <c r="AW3940" s="13" t="s">
        <v>36</v>
      </c>
      <c r="AX3940" s="13" t="s">
        <v>80</v>
      </c>
      <c r="AY3940" s="161" t="s">
        <v>373</v>
      </c>
    </row>
    <row r="3941" spans="2:51" s="14" customFormat="1" ht="11.25">
      <c r="B3941" s="167"/>
      <c r="D3941" s="154" t="s">
        <v>381</v>
      </c>
      <c r="E3941" s="168" t="s">
        <v>1</v>
      </c>
      <c r="F3941" s="169" t="s">
        <v>386</v>
      </c>
      <c r="H3941" s="170">
        <v>136.25</v>
      </c>
      <c r="I3941" s="171"/>
      <c r="L3941" s="167"/>
      <c r="M3941" s="172"/>
      <c r="T3941" s="173"/>
      <c r="AT3941" s="168" t="s">
        <v>381</v>
      </c>
      <c r="AU3941" s="168" t="s">
        <v>90</v>
      </c>
      <c r="AV3941" s="14" t="s">
        <v>379</v>
      </c>
      <c r="AW3941" s="14" t="s">
        <v>36</v>
      </c>
      <c r="AX3941" s="14" t="s">
        <v>87</v>
      </c>
      <c r="AY3941" s="168" t="s">
        <v>373</v>
      </c>
    </row>
    <row r="3942" spans="2:51" s="1" customFormat="1" ht="11.25">
      <c r="B3942" s="32"/>
      <c r="D3942" s="154" t="s">
        <v>403</v>
      </c>
      <c r="F3942" s="174" t="s">
        <v>1823</v>
      </c>
      <c r="L3942" s="32"/>
      <c r="M3942" s="175"/>
      <c r="T3942" s="56"/>
      <c r="AU3942" s="17" t="s">
        <v>90</v>
      </c>
    </row>
    <row r="3943" spans="2:51" s="1" customFormat="1" ht="11.25">
      <c r="B3943" s="32"/>
      <c r="D3943" s="154" t="s">
        <v>403</v>
      </c>
      <c r="F3943" s="176" t="s">
        <v>1824</v>
      </c>
      <c r="H3943" s="177">
        <v>0</v>
      </c>
      <c r="L3943" s="32"/>
      <c r="M3943" s="175"/>
      <c r="T3943" s="56"/>
      <c r="AU3943" s="17" t="s">
        <v>90</v>
      </c>
    </row>
    <row r="3944" spans="2:51" s="1" customFormat="1" ht="11.25">
      <c r="B3944" s="32"/>
      <c r="D3944" s="154" t="s">
        <v>403</v>
      </c>
      <c r="F3944" s="176" t="s">
        <v>1526</v>
      </c>
      <c r="H3944" s="177">
        <v>0</v>
      </c>
      <c r="L3944" s="32"/>
      <c r="M3944" s="175"/>
      <c r="T3944" s="56"/>
      <c r="AU3944" s="17" t="s">
        <v>90</v>
      </c>
    </row>
    <row r="3945" spans="2:51" s="1" customFormat="1" ht="11.25">
      <c r="B3945" s="32"/>
      <c r="D3945" s="154" t="s">
        <v>403</v>
      </c>
      <c r="F3945" s="176" t="s">
        <v>316</v>
      </c>
      <c r="H3945" s="177">
        <v>313.44</v>
      </c>
      <c r="L3945" s="32"/>
      <c r="M3945" s="175"/>
      <c r="T3945" s="56"/>
      <c r="AU3945" s="17" t="s">
        <v>90</v>
      </c>
    </row>
    <row r="3946" spans="2:51" s="1" customFormat="1" ht="11.25">
      <c r="B3946" s="32"/>
      <c r="D3946" s="154" t="s">
        <v>403</v>
      </c>
      <c r="F3946" s="176" t="s">
        <v>406</v>
      </c>
      <c r="H3946" s="177">
        <v>313.44</v>
      </c>
      <c r="L3946" s="32"/>
      <c r="M3946" s="175"/>
      <c r="T3946" s="56"/>
      <c r="AU3946" s="17" t="s">
        <v>90</v>
      </c>
    </row>
    <row r="3947" spans="2:51" s="1" customFormat="1" ht="11.25">
      <c r="B3947" s="32"/>
      <c r="D3947" s="154" t="s">
        <v>403</v>
      </c>
      <c r="F3947" s="174" t="s">
        <v>1825</v>
      </c>
      <c r="L3947" s="32"/>
      <c r="M3947" s="175"/>
      <c r="T3947" s="56"/>
      <c r="AU3947" s="17" t="s">
        <v>90</v>
      </c>
    </row>
    <row r="3948" spans="2:51" s="1" customFormat="1" ht="11.25">
      <c r="B3948" s="32"/>
      <c r="D3948" s="154" t="s">
        <v>403</v>
      </c>
      <c r="F3948" s="176" t="s">
        <v>1826</v>
      </c>
      <c r="H3948" s="177">
        <v>0</v>
      </c>
      <c r="L3948" s="32"/>
      <c r="M3948" s="175"/>
      <c r="T3948" s="56"/>
      <c r="AU3948" s="17" t="s">
        <v>90</v>
      </c>
    </row>
    <row r="3949" spans="2:51" s="1" customFormat="1" ht="11.25">
      <c r="B3949" s="32"/>
      <c r="D3949" s="154" t="s">
        <v>403</v>
      </c>
      <c r="F3949" s="176" t="s">
        <v>1526</v>
      </c>
      <c r="H3949" s="177">
        <v>0</v>
      </c>
      <c r="L3949" s="32"/>
      <c r="M3949" s="175"/>
      <c r="T3949" s="56"/>
      <c r="AU3949" s="17" t="s">
        <v>90</v>
      </c>
    </row>
    <row r="3950" spans="2:51" s="1" customFormat="1" ht="11.25">
      <c r="B3950" s="32"/>
      <c r="D3950" s="154" t="s">
        <v>403</v>
      </c>
      <c r="F3950" s="176" t="s">
        <v>221</v>
      </c>
      <c r="H3950" s="177">
        <v>58.77</v>
      </c>
      <c r="L3950" s="32"/>
      <c r="M3950" s="175"/>
      <c r="T3950" s="56"/>
      <c r="AU3950" s="17" t="s">
        <v>90</v>
      </c>
    </row>
    <row r="3951" spans="2:51" s="1" customFormat="1" ht="11.25">
      <c r="B3951" s="32"/>
      <c r="D3951" s="154" t="s">
        <v>403</v>
      </c>
      <c r="F3951" s="176" t="s">
        <v>406</v>
      </c>
      <c r="H3951" s="177">
        <v>58.77</v>
      </c>
      <c r="L3951" s="32"/>
      <c r="M3951" s="175"/>
      <c r="T3951" s="56"/>
      <c r="AU3951" s="17" t="s">
        <v>90</v>
      </c>
    </row>
    <row r="3952" spans="2:51" s="1" customFormat="1" ht="11.25">
      <c r="B3952" s="32"/>
      <c r="D3952" s="154" t="s">
        <v>403</v>
      </c>
      <c r="F3952" s="174" t="s">
        <v>1524</v>
      </c>
      <c r="L3952" s="32"/>
      <c r="M3952" s="175"/>
      <c r="T3952" s="56"/>
      <c r="AU3952" s="17" t="s">
        <v>90</v>
      </c>
    </row>
    <row r="3953" spans="2:65" s="1" customFormat="1" ht="11.25">
      <c r="B3953" s="32"/>
      <c r="D3953" s="154" t="s">
        <v>403</v>
      </c>
      <c r="F3953" s="176" t="s">
        <v>1525</v>
      </c>
      <c r="H3953" s="177">
        <v>0</v>
      </c>
      <c r="L3953" s="32"/>
      <c r="M3953" s="175"/>
      <c r="T3953" s="56"/>
      <c r="AU3953" s="17" t="s">
        <v>90</v>
      </c>
    </row>
    <row r="3954" spans="2:65" s="1" customFormat="1" ht="11.25">
      <c r="B3954" s="32"/>
      <c r="D3954" s="154" t="s">
        <v>403</v>
      </c>
      <c r="F3954" s="176" t="s">
        <v>1526</v>
      </c>
      <c r="H3954" s="177">
        <v>0</v>
      </c>
      <c r="L3954" s="32"/>
      <c r="M3954" s="175"/>
      <c r="T3954" s="56"/>
      <c r="AU3954" s="17" t="s">
        <v>90</v>
      </c>
    </row>
    <row r="3955" spans="2:65" s="1" customFormat="1" ht="11.25">
      <c r="B3955" s="32"/>
      <c r="D3955" s="154" t="s">
        <v>403</v>
      </c>
      <c r="F3955" s="176" t="s">
        <v>175</v>
      </c>
      <c r="H3955" s="177">
        <v>40.67</v>
      </c>
      <c r="L3955" s="32"/>
      <c r="M3955" s="175"/>
      <c r="T3955" s="56"/>
      <c r="AU3955" s="17" t="s">
        <v>90</v>
      </c>
    </row>
    <row r="3956" spans="2:65" s="1" customFormat="1" ht="11.25">
      <c r="B3956" s="32"/>
      <c r="D3956" s="154" t="s">
        <v>403</v>
      </c>
      <c r="F3956" s="176" t="s">
        <v>406</v>
      </c>
      <c r="H3956" s="177">
        <v>40.67</v>
      </c>
      <c r="L3956" s="32"/>
      <c r="M3956" s="175"/>
      <c r="T3956" s="56"/>
      <c r="AU3956" s="17" t="s">
        <v>90</v>
      </c>
    </row>
    <row r="3957" spans="2:65" s="13" customFormat="1" ht="11.25">
      <c r="B3957" s="160"/>
      <c r="D3957" s="154" t="s">
        <v>381</v>
      </c>
      <c r="F3957" s="162" t="s">
        <v>2052</v>
      </c>
      <c r="H3957" s="163">
        <v>143.06299999999999</v>
      </c>
      <c r="I3957" s="164"/>
      <c r="L3957" s="160"/>
      <c r="M3957" s="165"/>
      <c r="T3957" s="166"/>
      <c r="AT3957" s="161" t="s">
        <v>381</v>
      </c>
      <c r="AU3957" s="161" t="s">
        <v>90</v>
      </c>
      <c r="AV3957" s="13" t="s">
        <v>90</v>
      </c>
      <c r="AW3957" s="13" t="s">
        <v>4</v>
      </c>
      <c r="AX3957" s="13" t="s">
        <v>87</v>
      </c>
      <c r="AY3957" s="161" t="s">
        <v>373</v>
      </c>
    </row>
    <row r="3958" spans="2:65" s="1" customFormat="1" ht="24.2" customHeight="1">
      <c r="B3958" s="32"/>
      <c r="C3958" s="139" t="s">
        <v>2053</v>
      </c>
      <c r="D3958" s="139" t="s">
        <v>375</v>
      </c>
      <c r="E3958" s="140" t="s">
        <v>2054</v>
      </c>
      <c r="F3958" s="141" t="s">
        <v>2055</v>
      </c>
      <c r="G3958" s="142" t="s">
        <v>465</v>
      </c>
      <c r="H3958" s="143">
        <v>180.85</v>
      </c>
      <c r="I3958" s="144"/>
      <c r="J3958" s="145">
        <f>ROUND(I3958*H3958,2)</f>
        <v>0</v>
      </c>
      <c r="K3958" s="146"/>
      <c r="L3958" s="32"/>
      <c r="M3958" s="147" t="s">
        <v>1</v>
      </c>
      <c r="N3958" s="148" t="s">
        <v>45</v>
      </c>
      <c r="P3958" s="149">
        <f>O3958*H3958</f>
        <v>0</v>
      </c>
      <c r="Q3958" s="149">
        <v>1.9000000000000001E-4</v>
      </c>
      <c r="R3958" s="149">
        <f>Q3958*H3958</f>
        <v>3.4361500000000003E-2</v>
      </c>
      <c r="S3958" s="149">
        <v>0</v>
      </c>
      <c r="T3958" s="150">
        <f>S3958*H3958</f>
        <v>0</v>
      </c>
      <c r="AR3958" s="151" t="s">
        <v>497</v>
      </c>
      <c r="AT3958" s="151" t="s">
        <v>375</v>
      </c>
      <c r="AU3958" s="151" t="s">
        <v>90</v>
      </c>
      <c r="AY3958" s="17" t="s">
        <v>373</v>
      </c>
      <c r="BE3958" s="152">
        <f>IF(N3958="základní",J3958,0)</f>
        <v>0</v>
      </c>
      <c r="BF3958" s="152">
        <f>IF(N3958="snížená",J3958,0)</f>
        <v>0</v>
      </c>
      <c r="BG3958" s="152">
        <f>IF(N3958="zákl. přenesená",J3958,0)</f>
        <v>0</v>
      </c>
      <c r="BH3958" s="152">
        <f>IF(N3958="sníž. přenesená",J3958,0)</f>
        <v>0</v>
      </c>
      <c r="BI3958" s="152">
        <f>IF(N3958="nulová",J3958,0)</f>
        <v>0</v>
      </c>
      <c r="BJ3958" s="17" t="s">
        <v>87</v>
      </c>
      <c r="BK3958" s="152">
        <f>ROUND(I3958*H3958,2)</f>
        <v>0</v>
      </c>
      <c r="BL3958" s="17" t="s">
        <v>497</v>
      </c>
      <c r="BM3958" s="151" t="s">
        <v>2056</v>
      </c>
    </row>
    <row r="3959" spans="2:65" s="12" customFormat="1" ht="11.25">
      <c r="B3959" s="153"/>
      <c r="D3959" s="154" t="s">
        <v>381</v>
      </c>
      <c r="E3959" s="155" t="s">
        <v>1</v>
      </c>
      <c r="F3959" s="156" t="s">
        <v>779</v>
      </c>
      <c r="H3959" s="155" t="s">
        <v>1</v>
      </c>
      <c r="I3959" s="157"/>
      <c r="L3959" s="153"/>
      <c r="M3959" s="158"/>
      <c r="T3959" s="159"/>
      <c r="AT3959" s="155" t="s">
        <v>381</v>
      </c>
      <c r="AU3959" s="155" t="s">
        <v>90</v>
      </c>
      <c r="AV3959" s="12" t="s">
        <v>87</v>
      </c>
      <c r="AW3959" s="12" t="s">
        <v>36</v>
      </c>
      <c r="AX3959" s="12" t="s">
        <v>80</v>
      </c>
      <c r="AY3959" s="155" t="s">
        <v>373</v>
      </c>
    </row>
    <row r="3960" spans="2:65" s="13" customFormat="1" ht="11.25">
      <c r="B3960" s="160"/>
      <c r="D3960" s="154" t="s">
        <v>381</v>
      </c>
      <c r="E3960" s="161" t="s">
        <v>1</v>
      </c>
      <c r="F3960" s="162" t="s">
        <v>139</v>
      </c>
      <c r="H3960" s="163">
        <v>63.5</v>
      </c>
      <c r="I3960" s="164"/>
      <c r="L3960" s="160"/>
      <c r="M3960" s="165"/>
      <c r="T3960" s="166"/>
      <c r="AT3960" s="161" t="s">
        <v>381</v>
      </c>
      <c r="AU3960" s="161" t="s">
        <v>90</v>
      </c>
      <c r="AV3960" s="13" t="s">
        <v>90</v>
      </c>
      <c r="AW3960" s="13" t="s">
        <v>36</v>
      </c>
      <c r="AX3960" s="13" t="s">
        <v>80</v>
      </c>
      <c r="AY3960" s="161" t="s">
        <v>373</v>
      </c>
    </row>
    <row r="3961" spans="2:65" s="13" customFormat="1" ht="11.25">
      <c r="B3961" s="160"/>
      <c r="D3961" s="154" t="s">
        <v>381</v>
      </c>
      <c r="E3961" s="161" t="s">
        <v>1</v>
      </c>
      <c r="F3961" s="162" t="s">
        <v>148</v>
      </c>
      <c r="H3961" s="163">
        <v>82</v>
      </c>
      <c r="I3961" s="164"/>
      <c r="L3961" s="160"/>
      <c r="M3961" s="165"/>
      <c r="T3961" s="166"/>
      <c r="AT3961" s="161" t="s">
        <v>381</v>
      </c>
      <c r="AU3961" s="161" t="s">
        <v>90</v>
      </c>
      <c r="AV3961" s="13" t="s">
        <v>90</v>
      </c>
      <c r="AW3961" s="13" t="s">
        <v>36</v>
      </c>
      <c r="AX3961" s="13" t="s">
        <v>80</v>
      </c>
      <c r="AY3961" s="161" t="s">
        <v>373</v>
      </c>
    </row>
    <row r="3962" spans="2:65" s="13" customFormat="1" ht="11.25">
      <c r="B3962" s="160"/>
      <c r="D3962" s="154" t="s">
        <v>381</v>
      </c>
      <c r="E3962" s="161" t="s">
        <v>1</v>
      </c>
      <c r="F3962" s="162" t="s">
        <v>150</v>
      </c>
      <c r="H3962" s="163">
        <v>35.35</v>
      </c>
      <c r="I3962" s="164"/>
      <c r="L3962" s="160"/>
      <c r="M3962" s="165"/>
      <c r="T3962" s="166"/>
      <c r="AT3962" s="161" t="s">
        <v>381</v>
      </c>
      <c r="AU3962" s="161" t="s">
        <v>90</v>
      </c>
      <c r="AV3962" s="13" t="s">
        <v>90</v>
      </c>
      <c r="AW3962" s="13" t="s">
        <v>36</v>
      </c>
      <c r="AX3962" s="13" t="s">
        <v>80</v>
      </c>
      <c r="AY3962" s="161" t="s">
        <v>373</v>
      </c>
    </row>
    <row r="3963" spans="2:65" s="14" customFormat="1" ht="11.25">
      <c r="B3963" s="167"/>
      <c r="D3963" s="154" t="s">
        <v>381</v>
      </c>
      <c r="E3963" s="168" t="s">
        <v>1</v>
      </c>
      <c r="F3963" s="169" t="s">
        <v>386</v>
      </c>
      <c r="H3963" s="170">
        <v>180.85</v>
      </c>
      <c r="I3963" s="171"/>
      <c r="L3963" s="167"/>
      <c r="M3963" s="172"/>
      <c r="T3963" s="173"/>
      <c r="AT3963" s="168" t="s">
        <v>381</v>
      </c>
      <c r="AU3963" s="168" t="s">
        <v>90</v>
      </c>
      <c r="AV3963" s="14" t="s">
        <v>379</v>
      </c>
      <c r="AW3963" s="14" t="s">
        <v>36</v>
      </c>
      <c r="AX3963" s="14" t="s">
        <v>87</v>
      </c>
      <c r="AY3963" s="168" t="s">
        <v>373</v>
      </c>
    </row>
    <row r="3964" spans="2:65" s="1" customFormat="1" ht="11.25">
      <c r="B3964" s="32"/>
      <c r="D3964" s="154" t="s">
        <v>403</v>
      </c>
      <c r="F3964" s="174" t="s">
        <v>1827</v>
      </c>
      <c r="L3964" s="32"/>
      <c r="M3964" s="175"/>
      <c r="T3964" s="56"/>
      <c r="AU3964" s="17" t="s">
        <v>90</v>
      </c>
    </row>
    <row r="3965" spans="2:65" s="1" customFormat="1" ht="11.25">
      <c r="B3965" s="32"/>
      <c r="D3965" s="154" t="s">
        <v>403</v>
      </c>
      <c r="F3965" s="176" t="s">
        <v>1828</v>
      </c>
      <c r="H3965" s="177">
        <v>0</v>
      </c>
      <c r="L3965" s="32"/>
      <c r="M3965" s="175"/>
      <c r="T3965" s="56"/>
      <c r="AU3965" s="17" t="s">
        <v>90</v>
      </c>
    </row>
    <row r="3966" spans="2:65" s="1" customFormat="1" ht="11.25">
      <c r="B3966" s="32"/>
      <c r="D3966" s="154" t="s">
        <v>403</v>
      </c>
      <c r="F3966" s="176" t="s">
        <v>1829</v>
      </c>
      <c r="H3966" s="177">
        <v>0</v>
      </c>
      <c r="L3966" s="32"/>
      <c r="M3966" s="175"/>
      <c r="T3966" s="56"/>
      <c r="AU3966" s="17" t="s">
        <v>90</v>
      </c>
    </row>
    <row r="3967" spans="2:65" s="1" customFormat="1" ht="11.25">
      <c r="B3967" s="32"/>
      <c r="D3967" s="154" t="s">
        <v>403</v>
      </c>
      <c r="F3967" s="176" t="s">
        <v>1830</v>
      </c>
      <c r="H3967" s="177">
        <v>63.5</v>
      </c>
      <c r="L3967" s="32"/>
      <c r="M3967" s="175"/>
      <c r="T3967" s="56"/>
      <c r="AU3967" s="17" t="s">
        <v>90</v>
      </c>
    </row>
    <row r="3968" spans="2:65" s="1" customFormat="1" ht="11.25">
      <c r="B3968" s="32"/>
      <c r="D3968" s="154" t="s">
        <v>403</v>
      </c>
      <c r="F3968" s="176" t="s">
        <v>406</v>
      </c>
      <c r="H3968" s="177">
        <v>63.5</v>
      </c>
      <c r="L3968" s="32"/>
      <c r="M3968" s="175"/>
      <c r="T3968" s="56"/>
      <c r="AU3968" s="17" t="s">
        <v>90</v>
      </c>
    </row>
    <row r="3969" spans="2:65" s="1" customFormat="1" ht="11.25">
      <c r="B3969" s="32"/>
      <c r="D3969" s="154" t="s">
        <v>403</v>
      </c>
      <c r="F3969" s="174" t="s">
        <v>1831</v>
      </c>
      <c r="L3969" s="32"/>
      <c r="M3969" s="175"/>
      <c r="T3969" s="56"/>
      <c r="AU3969" s="17" t="s">
        <v>90</v>
      </c>
    </row>
    <row r="3970" spans="2:65" s="1" customFormat="1" ht="11.25">
      <c r="B3970" s="32"/>
      <c r="D3970" s="154" t="s">
        <v>403</v>
      </c>
      <c r="F3970" s="176" t="s">
        <v>1828</v>
      </c>
      <c r="H3970" s="177">
        <v>0</v>
      </c>
      <c r="L3970" s="32"/>
      <c r="M3970" s="175"/>
      <c r="T3970" s="56"/>
      <c r="AU3970" s="17" t="s">
        <v>90</v>
      </c>
    </row>
    <row r="3971" spans="2:65" s="1" customFormat="1" ht="11.25">
      <c r="B3971" s="32"/>
      <c r="D3971" s="154" t="s">
        <v>403</v>
      </c>
      <c r="F3971" s="176" t="s">
        <v>1832</v>
      </c>
      <c r="H3971" s="177">
        <v>0</v>
      </c>
      <c r="L3971" s="32"/>
      <c r="M3971" s="175"/>
      <c r="T3971" s="56"/>
      <c r="AU3971" s="17" t="s">
        <v>90</v>
      </c>
    </row>
    <row r="3972" spans="2:65" s="1" customFormat="1" ht="11.25">
      <c r="B3972" s="32"/>
      <c r="D3972" s="154" t="s">
        <v>403</v>
      </c>
      <c r="F3972" s="176" t="s">
        <v>1833</v>
      </c>
      <c r="H3972" s="177">
        <v>82</v>
      </c>
      <c r="L3972" s="32"/>
      <c r="M3972" s="175"/>
      <c r="T3972" s="56"/>
      <c r="AU3972" s="17" t="s">
        <v>90</v>
      </c>
    </row>
    <row r="3973" spans="2:65" s="1" customFormat="1" ht="11.25">
      <c r="B3973" s="32"/>
      <c r="D3973" s="154" t="s">
        <v>403</v>
      </c>
      <c r="F3973" s="176" t="s">
        <v>406</v>
      </c>
      <c r="H3973" s="177">
        <v>82</v>
      </c>
      <c r="L3973" s="32"/>
      <c r="M3973" s="175"/>
      <c r="T3973" s="56"/>
      <c r="AU3973" s="17" t="s">
        <v>90</v>
      </c>
    </row>
    <row r="3974" spans="2:65" s="1" customFormat="1" ht="11.25">
      <c r="B3974" s="32"/>
      <c r="D3974" s="154" t="s">
        <v>403</v>
      </c>
      <c r="F3974" s="174" t="s">
        <v>1834</v>
      </c>
      <c r="L3974" s="32"/>
      <c r="M3974" s="175"/>
      <c r="T3974" s="56"/>
      <c r="AU3974" s="17" t="s">
        <v>90</v>
      </c>
    </row>
    <row r="3975" spans="2:65" s="1" customFormat="1" ht="11.25">
      <c r="B3975" s="32"/>
      <c r="D3975" s="154" t="s">
        <v>403</v>
      </c>
      <c r="F3975" s="176" t="s">
        <v>1835</v>
      </c>
      <c r="H3975" s="177">
        <v>0</v>
      </c>
      <c r="L3975" s="32"/>
      <c r="M3975" s="175"/>
      <c r="T3975" s="56"/>
      <c r="AU3975" s="17" t="s">
        <v>90</v>
      </c>
    </row>
    <row r="3976" spans="2:65" s="1" customFormat="1" ht="11.25">
      <c r="B3976" s="32"/>
      <c r="D3976" s="154" t="s">
        <v>403</v>
      </c>
      <c r="F3976" s="176" t="s">
        <v>1836</v>
      </c>
      <c r="H3976" s="177">
        <v>35.35</v>
      </c>
      <c r="L3976" s="32"/>
      <c r="M3976" s="175"/>
      <c r="T3976" s="56"/>
      <c r="AU3976" s="17" t="s">
        <v>90</v>
      </c>
    </row>
    <row r="3977" spans="2:65" s="1" customFormat="1" ht="11.25">
      <c r="B3977" s="32"/>
      <c r="D3977" s="154" t="s">
        <v>403</v>
      </c>
      <c r="F3977" s="176" t="s">
        <v>406</v>
      </c>
      <c r="H3977" s="177">
        <v>35.35</v>
      </c>
      <c r="L3977" s="32"/>
      <c r="M3977" s="175"/>
      <c r="T3977" s="56"/>
      <c r="AU3977" s="17" t="s">
        <v>90</v>
      </c>
    </row>
    <row r="3978" spans="2:65" s="1" customFormat="1" ht="16.5" customHeight="1">
      <c r="B3978" s="32"/>
      <c r="C3978" s="185" t="s">
        <v>2057</v>
      </c>
      <c r="D3978" s="185" t="s">
        <v>479</v>
      </c>
      <c r="E3978" s="186" t="s">
        <v>2058</v>
      </c>
      <c r="F3978" s="187" t="s">
        <v>2059</v>
      </c>
      <c r="G3978" s="188" t="s">
        <v>395</v>
      </c>
      <c r="H3978" s="189">
        <v>5.58</v>
      </c>
      <c r="I3978" s="190"/>
      <c r="J3978" s="191">
        <f>ROUND(I3978*H3978,2)</f>
        <v>0</v>
      </c>
      <c r="K3978" s="192"/>
      <c r="L3978" s="193"/>
      <c r="M3978" s="194" t="s">
        <v>1</v>
      </c>
      <c r="N3978" s="195" t="s">
        <v>45</v>
      </c>
      <c r="P3978" s="149">
        <f>O3978*H3978</f>
        <v>0</v>
      </c>
      <c r="Q3978" s="149">
        <v>0.03</v>
      </c>
      <c r="R3978" s="149">
        <f>Q3978*H3978</f>
        <v>0.16739999999999999</v>
      </c>
      <c r="S3978" s="149">
        <v>0</v>
      </c>
      <c r="T3978" s="150">
        <f>S3978*H3978</f>
        <v>0</v>
      </c>
      <c r="AR3978" s="151" t="s">
        <v>658</v>
      </c>
      <c r="AT3978" s="151" t="s">
        <v>479</v>
      </c>
      <c r="AU3978" s="151" t="s">
        <v>90</v>
      </c>
      <c r="AY3978" s="17" t="s">
        <v>373</v>
      </c>
      <c r="BE3978" s="152">
        <f>IF(N3978="základní",J3978,0)</f>
        <v>0</v>
      </c>
      <c r="BF3978" s="152">
        <f>IF(N3978="snížená",J3978,0)</f>
        <v>0</v>
      </c>
      <c r="BG3978" s="152">
        <f>IF(N3978="zákl. přenesená",J3978,0)</f>
        <v>0</v>
      </c>
      <c r="BH3978" s="152">
        <f>IF(N3978="sníž. přenesená",J3978,0)</f>
        <v>0</v>
      </c>
      <c r="BI3978" s="152">
        <f>IF(N3978="nulová",J3978,0)</f>
        <v>0</v>
      </c>
      <c r="BJ3978" s="17" t="s">
        <v>87</v>
      </c>
      <c r="BK3978" s="152">
        <f>ROUND(I3978*H3978,2)</f>
        <v>0</v>
      </c>
      <c r="BL3978" s="17" t="s">
        <v>497</v>
      </c>
      <c r="BM3978" s="151" t="s">
        <v>2060</v>
      </c>
    </row>
    <row r="3979" spans="2:65" s="13" customFormat="1" ht="11.25">
      <c r="B3979" s="160"/>
      <c r="D3979" s="154" t="s">
        <v>381</v>
      </c>
      <c r="E3979" s="161" t="s">
        <v>1</v>
      </c>
      <c r="F3979" s="162" t="s">
        <v>2061</v>
      </c>
      <c r="H3979" s="163">
        <v>1.5880000000000001</v>
      </c>
      <c r="I3979" s="164"/>
      <c r="L3979" s="160"/>
      <c r="M3979" s="165"/>
      <c r="T3979" s="166"/>
      <c r="AT3979" s="161" t="s">
        <v>381</v>
      </c>
      <c r="AU3979" s="161" t="s">
        <v>90</v>
      </c>
      <c r="AV3979" s="13" t="s">
        <v>90</v>
      </c>
      <c r="AW3979" s="13" t="s">
        <v>36</v>
      </c>
      <c r="AX3979" s="13" t="s">
        <v>80</v>
      </c>
      <c r="AY3979" s="161" t="s">
        <v>373</v>
      </c>
    </row>
    <row r="3980" spans="2:65" s="13" customFormat="1" ht="11.25">
      <c r="B3980" s="160"/>
      <c r="D3980" s="154" t="s">
        <v>381</v>
      </c>
      <c r="E3980" s="161" t="s">
        <v>1</v>
      </c>
      <c r="F3980" s="162" t="s">
        <v>2062</v>
      </c>
      <c r="H3980" s="163">
        <v>2.5419999999999998</v>
      </c>
      <c r="I3980" s="164"/>
      <c r="L3980" s="160"/>
      <c r="M3980" s="165"/>
      <c r="T3980" s="166"/>
      <c r="AT3980" s="161" t="s">
        <v>381</v>
      </c>
      <c r="AU3980" s="161" t="s">
        <v>90</v>
      </c>
      <c r="AV3980" s="13" t="s">
        <v>90</v>
      </c>
      <c r="AW3980" s="13" t="s">
        <v>36</v>
      </c>
      <c r="AX3980" s="13" t="s">
        <v>80</v>
      </c>
      <c r="AY3980" s="161" t="s">
        <v>373</v>
      </c>
    </row>
    <row r="3981" spans="2:65" s="13" customFormat="1" ht="11.25">
      <c r="B3981" s="160"/>
      <c r="D3981" s="154" t="s">
        <v>381</v>
      </c>
      <c r="E3981" s="161" t="s">
        <v>1</v>
      </c>
      <c r="F3981" s="162" t="s">
        <v>2063</v>
      </c>
      <c r="H3981" s="163">
        <v>1.1839999999999999</v>
      </c>
      <c r="I3981" s="164"/>
      <c r="L3981" s="160"/>
      <c r="M3981" s="165"/>
      <c r="T3981" s="166"/>
      <c r="AT3981" s="161" t="s">
        <v>381</v>
      </c>
      <c r="AU3981" s="161" t="s">
        <v>90</v>
      </c>
      <c r="AV3981" s="13" t="s">
        <v>90</v>
      </c>
      <c r="AW3981" s="13" t="s">
        <v>36</v>
      </c>
      <c r="AX3981" s="13" t="s">
        <v>80</v>
      </c>
      <c r="AY3981" s="161" t="s">
        <v>373</v>
      </c>
    </row>
    <row r="3982" spans="2:65" s="14" customFormat="1" ht="11.25">
      <c r="B3982" s="167"/>
      <c r="D3982" s="154" t="s">
        <v>381</v>
      </c>
      <c r="E3982" s="168" t="s">
        <v>1</v>
      </c>
      <c r="F3982" s="169" t="s">
        <v>386</v>
      </c>
      <c r="H3982" s="170">
        <v>5.3140000000000001</v>
      </c>
      <c r="I3982" s="171"/>
      <c r="L3982" s="167"/>
      <c r="M3982" s="172"/>
      <c r="T3982" s="173"/>
      <c r="AT3982" s="168" t="s">
        <v>381</v>
      </c>
      <c r="AU3982" s="168" t="s">
        <v>90</v>
      </c>
      <c r="AV3982" s="14" t="s">
        <v>379</v>
      </c>
      <c r="AW3982" s="14" t="s">
        <v>36</v>
      </c>
      <c r="AX3982" s="14" t="s">
        <v>87</v>
      </c>
      <c r="AY3982" s="168" t="s">
        <v>373</v>
      </c>
    </row>
    <row r="3983" spans="2:65" s="1" customFormat="1" ht="11.25">
      <c r="B3983" s="32"/>
      <c r="D3983" s="154" t="s">
        <v>403</v>
      </c>
      <c r="F3983" s="174" t="s">
        <v>1827</v>
      </c>
      <c r="L3983" s="32"/>
      <c r="M3983" s="175"/>
      <c r="T3983" s="56"/>
      <c r="AU3983" s="17" t="s">
        <v>90</v>
      </c>
    </row>
    <row r="3984" spans="2:65" s="1" customFormat="1" ht="11.25">
      <c r="B3984" s="32"/>
      <c r="D3984" s="154" t="s">
        <v>403</v>
      </c>
      <c r="F3984" s="176" t="s">
        <v>1828</v>
      </c>
      <c r="H3984" s="177">
        <v>0</v>
      </c>
      <c r="L3984" s="32"/>
      <c r="M3984" s="175"/>
      <c r="T3984" s="56"/>
      <c r="AU3984" s="17" t="s">
        <v>90</v>
      </c>
    </row>
    <row r="3985" spans="2:65" s="1" customFormat="1" ht="11.25">
      <c r="B3985" s="32"/>
      <c r="D3985" s="154" t="s">
        <v>403</v>
      </c>
      <c r="F3985" s="176" t="s">
        <v>1829</v>
      </c>
      <c r="H3985" s="177">
        <v>0</v>
      </c>
      <c r="L3985" s="32"/>
      <c r="M3985" s="175"/>
      <c r="T3985" s="56"/>
      <c r="AU3985" s="17" t="s">
        <v>90</v>
      </c>
    </row>
    <row r="3986" spans="2:65" s="1" customFormat="1" ht="11.25">
      <c r="B3986" s="32"/>
      <c r="D3986" s="154" t="s">
        <v>403</v>
      </c>
      <c r="F3986" s="176" t="s">
        <v>1830</v>
      </c>
      <c r="H3986" s="177">
        <v>63.5</v>
      </c>
      <c r="L3986" s="32"/>
      <c r="M3986" s="175"/>
      <c r="T3986" s="56"/>
      <c r="AU3986" s="17" t="s">
        <v>90</v>
      </c>
    </row>
    <row r="3987" spans="2:65" s="1" customFormat="1" ht="11.25">
      <c r="B3987" s="32"/>
      <c r="D3987" s="154" t="s">
        <v>403</v>
      </c>
      <c r="F3987" s="176" t="s">
        <v>406</v>
      </c>
      <c r="H3987" s="177">
        <v>63.5</v>
      </c>
      <c r="L3987" s="32"/>
      <c r="M3987" s="175"/>
      <c r="T3987" s="56"/>
      <c r="AU3987" s="17" t="s">
        <v>90</v>
      </c>
    </row>
    <row r="3988" spans="2:65" s="1" customFormat="1" ht="11.25">
      <c r="B3988" s="32"/>
      <c r="D3988" s="154" t="s">
        <v>403</v>
      </c>
      <c r="F3988" s="174" t="s">
        <v>1831</v>
      </c>
      <c r="L3988" s="32"/>
      <c r="M3988" s="175"/>
      <c r="T3988" s="56"/>
      <c r="AU3988" s="17" t="s">
        <v>90</v>
      </c>
    </row>
    <row r="3989" spans="2:65" s="1" customFormat="1" ht="11.25">
      <c r="B3989" s="32"/>
      <c r="D3989" s="154" t="s">
        <v>403</v>
      </c>
      <c r="F3989" s="176" t="s">
        <v>1828</v>
      </c>
      <c r="H3989" s="177">
        <v>0</v>
      </c>
      <c r="L3989" s="32"/>
      <c r="M3989" s="175"/>
      <c r="T3989" s="56"/>
      <c r="AU3989" s="17" t="s">
        <v>90</v>
      </c>
    </row>
    <row r="3990" spans="2:65" s="1" customFormat="1" ht="11.25">
      <c r="B3990" s="32"/>
      <c r="D3990" s="154" t="s">
        <v>403</v>
      </c>
      <c r="F3990" s="176" t="s">
        <v>1832</v>
      </c>
      <c r="H3990" s="177">
        <v>0</v>
      </c>
      <c r="L3990" s="32"/>
      <c r="M3990" s="175"/>
      <c r="T3990" s="56"/>
      <c r="AU3990" s="17" t="s">
        <v>90</v>
      </c>
    </row>
    <row r="3991" spans="2:65" s="1" customFormat="1" ht="11.25">
      <c r="B3991" s="32"/>
      <c r="D3991" s="154" t="s">
        <v>403</v>
      </c>
      <c r="F3991" s="176" t="s">
        <v>1833</v>
      </c>
      <c r="H3991" s="177">
        <v>82</v>
      </c>
      <c r="L3991" s="32"/>
      <c r="M3991" s="175"/>
      <c r="T3991" s="56"/>
      <c r="AU3991" s="17" t="s">
        <v>90</v>
      </c>
    </row>
    <row r="3992" spans="2:65" s="1" customFormat="1" ht="11.25">
      <c r="B3992" s="32"/>
      <c r="D3992" s="154" t="s">
        <v>403</v>
      </c>
      <c r="F3992" s="176" t="s">
        <v>406</v>
      </c>
      <c r="H3992" s="177">
        <v>82</v>
      </c>
      <c r="L3992" s="32"/>
      <c r="M3992" s="175"/>
      <c r="T3992" s="56"/>
      <c r="AU3992" s="17" t="s">
        <v>90</v>
      </c>
    </row>
    <row r="3993" spans="2:65" s="1" customFormat="1" ht="11.25">
      <c r="B3993" s="32"/>
      <c r="D3993" s="154" t="s">
        <v>403</v>
      </c>
      <c r="F3993" s="174" t="s">
        <v>1834</v>
      </c>
      <c r="L3993" s="32"/>
      <c r="M3993" s="175"/>
      <c r="T3993" s="56"/>
      <c r="AU3993" s="17" t="s">
        <v>90</v>
      </c>
    </row>
    <row r="3994" spans="2:65" s="1" customFormat="1" ht="11.25">
      <c r="B3994" s="32"/>
      <c r="D3994" s="154" t="s">
        <v>403</v>
      </c>
      <c r="F3994" s="176" t="s">
        <v>1835</v>
      </c>
      <c r="H3994" s="177">
        <v>0</v>
      </c>
      <c r="L3994" s="32"/>
      <c r="M3994" s="175"/>
      <c r="T3994" s="56"/>
      <c r="AU3994" s="17" t="s">
        <v>90</v>
      </c>
    </row>
    <row r="3995" spans="2:65" s="1" customFormat="1" ht="11.25">
      <c r="B3995" s="32"/>
      <c r="D3995" s="154" t="s">
        <v>403</v>
      </c>
      <c r="F3995" s="176" t="s">
        <v>1836</v>
      </c>
      <c r="H3995" s="177">
        <v>35.35</v>
      </c>
      <c r="L3995" s="32"/>
      <c r="M3995" s="175"/>
      <c r="T3995" s="56"/>
      <c r="AU3995" s="17" t="s">
        <v>90</v>
      </c>
    </row>
    <row r="3996" spans="2:65" s="1" customFormat="1" ht="11.25">
      <c r="B3996" s="32"/>
      <c r="D3996" s="154" t="s">
        <v>403</v>
      </c>
      <c r="F3996" s="176" t="s">
        <v>406</v>
      </c>
      <c r="H3996" s="177">
        <v>35.35</v>
      </c>
      <c r="L3996" s="32"/>
      <c r="M3996" s="175"/>
      <c r="T3996" s="56"/>
      <c r="AU3996" s="17" t="s">
        <v>90</v>
      </c>
    </row>
    <row r="3997" spans="2:65" s="13" customFormat="1" ht="11.25">
      <c r="B3997" s="160"/>
      <c r="D3997" s="154" t="s">
        <v>381</v>
      </c>
      <c r="F3997" s="162" t="s">
        <v>2064</v>
      </c>
      <c r="H3997" s="163">
        <v>5.58</v>
      </c>
      <c r="I3997" s="164"/>
      <c r="L3997" s="160"/>
      <c r="M3997" s="165"/>
      <c r="T3997" s="166"/>
      <c r="AT3997" s="161" t="s">
        <v>381</v>
      </c>
      <c r="AU3997" s="161" t="s">
        <v>90</v>
      </c>
      <c r="AV3997" s="13" t="s">
        <v>90</v>
      </c>
      <c r="AW3997" s="13" t="s">
        <v>4</v>
      </c>
      <c r="AX3997" s="13" t="s">
        <v>87</v>
      </c>
      <c r="AY3997" s="161" t="s">
        <v>373</v>
      </c>
    </row>
    <row r="3998" spans="2:65" s="1" customFormat="1" ht="24.2" customHeight="1">
      <c r="B3998" s="32"/>
      <c r="C3998" s="139" t="s">
        <v>2065</v>
      </c>
      <c r="D3998" s="139" t="s">
        <v>375</v>
      </c>
      <c r="E3998" s="140" t="s">
        <v>2066</v>
      </c>
      <c r="F3998" s="141" t="s">
        <v>2067</v>
      </c>
      <c r="G3998" s="142" t="s">
        <v>465</v>
      </c>
      <c r="H3998" s="143">
        <v>12</v>
      </c>
      <c r="I3998" s="144"/>
      <c r="J3998" s="145">
        <f>ROUND(I3998*H3998,2)</f>
        <v>0</v>
      </c>
      <c r="K3998" s="146"/>
      <c r="L3998" s="32"/>
      <c r="M3998" s="147" t="s">
        <v>1</v>
      </c>
      <c r="N3998" s="148" t="s">
        <v>45</v>
      </c>
      <c r="P3998" s="149">
        <f>O3998*H3998</f>
        <v>0</v>
      </c>
      <c r="Q3998" s="149">
        <v>0</v>
      </c>
      <c r="R3998" s="149">
        <f>Q3998*H3998</f>
        <v>0</v>
      </c>
      <c r="S3998" s="149">
        <v>0</v>
      </c>
      <c r="T3998" s="150">
        <f>S3998*H3998</f>
        <v>0</v>
      </c>
      <c r="AR3998" s="151" t="s">
        <v>497</v>
      </c>
      <c r="AT3998" s="151" t="s">
        <v>375</v>
      </c>
      <c r="AU3998" s="151" t="s">
        <v>90</v>
      </c>
      <c r="AY3998" s="17" t="s">
        <v>373</v>
      </c>
      <c r="BE3998" s="152">
        <f>IF(N3998="základní",J3998,0)</f>
        <v>0</v>
      </c>
      <c r="BF3998" s="152">
        <f>IF(N3998="snížená",J3998,0)</f>
        <v>0</v>
      </c>
      <c r="BG3998" s="152">
        <f>IF(N3998="zákl. přenesená",J3998,0)</f>
        <v>0</v>
      </c>
      <c r="BH3998" s="152">
        <f>IF(N3998="sníž. přenesená",J3998,0)</f>
        <v>0</v>
      </c>
      <c r="BI3998" s="152">
        <f>IF(N3998="nulová",J3998,0)</f>
        <v>0</v>
      </c>
      <c r="BJ3998" s="17" t="s">
        <v>87</v>
      </c>
      <c r="BK3998" s="152">
        <f>ROUND(I3998*H3998,2)</f>
        <v>0</v>
      </c>
      <c r="BL3998" s="17" t="s">
        <v>497</v>
      </c>
      <c r="BM3998" s="151" t="s">
        <v>2068</v>
      </c>
    </row>
    <row r="3999" spans="2:65" s="12" customFormat="1" ht="11.25">
      <c r="B3999" s="153"/>
      <c r="D3999" s="154" t="s">
        <v>381</v>
      </c>
      <c r="E3999" s="155" t="s">
        <v>1</v>
      </c>
      <c r="F3999" s="156" t="s">
        <v>434</v>
      </c>
      <c r="H3999" s="155" t="s">
        <v>1</v>
      </c>
      <c r="I3999" s="157"/>
      <c r="L3999" s="153"/>
      <c r="M3999" s="158"/>
      <c r="T3999" s="159"/>
      <c r="AT3999" s="155" t="s">
        <v>381</v>
      </c>
      <c r="AU3999" s="155" t="s">
        <v>90</v>
      </c>
      <c r="AV3999" s="12" t="s">
        <v>87</v>
      </c>
      <c r="AW3999" s="12" t="s">
        <v>36</v>
      </c>
      <c r="AX3999" s="12" t="s">
        <v>80</v>
      </c>
      <c r="AY3999" s="155" t="s">
        <v>373</v>
      </c>
    </row>
    <row r="4000" spans="2:65" s="12" customFormat="1" ht="11.25">
      <c r="B4000" s="153"/>
      <c r="D4000" s="154" t="s">
        <v>381</v>
      </c>
      <c r="E4000" s="155" t="s">
        <v>1</v>
      </c>
      <c r="F4000" s="156" t="s">
        <v>534</v>
      </c>
      <c r="H4000" s="155" t="s">
        <v>1</v>
      </c>
      <c r="I4000" s="157"/>
      <c r="L4000" s="153"/>
      <c r="M4000" s="158"/>
      <c r="T4000" s="159"/>
      <c r="AT4000" s="155" t="s">
        <v>381</v>
      </c>
      <c r="AU4000" s="155" t="s">
        <v>90</v>
      </c>
      <c r="AV4000" s="12" t="s">
        <v>87</v>
      </c>
      <c r="AW4000" s="12" t="s">
        <v>36</v>
      </c>
      <c r="AX4000" s="12" t="s">
        <v>80</v>
      </c>
      <c r="AY4000" s="155" t="s">
        <v>373</v>
      </c>
    </row>
    <row r="4001" spans="2:65" s="13" customFormat="1" ht="11.25">
      <c r="B4001" s="160"/>
      <c r="D4001" s="154" t="s">
        <v>381</v>
      </c>
      <c r="E4001" s="161" t="s">
        <v>1</v>
      </c>
      <c r="F4001" s="162" t="s">
        <v>535</v>
      </c>
      <c r="H4001" s="163">
        <v>12</v>
      </c>
      <c r="I4001" s="164"/>
      <c r="L4001" s="160"/>
      <c r="M4001" s="165"/>
      <c r="T4001" s="166"/>
      <c r="AT4001" s="161" t="s">
        <v>381</v>
      </c>
      <c r="AU4001" s="161" t="s">
        <v>90</v>
      </c>
      <c r="AV4001" s="13" t="s">
        <v>90</v>
      </c>
      <c r="AW4001" s="13" t="s">
        <v>36</v>
      </c>
      <c r="AX4001" s="13" t="s">
        <v>80</v>
      </c>
      <c r="AY4001" s="161" t="s">
        <v>373</v>
      </c>
    </row>
    <row r="4002" spans="2:65" s="14" customFormat="1" ht="11.25">
      <c r="B4002" s="167"/>
      <c r="D4002" s="154" t="s">
        <v>381</v>
      </c>
      <c r="E4002" s="168" t="s">
        <v>1</v>
      </c>
      <c r="F4002" s="169" t="s">
        <v>386</v>
      </c>
      <c r="H4002" s="170">
        <v>12</v>
      </c>
      <c r="I4002" s="171"/>
      <c r="L4002" s="167"/>
      <c r="M4002" s="172"/>
      <c r="T4002" s="173"/>
      <c r="AT4002" s="168" t="s">
        <v>381</v>
      </c>
      <c r="AU4002" s="168" t="s">
        <v>90</v>
      </c>
      <c r="AV4002" s="14" t="s">
        <v>379</v>
      </c>
      <c r="AW4002" s="14" t="s">
        <v>36</v>
      </c>
      <c r="AX4002" s="14" t="s">
        <v>87</v>
      </c>
      <c r="AY4002" s="168" t="s">
        <v>373</v>
      </c>
    </row>
    <row r="4003" spans="2:65" s="1" customFormat="1" ht="16.5" customHeight="1">
      <c r="B4003" s="32"/>
      <c r="C4003" s="185" t="s">
        <v>2069</v>
      </c>
      <c r="D4003" s="185" t="s">
        <v>479</v>
      </c>
      <c r="E4003" s="186" t="s">
        <v>2070</v>
      </c>
      <c r="F4003" s="187" t="s">
        <v>2071</v>
      </c>
      <c r="G4003" s="188" t="s">
        <v>465</v>
      </c>
      <c r="H4003" s="189">
        <v>13.2</v>
      </c>
      <c r="I4003" s="190"/>
      <c r="J4003" s="191">
        <f>ROUND(I4003*H4003,2)</f>
        <v>0</v>
      </c>
      <c r="K4003" s="192"/>
      <c r="L4003" s="193"/>
      <c r="M4003" s="194" t="s">
        <v>1</v>
      </c>
      <c r="N4003" s="195" t="s">
        <v>45</v>
      </c>
      <c r="P4003" s="149">
        <f>O4003*H4003</f>
        <v>0</v>
      </c>
      <c r="Q4003" s="149">
        <v>2.31E-3</v>
      </c>
      <c r="R4003" s="149">
        <f>Q4003*H4003</f>
        <v>3.0491999999999998E-2</v>
      </c>
      <c r="S4003" s="149">
        <v>0</v>
      </c>
      <c r="T4003" s="150">
        <f>S4003*H4003</f>
        <v>0</v>
      </c>
      <c r="AR4003" s="151" t="s">
        <v>658</v>
      </c>
      <c r="AT4003" s="151" t="s">
        <v>479</v>
      </c>
      <c r="AU4003" s="151" t="s">
        <v>90</v>
      </c>
      <c r="AY4003" s="17" t="s">
        <v>373</v>
      </c>
      <c r="BE4003" s="152">
        <f>IF(N4003="základní",J4003,0)</f>
        <v>0</v>
      </c>
      <c r="BF4003" s="152">
        <f>IF(N4003="snížená",J4003,0)</f>
        <v>0</v>
      </c>
      <c r="BG4003" s="152">
        <f>IF(N4003="zákl. přenesená",J4003,0)</f>
        <v>0</v>
      </c>
      <c r="BH4003" s="152">
        <f>IF(N4003="sníž. přenesená",J4003,0)</f>
        <v>0</v>
      </c>
      <c r="BI4003" s="152">
        <f>IF(N4003="nulová",J4003,0)</f>
        <v>0</v>
      </c>
      <c r="BJ4003" s="17" t="s">
        <v>87</v>
      </c>
      <c r="BK4003" s="152">
        <f>ROUND(I4003*H4003,2)</f>
        <v>0</v>
      </c>
      <c r="BL4003" s="17" t="s">
        <v>497</v>
      </c>
      <c r="BM4003" s="151" t="s">
        <v>2072</v>
      </c>
    </row>
    <row r="4004" spans="2:65" s="13" customFormat="1" ht="11.25">
      <c r="B4004" s="160"/>
      <c r="D4004" s="154" t="s">
        <v>381</v>
      </c>
      <c r="E4004" s="161" t="s">
        <v>1</v>
      </c>
      <c r="F4004" s="162" t="s">
        <v>535</v>
      </c>
      <c r="H4004" s="163">
        <v>12</v>
      </c>
      <c r="I4004" s="164"/>
      <c r="L4004" s="160"/>
      <c r="M4004" s="165"/>
      <c r="T4004" s="166"/>
      <c r="AT4004" s="161" t="s">
        <v>381</v>
      </c>
      <c r="AU4004" s="161" t="s">
        <v>90</v>
      </c>
      <c r="AV4004" s="13" t="s">
        <v>90</v>
      </c>
      <c r="AW4004" s="13" t="s">
        <v>36</v>
      </c>
      <c r="AX4004" s="13" t="s">
        <v>80</v>
      </c>
      <c r="AY4004" s="161" t="s">
        <v>373</v>
      </c>
    </row>
    <row r="4005" spans="2:65" s="14" customFormat="1" ht="11.25">
      <c r="B4005" s="167"/>
      <c r="D4005" s="154" t="s">
        <v>381</v>
      </c>
      <c r="E4005" s="168" t="s">
        <v>1</v>
      </c>
      <c r="F4005" s="169" t="s">
        <v>386</v>
      </c>
      <c r="H4005" s="170">
        <v>12</v>
      </c>
      <c r="I4005" s="171"/>
      <c r="L4005" s="167"/>
      <c r="M4005" s="172"/>
      <c r="T4005" s="173"/>
      <c r="AT4005" s="168" t="s">
        <v>381</v>
      </c>
      <c r="AU4005" s="168" t="s">
        <v>90</v>
      </c>
      <c r="AV4005" s="14" t="s">
        <v>379</v>
      </c>
      <c r="AW4005" s="14" t="s">
        <v>36</v>
      </c>
      <c r="AX4005" s="14" t="s">
        <v>87</v>
      </c>
      <c r="AY4005" s="168" t="s">
        <v>373</v>
      </c>
    </row>
    <row r="4006" spans="2:65" s="13" customFormat="1" ht="11.25">
      <c r="B4006" s="160"/>
      <c r="D4006" s="154" t="s">
        <v>381</v>
      </c>
      <c r="F4006" s="162" t="s">
        <v>2073</v>
      </c>
      <c r="H4006" s="163">
        <v>13.2</v>
      </c>
      <c r="I4006" s="164"/>
      <c r="L4006" s="160"/>
      <c r="M4006" s="165"/>
      <c r="T4006" s="166"/>
      <c r="AT4006" s="161" t="s">
        <v>381</v>
      </c>
      <c r="AU4006" s="161" t="s">
        <v>90</v>
      </c>
      <c r="AV4006" s="13" t="s">
        <v>90</v>
      </c>
      <c r="AW4006" s="13" t="s">
        <v>4</v>
      </c>
      <c r="AX4006" s="13" t="s">
        <v>87</v>
      </c>
      <c r="AY4006" s="161" t="s">
        <v>373</v>
      </c>
    </row>
    <row r="4007" spans="2:65" s="1" customFormat="1" ht="24.2" customHeight="1">
      <c r="B4007" s="32"/>
      <c r="C4007" s="139" t="s">
        <v>2074</v>
      </c>
      <c r="D4007" s="139" t="s">
        <v>375</v>
      </c>
      <c r="E4007" s="140" t="s">
        <v>2075</v>
      </c>
      <c r="F4007" s="141" t="s">
        <v>2076</v>
      </c>
      <c r="G4007" s="142" t="s">
        <v>647</v>
      </c>
      <c r="H4007" s="143">
        <v>8.9260000000000002</v>
      </c>
      <c r="I4007" s="144"/>
      <c r="J4007" s="145">
        <f>ROUND(I4007*H4007,2)</f>
        <v>0</v>
      </c>
      <c r="K4007" s="146"/>
      <c r="L4007" s="32"/>
      <c r="M4007" s="147" t="s">
        <v>1</v>
      </c>
      <c r="N4007" s="148" t="s">
        <v>45</v>
      </c>
      <c r="P4007" s="149">
        <f>O4007*H4007</f>
        <v>0</v>
      </c>
      <c r="Q4007" s="149">
        <v>0</v>
      </c>
      <c r="R4007" s="149">
        <f>Q4007*H4007</f>
        <v>0</v>
      </c>
      <c r="S4007" s="149">
        <v>0</v>
      </c>
      <c r="T4007" s="150">
        <f>S4007*H4007</f>
        <v>0</v>
      </c>
      <c r="AR4007" s="151" t="s">
        <v>497</v>
      </c>
      <c r="AT4007" s="151" t="s">
        <v>375</v>
      </c>
      <c r="AU4007" s="151" t="s">
        <v>90</v>
      </c>
      <c r="AY4007" s="17" t="s">
        <v>373</v>
      </c>
      <c r="BE4007" s="152">
        <f>IF(N4007="základní",J4007,0)</f>
        <v>0</v>
      </c>
      <c r="BF4007" s="152">
        <f>IF(N4007="snížená",J4007,0)</f>
        <v>0</v>
      </c>
      <c r="BG4007" s="152">
        <f>IF(N4007="zákl. přenesená",J4007,0)</f>
        <v>0</v>
      </c>
      <c r="BH4007" s="152">
        <f>IF(N4007="sníž. přenesená",J4007,0)</f>
        <v>0</v>
      </c>
      <c r="BI4007" s="152">
        <f>IF(N4007="nulová",J4007,0)</f>
        <v>0</v>
      </c>
      <c r="BJ4007" s="17" t="s">
        <v>87</v>
      </c>
      <c r="BK4007" s="152">
        <f>ROUND(I4007*H4007,2)</f>
        <v>0</v>
      </c>
      <c r="BL4007" s="17" t="s">
        <v>497</v>
      </c>
      <c r="BM4007" s="151" t="s">
        <v>2077</v>
      </c>
    </row>
    <row r="4008" spans="2:65" s="11" customFormat="1" ht="22.9" customHeight="1">
      <c r="B4008" s="127"/>
      <c r="D4008" s="128" t="s">
        <v>79</v>
      </c>
      <c r="E4008" s="137" t="s">
        <v>2078</v>
      </c>
      <c r="F4008" s="137" t="s">
        <v>2079</v>
      </c>
      <c r="I4008" s="130"/>
      <c r="J4008" s="138">
        <f>BK4008</f>
        <v>0</v>
      </c>
      <c r="L4008" s="127"/>
      <c r="M4008" s="132"/>
      <c r="P4008" s="133">
        <f>SUM(P4009:P4020)</f>
        <v>0</v>
      </c>
      <c r="R4008" s="133">
        <f>SUM(R4009:R4020)</f>
        <v>6.8559999999999996E-2</v>
      </c>
      <c r="T4008" s="134">
        <f>SUM(T4009:T4020)</f>
        <v>0</v>
      </c>
      <c r="AR4008" s="128" t="s">
        <v>90</v>
      </c>
      <c r="AT4008" s="135" t="s">
        <v>79</v>
      </c>
      <c r="AU4008" s="135" t="s">
        <v>87</v>
      </c>
      <c r="AY4008" s="128" t="s">
        <v>373</v>
      </c>
      <c r="BK4008" s="136">
        <f>SUM(BK4009:BK4020)</f>
        <v>0</v>
      </c>
    </row>
    <row r="4009" spans="2:65" s="1" customFormat="1" ht="16.5" customHeight="1">
      <c r="B4009" s="32"/>
      <c r="C4009" s="139" t="s">
        <v>2080</v>
      </c>
      <c r="D4009" s="139" t="s">
        <v>375</v>
      </c>
      <c r="E4009" s="140" t="s">
        <v>2081</v>
      </c>
      <c r="F4009" s="141" t="s">
        <v>2082</v>
      </c>
      <c r="G4009" s="142" t="s">
        <v>914</v>
      </c>
      <c r="H4009" s="143">
        <v>20</v>
      </c>
      <c r="I4009" s="144"/>
      <c r="J4009" s="145">
        <f>ROUND(I4009*H4009,2)</f>
        <v>0</v>
      </c>
      <c r="K4009" s="146"/>
      <c r="L4009" s="32"/>
      <c r="M4009" s="147" t="s">
        <v>1</v>
      </c>
      <c r="N4009" s="148" t="s">
        <v>45</v>
      </c>
      <c r="P4009" s="149">
        <f>O4009*H4009</f>
        <v>0</v>
      </c>
      <c r="Q4009" s="149">
        <v>1.67E-3</v>
      </c>
      <c r="R4009" s="149">
        <f>Q4009*H4009</f>
        <v>3.3399999999999999E-2</v>
      </c>
      <c r="S4009" s="149">
        <v>0</v>
      </c>
      <c r="T4009" s="150">
        <f>S4009*H4009</f>
        <v>0</v>
      </c>
      <c r="AR4009" s="151" t="s">
        <v>497</v>
      </c>
      <c r="AT4009" s="151" t="s">
        <v>375</v>
      </c>
      <c r="AU4009" s="151" t="s">
        <v>90</v>
      </c>
      <c r="AY4009" s="17" t="s">
        <v>373</v>
      </c>
      <c r="BE4009" s="152">
        <f>IF(N4009="základní",J4009,0)</f>
        <v>0</v>
      </c>
      <c r="BF4009" s="152">
        <f>IF(N4009="snížená",J4009,0)</f>
        <v>0</v>
      </c>
      <c r="BG4009" s="152">
        <f>IF(N4009="zákl. přenesená",J4009,0)</f>
        <v>0</v>
      </c>
      <c r="BH4009" s="152">
        <f>IF(N4009="sníž. přenesená",J4009,0)</f>
        <v>0</v>
      </c>
      <c r="BI4009" s="152">
        <f>IF(N4009="nulová",J4009,0)</f>
        <v>0</v>
      </c>
      <c r="BJ4009" s="17" t="s">
        <v>87</v>
      </c>
      <c r="BK4009" s="152">
        <f>ROUND(I4009*H4009,2)</f>
        <v>0</v>
      </c>
      <c r="BL4009" s="17" t="s">
        <v>497</v>
      </c>
      <c r="BM4009" s="151" t="s">
        <v>2083</v>
      </c>
    </row>
    <row r="4010" spans="2:65" s="12" customFormat="1" ht="11.25">
      <c r="B4010" s="153"/>
      <c r="D4010" s="154" t="s">
        <v>381</v>
      </c>
      <c r="E4010" s="155" t="s">
        <v>1</v>
      </c>
      <c r="F4010" s="156" t="s">
        <v>2084</v>
      </c>
      <c r="H4010" s="155" t="s">
        <v>1</v>
      </c>
      <c r="I4010" s="157"/>
      <c r="L4010" s="153"/>
      <c r="M4010" s="158"/>
      <c r="T4010" s="159"/>
      <c r="AT4010" s="155" t="s">
        <v>381</v>
      </c>
      <c r="AU4010" s="155" t="s">
        <v>90</v>
      </c>
      <c r="AV4010" s="12" t="s">
        <v>87</v>
      </c>
      <c r="AW4010" s="12" t="s">
        <v>36</v>
      </c>
      <c r="AX4010" s="12" t="s">
        <v>80</v>
      </c>
      <c r="AY4010" s="155" t="s">
        <v>373</v>
      </c>
    </row>
    <row r="4011" spans="2:65" s="13" customFormat="1" ht="11.25">
      <c r="B4011" s="160"/>
      <c r="D4011" s="154" t="s">
        <v>381</v>
      </c>
      <c r="E4011" s="161" t="s">
        <v>1</v>
      </c>
      <c r="F4011" s="162" t="s">
        <v>2085</v>
      </c>
      <c r="H4011" s="163">
        <v>15</v>
      </c>
      <c r="I4011" s="164"/>
      <c r="L4011" s="160"/>
      <c r="M4011" s="165"/>
      <c r="T4011" s="166"/>
      <c r="AT4011" s="161" t="s">
        <v>381</v>
      </c>
      <c r="AU4011" s="161" t="s">
        <v>90</v>
      </c>
      <c r="AV4011" s="13" t="s">
        <v>90</v>
      </c>
      <c r="AW4011" s="13" t="s">
        <v>36</v>
      </c>
      <c r="AX4011" s="13" t="s">
        <v>80</v>
      </c>
      <c r="AY4011" s="161" t="s">
        <v>373</v>
      </c>
    </row>
    <row r="4012" spans="2:65" s="13" customFormat="1" ht="11.25">
      <c r="B4012" s="160"/>
      <c r="D4012" s="154" t="s">
        <v>381</v>
      </c>
      <c r="E4012" s="161" t="s">
        <v>1</v>
      </c>
      <c r="F4012" s="162" t="s">
        <v>2086</v>
      </c>
      <c r="H4012" s="163">
        <v>5</v>
      </c>
      <c r="I4012" s="164"/>
      <c r="L4012" s="160"/>
      <c r="M4012" s="165"/>
      <c r="T4012" s="166"/>
      <c r="AT4012" s="161" t="s">
        <v>381</v>
      </c>
      <c r="AU4012" s="161" t="s">
        <v>90</v>
      </c>
      <c r="AV4012" s="13" t="s">
        <v>90</v>
      </c>
      <c r="AW4012" s="13" t="s">
        <v>36</v>
      </c>
      <c r="AX4012" s="13" t="s">
        <v>80</v>
      </c>
      <c r="AY4012" s="161" t="s">
        <v>373</v>
      </c>
    </row>
    <row r="4013" spans="2:65" s="14" customFormat="1" ht="11.25">
      <c r="B4013" s="167"/>
      <c r="D4013" s="154" t="s">
        <v>381</v>
      </c>
      <c r="E4013" s="168" t="s">
        <v>1</v>
      </c>
      <c r="F4013" s="169" t="s">
        <v>386</v>
      </c>
      <c r="H4013" s="170">
        <v>20</v>
      </c>
      <c r="I4013" s="171"/>
      <c r="L4013" s="167"/>
      <c r="M4013" s="172"/>
      <c r="T4013" s="173"/>
      <c r="AT4013" s="168" t="s">
        <v>381</v>
      </c>
      <c r="AU4013" s="168" t="s">
        <v>90</v>
      </c>
      <c r="AV4013" s="14" t="s">
        <v>379</v>
      </c>
      <c r="AW4013" s="14" t="s">
        <v>36</v>
      </c>
      <c r="AX4013" s="14" t="s">
        <v>87</v>
      </c>
      <c r="AY4013" s="168" t="s">
        <v>373</v>
      </c>
    </row>
    <row r="4014" spans="2:65" s="1" customFormat="1" ht="16.5" customHeight="1">
      <c r="B4014" s="32"/>
      <c r="C4014" s="139" t="s">
        <v>2087</v>
      </c>
      <c r="D4014" s="139" t="s">
        <v>375</v>
      </c>
      <c r="E4014" s="140" t="s">
        <v>2088</v>
      </c>
      <c r="F4014" s="141" t="s">
        <v>2089</v>
      </c>
      <c r="G4014" s="142" t="s">
        <v>914</v>
      </c>
      <c r="H4014" s="143">
        <v>12</v>
      </c>
      <c r="I4014" s="144"/>
      <c r="J4014" s="145">
        <f>ROUND(I4014*H4014,2)</f>
        <v>0</v>
      </c>
      <c r="K4014" s="146"/>
      <c r="L4014" s="32"/>
      <c r="M4014" s="147" t="s">
        <v>1</v>
      </c>
      <c r="N4014" s="148" t="s">
        <v>45</v>
      </c>
      <c r="P4014" s="149">
        <f>O4014*H4014</f>
        <v>0</v>
      </c>
      <c r="Q4014" s="149">
        <v>3.0000000000000001E-5</v>
      </c>
      <c r="R4014" s="149">
        <f>Q4014*H4014</f>
        <v>3.6000000000000002E-4</v>
      </c>
      <c r="S4014" s="149">
        <v>0</v>
      </c>
      <c r="T4014" s="150">
        <f>S4014*H4014</f>
        <v>0</v>
      </c>
      <c r="AR4014" s="151" t="s">
        <v>497</v>
      </c>
      <c r="AT4014" s="151" t="s">
        <v>375</v>
      </c>
      <c r="AU4014" s="151" t="s">
        <v>90</v>
      </c>
      <c r="AY4014" s="17" t="s">
        <v>373</v>
      </c>
      <c r="BE4014" s="152">
        <f>IF(N4014="základní",J4014,0)</f>
        <v>0</v>
      </c>
      <c r="BF4014" s="152">
        <f>IF(N4014="snížená",J4014,0)</f>
        <v>0</v>
      </c>
      <c r="BG4014" s="152">
        <f>IF(N4014="zákl. přenesená",J4014,0)</f>
        <v>0</v>
      </c>
      <c r="BH4014" s="152">
        <f>IF(N4014="sníž. přenesená",J4014,0)</f>
        <v>0</v>
      </c>
      <c r="BI4014" s="152">
        <f>IF(N4014="nulová",J4014,0)</f>
        <v>0</v>
      </c>
      <c r="BJ4014" s="17" t="s">
        <v>87</v>
      </c>
      <c r="BK4014" s="152">
        <f>ROUND(I4014*H4014,2)</f>
        <v>0</v>
      </c>
      <c r="BL4014" s="17" t="s">
        <v>497</v>
      </c>
      <c r="BM4014" s="151" t="s">
        <v>2090</v>
      </c>
    </row>
    <row r="4015" spans="2:65" s="12" customFormat="1" ht="11.25">
      <c r="B4015" s="153"/>
      <c r="D4015" s="154" t="s">
        <v>381</v>
      </c>
      <c r="E4015" s="155" t="s">
        <v>1</v>
      </c>
      <c r="F4015" s="156" t="s">
        <v>1811</v>
      </c>
      <c r="H4015" s="155" t="s">
        <v>1</v>
      </c>
      <c r="I4015" s="157"/>
      <c r="L4015" s="153"/>
      <c r="M4015" s="158"/>
      <c r="T4015" s="159"/>
      <c r="AT4015" s="155" t="s">
        <v>381</v>
      </c>
      <c r="AU4015" s="155" t="s">
        <v>90</v>
      </c>
      <c r="AV4015" s="12" t="s">
        <v>87</v>
      </c>
      <c r="AW4015" s="12" t="s">
        <v>36</v>
      </c>
      <c r="AX4015" s="12" t="s">
        <v>80</v>
      </c>
      <c r="AY4015" s="155" t="s">
        <v>373</v>
      </c>
    </row>
    <row r="4016" spans="2:65" s="13" customFormat="1" ht="11.25">
      <c r="B4016" s="160"/>
      <c r="D4016" s="154" t="s">
        <v>381</v>
      </c>
      <c r="E4016" s="161" t="s">
        <v>1</v>
      </c>
      <c r="F4016" s="162" t="s">
        <v>1926</v>
      </c>
      <c r="H4016" s="163">
        <v>10</v>
      </c>
      <c r="I4016" s="164"/>
      <c r="L4016" s="160"/>
      <c r="M4016" s="165"/>
      <c r="T4016" s="166"/>
      <c r="AT4016" s="161" t="s">
        <v>381</v>
      </c>
      <c r="AU4016" s="161" t="s">
        <v>90</v>
      </c>
      <c r="AV4016" s="13" t="s">
        <v>90</v>
      </c>
      <c r="AW4016" s="13" t="s">
        <v>36</v>
      </c>
      <c r="AX4016" s="13" t="s">
        <v>80</v>
      </c>
      <c r="AY4016" s="161" t="s">
        <v>373</v>
      </c>
    </row>
    <row r="4017" spans="2:65" s="13" customFormat="1" ht="11.25">
      <c r="B4017" s="160"/>
      <c r="D4017" s="154" t="s">
        <v>381</v>
      </c>
      <c r="E4017" s="161" t="s">
        <v>1</v>
      </c>
      <c r="F4017" s="162" t="s">
        <v>1927</v>
      </c>
      <c r="H4017" s="163">
        <v>2</v>
      </c>
      <c r="I4017" s="164"/>
      <c r="L4017" s="160"/>
      <c r="M4017" s="165"/>
      <c r="T4017" s="166"/>
      <c r="AT4017" s="161" t="s">
        <v>381</v>
      </c>
      <c r="AU4017" s="161" t="s">
        <v>90</v>
      </c>
      <c r="AV4017" s="13" t="s">
        <v>90</v>
      </c>
      <c r="AW4017" s="13" t="s">
        <v>36</v>
      </c>
      <c r="AX4017" s="13" t="s">
        <v>80</v>
      </c>
      <c r="AY4017" s="161" t="s">
        <v>373</v>
      </c>
    </row>
    <row r="4018" spans="2:65" s="14" customFormat="1" ht="11.25">
      <c r="B4018" s="167"/>
      <c r="D4018" s="154" t="s">
        <v>381</v>
      </c>
      <c r="E4018" s="168" t="s">
        <v>1</v>
      </c>
      <c r="F4018" s="169" t="s">
        <v>386</v>
      </c>
      <c r="H4018" s="170">
        <v>12</v>
      </c>
      <c r="I4018" s="171"/>
      <c r="L4018" s="167"/>
      <c r="M4018" s="172"/>
      <c r="T4018" s="173"/>
      <c r="AT4018" s="168" t="s">
        <v>381</v>
      </c>
      <c r="AU4018" s="168" t="s">
        <v>90</v>
      </c>
      <c r="AV4018" s="14" t="s">
        <v>379</v>
      </c>
      <c r="AW4018" s="14" t="s">
        <v>36</v>
      </c>
      <c r="AX4018" s="14" t="s">
        <v>87</v>
      </c>
      <c r="AY4018" s="168" t="s">
        <v>373</v>
      </c>
    </row>
    <row r="4019" spans="2:65" s="1" customFormat="1" ht="24.2" customHeight="1">
      <c r="B4019" s="32"/>
      <c r="C4019" s="185" t="s">
        <v>2091</v>
      </c>
      <c r="D4019" s="185" t="s">
        <v>479</v>
      </c>
      <c r="E4019" s="186" t="s">
        <v>2092</v>
      </c>
      <c r="F4019" s="187" t="s">
        <v>2093</v>
      </c>
      <c r="G4019" s="188" t="s">
        <v>914</v>
      </c>
      <c r="H4019" s="189">
        <v>12</v>
      </c>
      <c r="I4019" s="190"/>
      <c r="J4019" s="191">
        <f>ROUND(I4019*H4019,2)</f>
        <v>0</v>
      </c>
      <c r="K4019" s="192"/>
      <c r="L4019" s="193"/>
      <c r="M4019" s="194" t="s">
        <v>1</v>
      </c>
      <c r="N4019" s="195" t="s">
        <v>45</v>
      </c>
      <c r="P4019" s="149">
        <f>O4019*H4019</f>
        <v>0</v>
      </c>
      <c r="Q4019" s="149">
        <v>2.8999999999999998E-3</v>
      </c>
      <c r="R4019" s="149">
        <f>Q4019*H4019</f>
        <v>3.4799999999999998E-2</v>
      </c>
      <c r="S4019" s="149">
        <v>0</v>
      </c>
      <c r="T4019" s="150">
        <f>S4019*H4019</f>
        <v>0</v>
      </c>
      <c r="AR4019" s="151" t="s">
        <v>658</v>
      </c>
      <c r="AT4019" s="151" t="s">
        <v>479</v>
      </c>
      <c r="AU4019" s="151" t="s">
        <v>90</v>
      </c>
      <c r="AY4019" s="17" t="s">
        <v>373</v>
      </c>
      <c r="BE4019" s="152">
        <f>IF(N4019="základní",J4019,0)</f>
        <v>0</v>
      </c>
      <c r="BF4019" s="152">
        <f>IF(N4019="snížená",J4019,0)</f>
        <v>0</v>
      </c>
      <c r="BG4019" s="152">
        <f>IF(N4019="zákl. přenesená",J4019,0)</f>
        <v>0</v>
      </c>
      <c r="BH4019" s="152">
        <f>IF(N4019="sníž. přenesená",J4019,0)</f>
        <v>0</v>
      </c>
      <c r="BI4019" s="152">
        <f>IF(N4019="nulová",J4019,0)</f>
        <v>0</v>
      </c>
      <c r="BJ4019" s="17" t="s">
        <v>87</v>
      </c>
      <c r="BK4019" s="152">
        <f>ROUND(I4019*H4019,2)</f>
        <v>0</v>
      </c>
      <c r="BL4019" s="17" t="s">
        <v>497</v>
      </c>
      <c r="BM4019" s="151" t="s">
        <v>2094</v>
      </c>
    </row>
    <row r="4020" spans="2:65" s="1" customFormat="1" ht="24.2" customHeight="1">
      <c r="B4020" s="32"/>
      <c r="C4020" s="139" t="s">
        <v>2095</v>
      </c>
      <c r="D4020" s="139" t="s">
        <v>375</v>
      </c>
      <c r="E4020" s="140" t="s">
        <v>2096</v>
      </c>
      <c r="F4020" s="141" t="s">
        <v>2097</v>
      </c>
      <c r="G4020" s="142" t="s">
        <v>647</v>
      </c>
      <c r="H4020" s="143">
        <v>6.9000000000000006E-2</v>
      </c>
      <c r="I4020" s="144"/>
      <c r="J4020" s="145">
        <f>ROUND(I4020*H4020,2)</f>
        <v>0</v>
      </c>
      <c r="K4020" s="146"/>
      <c r="L4020" s="32"/>
      <c r="M4020" s="147" t="s">
        <v>1</v>
      </c>
      <c r="N4020" s="148" t="s">
        <v>45</v>
      </c>
      <c r="P4020" s="149">
        <f>O4020*H4020</f>
        <v>0</v>
      </c>
      <c r="Q4020" s="149">
        <v>0</v>
      </c>
      <c r="R4020" s="149">
        <f>Q4020*H4020</f>
        <v>0</v>
      </c>
      <c r="S4020" s="149">
        <v>0</v>
      </c>
      <c r="T4020" s="150">
        <f>S4020*H4020</f>
        <v>0</v>
      </c>
      <c r="AR4020" s="151" t="s">
        <v>497</v>
      </c>
      <c r="AT4020" s="151" t="s">
        <v>375</v>
      </c>
      <c r="AU4020" s="151" t="s">
        <v>90</v>
      </c>
      <c r="AY4020" s="17" t="s">
        <v>373</v>
      </c>
      <c r="BE4020" s="152">
        <f>IF(N4020="základní",J4020,0)</f>
        <v>0</v>
      </c>
      <c r="BF4020" s="152">
        <f>IF(N4020="snížená",J4020,0)</f>
        <v>0</v>
      </c>
      <c r="BG4020" s="152">
        <f>IF(N4020="zákl. přenesená",J4020,0)</f>
        <v>0</v>
      </c>
      <c r="BH4020" s="152">
        <f>IF(N4020="sníž. přenesená",J4020,0)</f>
        <v>0</v>
      </c>
      <c r="BI4020" s="152">
        <f>IF(N4020="nulová",J4020,0)</f>
        <v>0</v>
      </c>
      <c r="BJ4020" s="17" t="s">
        <v>87</v>
      </c>
      <c r="BK4020" s="152">
        <f>ROUND(I4020*H4020,2)</f>
        <v>0</v>
      </c>
      <c r="BL4020" s="17" t="s">
        <v>497</v>
      </c>
      <c r="BM4020" s="151" t="s">
        <v>2098</v>
      </c>
    </row>
    <row r="4021" spans="2:65" s="11" customFormat="1" ht="22.9" customHeight="1">
      <c r="B4021" s="127"/>
      <c r="D4021" s="128" t="s">
        <v>79</v>
      </c>
      <c r="E4021" s="137" t="s">
        <v>2099</v>
      </c>
      <c r="F4021" s="137" t="s">
        <v>2100</v>
      </c>
      <c r="I4021" s="130"/>
      <c r="J4021" s="138">
        <f>BK4021</f>
        <v>0</v>
      </c>
      <c r="L4021" s="127"/>
      <c r="M4021" s="132"/>
      <c r="P4021" s="133">
        <f>SUM(P4022:P4026)</f>
        <v>0</v>
      </c>
      <c r="R4021" s="133">
        <f>SUM(R4022:R4026)</f>
        <v>3.5639999999999998E-2</v>
      </c>
      <c r="T4021" s="134">
        <f>SUM(T4022:T4026)</f>
        <v>0</v>
      </c>
      <c r="AR4021" s="128" t="s">
        <v>90</v>
      </c>
      <c r="AT4021" s="135" t="s">
        <v>79</v>
      </c>
      <c r="AU4021" s="135" t="s">
        <v>87</v>
      </c>
      <c r="AY4021" s="128" t="s">
        <v>373</v>
      </c>
      <c r="BK4021" s="136">
        <f>SUM(BK4022:BK4026)</f>
        <v>0</v>
      </c>
    </row>
    <row r="4022" spans="2:65" s="1" customFormat="1" ht="16.5" customHeight="1">
      <c r="B4022" s="32"/>
      <c r="C4022" s="139" t="s">
        <v>2101</v>
      </c>
      <c r="D4022" s="139" t="s">
        <v>375</v>
      </c>
      <c r="E4022" s="140" t="s">
        <v>2102</v>
      </c>
      <c r="F4022" s="141" t="s">
        <v>2103</v>
      </c>
      <c r="G4022" s="142" t="s">
        <v>1230</v>
      </c>
      <c r="H4022" s="143">
        <v>3</v>
      </c>
      <c r="I4022" s="144"/>
      <c r="J4022" s="145">
        <f>ROUND(I4022*H4022,2)</f>
        <v>0</v>
      </c>
      <c r="K4022" s="146"/>
      <c r="L4022" s="32"/>
      <c r="M4022" s="147" t="s">
        <v>1</v>
      </c>
      <c r="N4022" s="148" t="s">
        <v>45</v>
      </c>
      <c r="P4022" s="149">
        <f>O4022*H4022</f>
        <v>0</v>
      </c>
      <c r="Q4022" s="149">
        <v>1.188E-2</v>
      </c>
      <c r="R4022" s="149">
        <f>Q4022*H4022</f>
        <v>3.5639999999999998E-2</v>
      </c>
      <c r="S4022" s="149">
        <v>0</v>
      </c>
      <c r="T4022" s="150">
        <f>S4022*H4022</f>
        <v>0</v>
      </c>
      <c r="AR4022" s="151" t="s">
        <v>497</v>
      </c>
      <c r="AT4022" s="151" t="s">
        <v>375</v>
      </c>
      <c r="AU4022" s="151" t="s">
        <v>90</v>
      </c>
      <c r="AY4022" s="17" t="s">
        <v>373</v>
      </c>
      <c r="BE4022" s="152">
        <f>IF(N4022="základní",J4022,0)</f>
        <v>0</v>
      </c>
      <c r="BF4022" s="152">
        <f>IF(N4022="snížená",J4022,0)</f>
        <v>0</v>
      </c>
      <c r="BG4022" s="152">
        <f>IF(N4022="zákl. přenesená",J4022,0)</f>
        <v>0</v>
      </c>
      <c r="BH4022" s="152">
        <f>IF(N4022="sníž. přenesená",J4022,0)</f>
        <v>0</v>
      </c>
      <c r="BI4022" s="152">
        <f>IF(N4022="nulová",J4022,0)</f>
        <v>0</v>
      </c>
      <c r="BJ4022" s="17" t="s">
        <v>87</v>
      </c>
      <c r="BK4022" s="152">
        <f>ROUND(I4022*H4022,2)</f>
        <v>0</v>
      </c>
      <c r="BL4022" s="17" t="s">
        <v>497</v>
      </c>
      <c r="BM4022" s="151" t="s">
        <v>2104</v>
      </c>
    </row>
    <row r="4023" spans="2:65" s="12" customFormat="1" ht="11.25">
      <c r="B4023" s="153"/>
      <c r="D4023" s="154" t="s">
        <v>381</v>
      </c>
      <c r="E4023" s="155" t="s">
        <v>1</v>
      </c>
      <c r="F4023" s="156" t="s">
        <v>456</v>
      </c>
      <c r="H4023" s="155" t="s">
        <v>1</v>
      </c>
      <c r="I4023" s="157"/>
      <c r="L4023" s="153"/>
      <c r="M4023" s="158"/>
      <c r="T4023" s="159"/>
      <c r="AT4023" s="155" t="s">
        <v>381</v>
      </c>
      <c r="AU4023" s="155" t="s">
        <v>90</v>
      </c>
      <c r="AV4023" s="12" t="s">
        <v>87</v>
      </c>
      <c r="AW4023" s="12" t="s">
        <v>36</v>
      </c>
      <c r="AX4023" s="12" t="s">
        <v>80</v>
      </c>
      <c r="AY4023" s="155" t="s">
        <v>373</v>
      </c>
    </row>
    <row r="4024" spans="2:65" s="13" customFormat="1" ht="11.25">
      <c r="B4024" s="160"/>
      <c r="D4024" s="154" t="s">
        <v>381</v>
      </c>
      <c r="E4024" s="161" t="s">
        <v>1</v>
      </c>
      <c r="F4024" s="162" t="s">
        <v>2105</v>
      </c>
      <c r="H4024" s="163">
        <v>3</v>
      </c>
      <c r="I4024" s="164"/>
      <c r="L4024" s="160"/>
      <c r="M4024" s="165"/>
      <c r="T4024" s="166"/>
      <c r="AT4024" s="161" t="s">
        <v>381</v>
      </c>
      <c r="AU4024" s="161" t="s">
        <v>90</v>
      </c>
      <c r="AV4024" s="13" t="s">
        <v>90</v>
      </c>
      <c r="AW4024" s="13" t="s">
        <v>36</v>
      </c>
      <c r="AX4024" s="13" t="s">
        <v>80</v>
      </c>
      <c r="AY4024" s="161" t="s">
        <v>373</v>
      </c>
    </row>
    <row r="4025" spans="2:65" s="14" customFormat="1" ht="11.25">
      <c r="B4025" s="167"/>
      <c r="D4025" s="154" t="s">
        <v>381</v>
      </c>
      <c r="E4025" s="168" t="s">
        <v>1</v>
      </c>
      <c r="F4025" s="169" t="s">
        <v>386</v>
      </c>
      <c r="H4025" s="170">
        <v>3</v>
      </c>
      <c r="I4025" s="171"/>
      <c r="L4025" s="167"/>
      <c r="M4025" s="172"/>
      <c r="T4025" s="173"/>
      <c r="AT4025" s="168" t="s">
        <v>381</v>
      </c>
      <c r="AU4025" s="168" t="s">
        <v>90</v>
      </c>
      <c r="AV4025" s="14" t="s">
        <v>379</v>
      </c>
      <c r="AW4025" s="14" t="s">
        <v>36</v>
      </c>
      <c r="AX4025" s="14" t="s">
        <v>87</v>
      </c>
      <c r="AY4025" s="168" t="s">
        <v>373</v>
      </c>
    </row>
    <row r="4026" spans="2:65" s="1" customFormat="1" ht="24.2" customHeight="1">
      <c r="B4026" s="32"/>
      <c r="C4026" s="139" t="s">
        <v>2106</v>
      </c>
      <c r="D4026" s="139" t="s">
        <v>375</v>
      </c>
      <c r="E4026" s="140" t="s">
        <v>2107</v>
      </c>
      <c r="F4026" s="141" t="s">
        <v>2108</v>
      </c>
      <c r="G4026" s="142" t="s">
        <v>647</v>
      </c>
      <c r="H4026" s="143">
        <v>3.5999999999999997E-2</v>
      </c>
      <c r="I4026" s="144"/>
      <c r="J4026" s="145">
        <f>ROUND(I4026*H4026,2)</f>
        <v>0</v>
      </c>
      <c r="K4026" s="146"/>
      <c r="L4026" s="32"/>
      <c r="M4026" s="147" t="s">
        <v>1</v>
      </c>
      <c r="N4026" s="148" t="s">
        <v>45</v>
      </c>
      <c r="P4026" s="149">
        <f>O4026*H4026</f>
        <v>0</v>
      </c>
      <c r="Q4026" s="149">
        <v>0</v>
      </c>
      <c r="R4026" s="149">
        <f>Q4026*H4026</f>
        <v>0</v>
      </c>
      <c r="S4026" s="149">
        <v>0</v>
      </c>
      <c r="T4026" s="150">
        <f>S4026*H4026</f>
        <v>0</v>
      </c>
      <c r="AR4026" s="151" t="s">
        <v>497</v>
      </c>
      <c r="AT4026" s="151" t="s">
        <v>375</v>
      </c>
      <c r="AU4026" s="151" t="s">
        <v>90</v>
      </c>
      <c r="AY4026" s="17" t="s">
        <v>373</v>
      </c>
      <c r="BE4026" s="152">
        <f>IF(N4026="základní",J4026,0)</f>
        <v>0</v>
      </c>
      <c r="BF4026" s="152">
        <f>IF(N4026="snížená",J4026,0)</f>
        <v>0</v>
      </c>
      <c r="BG4026" s="152">
        <f>IF(N4026="zákl. přenesená",J4026,0)</f>
        <v>0</v>
      </c>
      <c r="BH4026" s="152">
        <f>IF(N4026="sníž. přenesená",J4026,0)</f>
        <v>0</v>
      </c>
      <c r="BI4026" s="152">
        <f>IF(N4026="nulová",J4026,0)</f>
        <v>0</v>
      </c>
      <c r="BJ4026" s="17" t="s">
        <v>87</v>
      </c>
      <c r="BK4026" s="152">
        <f>ROUND(I4026*H4026,2)</f>
        <v>0</v>
      </c>
      <c r="BL4026" s="17" t="s">
        <v>497</v>
      </c>
      <c r="BM4026" s="151" t="s">
        <v>2109</v>
      </c>
    </row>
    <row r="4027" spans="2:65" s="11" customFormat="1" ht="22.9" customHeight="1">
      <c r="B4027" s="127"/>
      <c r="D4027" s="128" t="s">
        <v>79</v>
      </c>
      <c r="E4027" s="137" t="s">
        <v>2110</v>
      </c>
      <c r="F4027" s="137" t="s">
        <v>2111</v>
      </c>
      <c r="I4027" s="130"/>
      <c r="J4027" s="138">
        <f>BK4027</f>
        <v>0</v>
      </c>
      <c r="L4027" s="127"/>
      <c r="M4027" s="132"/>
      <c r="P4027" s="133">
        <f>SUM(P4028:P4039)</f>
        <v>0</v>
      </c>
      <c r="R4027" s="133">
        <f>SUM(R4028:R4039)</f>
        <v>2.6287500000000001</v>
      </c>
      <c r="T4027" s="134">
        <f>SUM(T4028:T4039)</f>
        <v>0</v>
      </c>
      <c r="AR4027" s="128" t="s">
        <v>90</v>
      </c>
      <c r="AT4027" s="135" t="s">
        <v>79</v>
      </c>
      <c r="AU4027" s="135" t="s">
        <v>87</v>
      </c>
      <c r="AY4027" s="128" t="s">
        <v>373</v>
      </c>
      <c r="BK4027" s="136">
        <f>SUM(BK4028:BK4039)</f>
        <v>0</v>
      </c>
    </row>
    <row r="4028" spans="2:65" s="1" customFormat="1" ht="49.15" customHeight="1">
      <c r="B4028" s="32"/>
      <c r="C4028" s="139" t="s">
        <v>2112</v>
      </c>
      <c r="D4028" s="139" t="s">
        <v>375</v>
      </c>
      <c r="E4028" s="140" t="s">
        <v>2113</v>
      </c>
      <c r="F4028" s="141" t="s">
        <v>2114</v>
      </c>
      <c r="G4028" s="142" t="s">
        <v>172</v>
      </c>
      <c r="H4028" s="143">
        <v>15.105</v>
      </c>
      <c r="I4028" s="144"/>
      <c r="J4028" s="145">
        <f>ROUND(I4028*H4028,2)</f>
        <v>0</v>
      </c>
      <c r="K4028" s="146"/>
      <c r="L4028" s="32"/>
      <c r="M4028" s="147" t="s">
        <v>1</v>
      </c>
      <c r="N4028" s="148" t="s">
        <v>45</v>
      </c>
      <c r="P4028" s="149">
        <f>O4028*H4028</f>
        <v>0</v>
      </c>
      <c r="Q4028" s="149">
        <v>7.4999999999999997E-2</v>
      </c>
      <c r="R4028" s="149">
        <f>Q4028*H4028</f>
        <v>1.1328750000000001</v>
      </c>
      <c r="S4028" s="149">
        <v>0</v>
      </c>
      <c r="T4028" s="150">
        <f>S4028*H4028</f>
        <v>0</v>
      </c>
      <c r="AR4028" s="151" t="s">
        <v>497</v>
      </c>
      <c r="AT4028" s="151" t="s">
        <v>375</v>
      </c>
      <c r="AU4028" s="151" t="s">
        <v>90</v>
      </c>
      <c r="AY4028" s="17" t="s">
        <v>373</v>
      </c>
      <c r="BE4028" s="152">
        <f>IF(N4028="základní",J4028,0)</f>
        <v>0</v>
      </c>
      <c r="BF4028" s="152">
        <f>IF(N4028="snížená",J4028,0)</f>
        <v>0</v>
      </c>
      <c r="BG4028" s="152">
        <f>IF(N4028="zákl. přenesená",J4028,0)</f>
        <v>0</v>
      </c>
      <c r="BH4028" s="152">
        <f>IF(N4028="sníž. přenesená",J4028,0)</f>
        <v>0</v>
      </c>
      <c r="BI4028" s="152">
        <f>IF(N4028="nulová",J4028,0)</f>
        <v>0</v>
      </c>
      <c r="BJ4028" s="17" t="s">
        <v>87</v>
      </c>
      <c r="BK4028" s="152">
        <f>ROUND(I4028*H4028,2)</f>
        <v>0</v>
      </c>
      <c r="BL4028" s="17" t="s">
        <v>497</v>
      </c>
      <c r="BM4028" s="151" t="s">
        <v>2115</v>
      </c>
    </row>
    <row r="4029" spans="2:65" s="12" customFormat="1" ht="11.25">
      <c r="B4029" s="153"/>
      <c r="D4029" s="154" t="s">
        <v>381</v>
      </c>
      <c r="E4029" s="155" t="s">
        <v>1</v>
      </c>
      <c r="F4029" s="156" t="s">
        <v>456</v>
      </c>
      <c r="H4029" s="155" t="s">
        <v>1</v>
      </c>
      <c r="I4029" s="157"/>
      <c r="L4029" s="153"/>
      <c r="M4029" s="158"/>
      <c r="T4029" s="159"/>
      <c r="AT4029" s="155" t="s">
        <v>381</v>
      </c>
      <c r="AU4029" s="155" t="s">
        <v>90</v>
      </c>
      <c r="AV4029" s="12" t="s">
        <v>87</v>
      </c>
      <c r="AW4029" s="12" t="s">
        <v>36</v>
      </c>
      <c r="AX4029" s="12" t="s">
        <v>80</v>
      </c>
      <c r="AY4029" s="155" t="s">
        <v>373</v>
      </c>
    </row>
    <row r="4030" spans="2:65" s="13" customFormat="1" ht="11.25">
      <c r="B4030" s="160"/>
      <c r="D4030" s="154" t="s">
        <v>381</v>
      </c>
      <c r="E4030" s="161" t="s">
        <v>1</v>
      </c>
      <c r="F4030" s="162" t="s">
        <v>2116</v>
      </c>
      <c r="H4030" s="163">
        <v>11.4</v>
      </c>
      <c r="I4030" s="164"/>
      <c r="L4030" s="160"/>
      <c r="M4030" s="165"/>
      <c r="T4030" s="166"/>
      <c r="AT4030" s="161" t="s">
        <v>381</v>
      </c>
      <c r="AU4030" s="161" t="s">
        <v>90</v>
      </c>
      <c r="AV4030" s="13" t="s">
        <v>90</v>
      </c>
      <c r="AW4030" s="13" t="s">
        <v>36</v>
      </c>
      <c r="AX4030" s="13" t="s">
        <v>80</v>
      </c>
      <c r="AY4030" s="161" t="s">
        <v>373</v>
      </c>
    </row>
    <row r="4031" spans="2:65" s="13" customFormat="1" ht="11.25">
      <c r="B4031" s="160"/>
      <c r="D4031" s="154" t="s">
        <v>381</v>
      </c>
      <c r="E4031" s="161" t="s">
        <v>1</v>
      </c>
      <c r="F4031" s="162" t="s">
        <v>2117</v>
      </c>
      <c r="H4031" s="163">
        <v>3.7050000000000001</v>
      </c>
      <c r="I4031" s="164"/>
      <c r="L4031" s="160"/>
      <c r="M4031" s="165"/>
      <c r="T4031" s="166"/>
      <c r="AT4031" s="161" t="s">
        <v>381</v>
      </c>
      <c r="AU4031" s="161" t="s">
        <v>90</v>
      </c>
      <c r="AV4031" s="13" t="s">
        <v>90</v>
      </c>
      <c r="AW4031" s="13" t="s">
        <v>36</v>
      </c>
      <c r="AX4031" s="13" t="s">
        <v>80</v>
      </c>
      <c r="AY4031" s="161" t="s">
        <v>373</v>
      </c>
    </row>
    <row r="4032" spans="2:65" s="14" customFormat="1" ht="11.25">
      <c r="B4032" s="167"/>
      <c r="D4032" s="154" t="s">
        <v>381</v>
      </c>
      <c r="E4032" s="168" t="s">
        <v>1</v>
      </c>
      <c r="F4032" s="169" t="s">
        <v>386</v>
      </c>
      <c r="H4032" s="170">
        <v>15.105</v>
      </c>
      <c r="I4032" s="171"/>
      <c r="L4032" s="167"/>
      <c r="M4032" s="172"/>
      <c r="T4032" s="173"/>
      <c r="AT4032" s="168" t="s">
        <v>381</v>
      </c>
      <c r="AU4032" s="168" t="s">
        <v>90</v>
      </c>
      <c r="AV4032" s="14" t="s">
        <v>379</v>
      </c>
      <c r="AW4032" s="14" t="s">
        <v>36</v>
      </c>
      <c r="AX4032" s="14" t="s">
        <v>87</v>
      </c>
      <c r="AY4032" s="168" t="s">
        <v>373</v>
      </c>
    </row>
    <row r="4033" spans="2:65" s="1" customFormat="1" ht="37.9" customHeight="1">
      <c r="B4033" s="32"/>
      <c r="C4033" s="139" t="s">
        <v>2118</v>
      </c>
      <c r="D4033" s="139" t="s">
        <v>375</v>
      </c>
      <c r="E4033" s="140" t="s">
        <v>2119</v>
      </c>
      <c r="F4033" s="141" t="s">
        <v>2120</v>
      </c>
      <c r="G4033" s="142" t="s">
        <v>172</v>
      </c>
      <c r="H4033" s="143">
        <v>19.945</v>
      </c>
      <c r="I4033" s="144"/>
      <c r="J4033" s="145">
        <f>ROUND(I4033*H4033,2)</f>
        <v>0</v>
      </c>
      <c r="K4033" s="146"/>
      <c r="L4033" s="32"/>
      <c r="M4033" s="147" t="s">
        <v>1</v>
      </c>
      <c r="N4033" s="148" t="s">
        <v>45</v>
      </c>
      <c r="P4033" s="149">
        <f>O4033*H4033</f>
        <v>0</v>
      </c>
      <c r="Q4033" s="149">
        <v>7.4999999999999997E-2</v>
      </c>
      <c r="R4033" s="149">
        <f>Q4033*H4033</f>
        <v>1.4958750000000001</v>
      </c>
      <c r="S4033" s="149">
        <v>0</v>
      </c>
      <c r="T4033" s="150">
        <f>S4033*H4033</f>
        <v>0</v>
      </c>
      <c r="AR4033" s="151" t="s">
        <v>497</v>
      </c>
      <c r="AT4033" s="151" t="s">
        <v>375</v>
      </c>
      <c r="AU4033" s="151" t="s">
        <v>90</v>
      </c>
      <c r="AY4033" s="17" t="s">
        <v>373</v>
      </c>
      <c r="BE4033" s="152">
        <f>IF(N4033="základní",J4033,0)</f>
        <v>0</v>
      </c>
      <c r="BF4033" s="152">
        <f>IF(N4033="snížená",J4033,0)</f>
        <v>0</v>
      </c>
      <c r="BG4033" s="152">
        <f>IF(N4033="zákl. přenesená",J4033,0)</f>
        <v>0</v>
      </c>
      <c r="BH4033" s="152">
        <f>IF(N4033="sníž. přenesená",J4033,0)</f>
        <v>0</v>
      </c>
      <c r="BI4033" s="152">
        <f>IF(N4033="nulová",J4033,0)</f>
        <v>0</v>
      </c>
      <c r="BJ4033" s="17" t="s">
        <v>87</v>
      </c>
      <c r="BK4033" s="152">
        <f>ROUND(I4033*H4033,2)</f>
        <v>0</v>
      </c>
      <c r="BL4033" s="17" t="s">
        <v>497</v>
      </c>
      <c r="BM4033" s="151" t="s">
        <v>2121</v>
      </c>
    </row>
    <row r="4034" spans="2:65" s="12" customFormat="1" ht="11.25">
      <c r="B4034" s="153"/>
      <c r="D4034" s="154" t="s">
        <v>381</v>
      </c>
      <c r="E4034" s="155" t="s">
        <v>1</v>
      </c>
      <c r="F4034" s="156" t="s">
        <v>456</v>
      </c>
      <c r="H4034" s="155" t="s">
        <v>1</v>
      </c>
      <c r="I4034" s="157"/>
      <c r="L4034" s="153"/>
      <c r="M4034" s="158"/>
      <c r="T4034" s="159"/>
      <c r="AT4034" s="155" t="s">
        <v>381</v>
      </c>
      <c r="AU4034" s="155" t="s">
        <v>90</v>
      </c>
      <c r="AV4034" s="12" t="s">
        <v>87</v>
      </c>
      <c r="AW4034" s="12" t="s">
        <v>36</v>
      </c>
      <c r="AX4034" s="12" t="s">
        <v>80</v>
      </c>
      <c r="AY4034" s="155" t="s">
        <v>373</v>
      </c>
    </row>
    <row r="4035" spans="2:65" s="13" customFormat="1" ht="11.25">
      <c r="B4035" s="160"/>
      <c r="D4035" s="154" t="s">
        <v>381</v>
      </c>
      <c r="E4035" s="161" t="s">
        <v>1</v>
      </c>
      <c r="F4035" s="162" t="s">
        <v>2122</v>
      </c>
      <c r="H4035" s="163">
        <v>14.82</v>
      </c>
      <c r="I4035" s="164"/>
      <c r="L4035" s="160"/>
      <c r="M4035" s="165"/>
      <c r="T4035" s="166"/>
      <c r="AT4035" s="161" t="s">
        <v>381</v>
      </c>
      <c r="AU4035" s="161" t="s">
        <v>90</v>
      </c>
      <c r="AV4035" s="13" t="s">
        <v>90</v>
      </c>
      <c r="AW4035" s="13" t="s">
        <v>36</v>
      </c>
      <c r="AX4035" s="13" t="s">
        <v>80</v>
      </c>
      <c r="AY4035" s="161" t="s">
        <v>373</v>
      </c>
    </row>
    <row r="4036" spans="2:65" s="13" customFormat="1" ht="11.25">
      <c r="B4036" s="160"/>
      <c r="D4036" s="154" t="s">
        <v>381</v>
      </c>
      <c r="E4036" s="161" t="s">
        <v>1</v>
      </c>
      <c r="F4036" s="162" t="s">
        <v>2123</v>
      </c>
      <c r="H4036" s="163">
        <v>2.75</v>
      </c>
      <c r="I4036" s="164"/>
      <c r="L4036" s="160"/>
      <c r="M4036" s="165"/>
      <c r="T4036" s="166"/>
      <c r="AT4036" s="161" t="s">
        <v>381</v>
      </c>
      <c r="AU4036" s="161" t="s">
        <v>90</v>
      </c>
      <c r="AV4036" s="13" t="s">
        <v>90</v>
      </c>
      <c r="AW4036" s="13" t="s">
        <v>36</v>
      </c>
      <c r="AX4036" s="13" t="s">
        <v>80</v>
      </c>
      <c r="AY4036" s="161" t="s">
        <v>373</v>
      </c>
    </row>
    <row r="4037" spans="2:65" s="13" customFormat="1" ht="11.25">
      <c r="B4037" s="160"/>
      <c r="D4037" s="154" t="s">
        <v>381</v>
      </c>
      <c r="E4037" s="161" t="s">
        <v>1</v>
      </c>
      <c r="F4037" s="162" t="s">
        <v>2124</v>
      </c>
      <c r="H4037" s="163">
        <v>2.375</v>
      </c>
      <c r="I4037" s="164"/>
      <c r="L4037" s="160"/>
      <c r="M4037" s="165"/>
      <c r="T4037" s="166"/>
      <c r="AT4037" s="161" t="s">
        <v>381</v>
      </c>
      <c r="AU4037" s="161" t="s">
        <v>90</v>
      </c>
      <c r="AV4037" s="13" t="s">
        <v>90</v>
      </c>
      <c r="AW4037" s="13" t="s">
        <v>36</v>
      </c>
      <c r="AX4037" s="13" t="s">
        <v>80</v>
      </c>
      <c r="AY4037" s="161" t="s">
        <v>373</v>
      </c>
    </row>
    <row r="4038" spans="2:65" s="14" customFormat="1" ht="11.25">
      <c r="B4038" s="167"/>
      <c r="D4038" s="154" t="s">
        <v>381</v>
      </c>
      <c r="E4038" s="168" t="s">
        <v>1</v>
      </c>
      <c r="F4038" s="169" t="s">
        <v>386</v>
      </c>
      <c r="H4038" s="170">
        <v>19.945</v>
      </c>
      <c r="I4038" s="171"/>
      <c r="L4038" s="167"/>
      <c r="M4038" s="172"/>
      <c r="T4038" s="173"/>
      <c r="AT4038" s="168" t="s">
        <v>381</v>
      </c>
      <c r="AU4038" s="168" t="s">
        <v>90</v>
      </c>
      <c r="AV4038" s="14" t="s">
        <v>379</v>
      </c>
      <c r="AW4038" s="14" t="s">
        <v>36</v>
      </c>
      <c r="AX4038" s="14" t="s">
        <v>87</v>
      </c>
      <c r="AY4038" s="168" t="s">
        <v>373</v>
      </c>
    </row>
    <row r="4039" spans="2:65" s="1" customFormat="1" ht="24.2" customHeight="1">
      <c r="B4039" s="32"/>
      <c r="C4039" s="139" t="s">
        <v>2125</v>
      </c>
      <c r="D4039" s="139" t="s">
        <v>375</v>
      </c>
      <c r="E4039" s="140" t="s">
        <v>2126</v>
      </c>
      <c r="F4039" s="141" t="s">
        <v>2127</v>
      </c>
      <c r="G4039" s="142" t="s">
        <v>647</v>
      </c>
      <c r="H4039" s="143">
        <v>2.629</v>
      </c>
      <c r="I4039" s="144"/>
      <c r="J4039" s="145">
        <f>ROUND(I4039*H4039,2)</f>
        <v>0</v>
      </c>
      <c r="K4039" s="146"/>
      <c r="L4039" s="32"/>
      <c r="M4039" s="147" t="s">
        <v>1</v>
      </c>
      <c r="N4039" s="148" t="s">
        <v>45</v>
      </c>
      <c r="P4039" s="149">
        <f>O4039*H4039</f>
        <v>0</v>
      </c>
      <c r="Q4039" s="149">
        <v>0</v>
      </c>
      <c r="R4039" s="149">
        <f>Q4039*H4039</f>
        <v>0</v>
      </c>
      <c r="S4039" s="149">
        <v>0</v>
      </c>
      <c r="T4039" s="150">
        <f>S4039*H4039</f>
        <v>0</v>
      </c>
      <c r="AR4039" s="151" t="s">
        <v>497</v>
      </c>
      <c r="AT4039" s="151" t="s">
        <v>375</v>
      </c>
      <c r="AU4039" s="151" t="s">
        <v>90</v>
      </c>
      <c r="AY4039" s="17" t="s">
        <v>373</v>
      </c>
      <c r="BE4039" s="152">
        <f>IF(N4039="základní",J4039,0)</f>
        <v>0</v>
      </c>
      <c r="BF4039" s="152">
        <f>IF(N4039="snížená",J4039,0)</f>
        <v>0</v>
      </c>
      <c r="BG4039" s="152">
        <f>IF(N4039="zákl. přenesená",J4039,0)</f>
        <v>0</v>
      </c>
      <c r="BH4039" s="152">
        <f>IF(N4039="sníž. přenesená",J4039,0)</f>
        <v>0</v>
      </c>
      <c r="BI4039" s="152">
        <f>IF(N4039="nulová",J4039,0)</f>
        <v>0</v>
      </c>
      <c r="BJ4039" s="17" t="s">
        <v>87</v>
      </c>
      <c r="BK4039" s="152">
        <f>ROUND(I4039*H4039,2)</f>
        <v>0</v>
      </c>
      <c r="BL4039" s="17" t="s">
        <v>497</v>
      </c>
      <c r="BM4039" s="151" t="s">
        <v>2128</v>
      </c>
    </row>
    <row r="4040" spans="2:65" s="11" customFormat="1" ht="22.9" customHeight="1">
      <c r="B4040" s="127"/>
      <c r="D4040" s="128" t="s">
        <v>79</v>
      </c>
      <c r="E4040" s="137" t="s">
        <v>2129</v>
      </c>
      <c r="F4040" s="137" t="s">
        <v>2130</v>
      </c>
      <c r="I4040" s="130"/>
      <c r="J4040" s="138">
        <f>BK4040</f>
        <v>0</v>
      </c>
      <c r="L4040" s="127"/>
      <c r="M4040" s="132"/>
      <c r="P4040" s="133">
        <f>SUM(P4041:P4108)</f>
        <v>0</v>
      </c>
      <c r="R4040" s="133">
        <f>SUM(R4041:R4108)</f>
        <v>0.28962749999999998</v>
      </c>
      <c r="T4040" s="134">
        <f>SUM(T4041:T4108)</f>
        <v>0</v>
      </c>
      <c r="AR4040" s="128" t="s">
        <v>90</v>
      </c>
      <c r="AT4040" s="135" t="s">
        <v>79</v>
      </c>
      <c r="AU4040" s="135" t="s">
        <v>87</v>
      </c>
      <c r="AY4040" s="128" t="s">
        <v>373</v>
      </c>
      <c r="BK4040" s="136">
        <f>SUM(BK4041:BK4108)</f>
        <v>0</v>
      </c>
    </row>
    <row r="4041" spans="2:65" s="1" customFormat="1" ht="16.5" customHeight="1">
      <c r="B4041" s="32"/>
      <c r="C4041" s="139" t="s">
        <v>2131</v>
      </c>
      <c r="D4041" s="139" t="s">
        <v>375</v>
      </c>
      <c r="E4041" s="140" t="s">
        <v>2132</v>
      </c>
      <c r="F4041" s="141" t="s">
        <v>2133</v>
      </c>
      <c r="G4041" s="142" t="s">
        <v>172</v>
      </c>
      <c r="H4041" s="143">
        <v>1158.51</v>
      </c>
      <c r="I4041" s="144"/>
      <c r="J4041" s="145">
        <f>ROUND(I4041*H4041,2)</f>
        <v>0</v>
      </c>
      <c r="K4041" s="146"/>
      <c r="L4041" s="32"/>
      <c r="M4041" s="147" t="s">
        <v>1</v>
      </c>
      <c r="N4041" s="148" t="s">
        <v>45</v>
      </c>
      <c r="P4041" s="149">
        <f>O4041*H4041</f>
        <v>0</v>
      </c>
      <c r="Q4041" s="149">
        <v>2.5000000000000001E-4</v>
      </c>
      <c r="R4041" s="149">
        <f>Q4041*H4041</f>
        <v>0.28962749999999998</v>
      </c>
      <c r="S4041" s="149">
        <v>0</v>
      </c>
      <c r="T4041" s="150">
        <f>S4041*H4041</f>
        <v>0</v>
      </c>
      <c r="AR4041" s="151" t="s">
        <v>497</v>
      </c>
      <c r="AT4041" s="151" t="s">
        <v>375</v>
      </c>
      <c r="AU4041" s="151" t="s">
        <v>90</v>
      </c>
      <c r="AY4041" s="17" t="s">
        <v>373</v>
      </c>
      <c r="BE4041" s="152">
        <f>IF(N4041="základní",J4041,0)</f>
        <v>0</v>
      </c>
      <c r="BF4041" s="152">
        <f>IF(N4041="snížená",J4041,0)</f>
        <v>0</v>
      </c>
      <c r="BG4041" s="152">
        <f>IF(N4041="zákl. přenesená",J4041,0)</f>
        <v>0</v>
      </c>
      <c r="BH4041" s="152">
        <f>IF(N4041="sníž. přenesená",J4041,0)</f>
        <v>0</v>
      </c>
      <c r="BI4041" s="152">
        <f>IF(N4041="nulová",J4041,0)</f>
        <v>0</v>
      </c>
      <c r="BJ4041" s="17" t="s">
        <v>87</v>
      </c>
      <c r="BK4041" s="152">
        <f>ROUND(I4041*H4041,2)</f>
        <v>0</v>
      </c>
      <c r="BL4041" s="17" t="s">
        <v>497</v>
      </c>
      <c r="BM4041" s="151" t="s">
        <v>2134</v>
      </c>
    </row>
    <row r="4042" spans="2:65" s="12" customFormat="1" ht="11.25">
      <c r="B4042" s="153"/>
      <c r="D4042" s="154" t="s">
        <v>381</v>
      </c>
      <c r="E4042" s="155" t="s">
        <v>1</v>
      </c>
      <c r="F4042" s="156" t="s">
        <v>382</v>
      </c>
      <c r="H4042" s="155" t="s">
        <v>1</v>
      </c>
      <c r="I4042" s="157"/>
      <c r="L4042" s="153"/>
      <c r="M4042" s="158"/>
      <c r="T4042" s="159"/>
      <c r="AT4042" s="155" t="s">
        <v>381</v>
      </c>
      <c r="AU4042" s="155" t="s">
        <v>90</v>
      </c>
      <c r="AV4042" s="12" t="s">
        <v>87</v>
      </c>
      <c r="AW4042" s="12" t="s">
        <v>36</v>
      </c>
      <c r="AX4042" s="12" t="s">
        <v>80</v>
      </c>
      <c r="AY4042" s="155" t="s">
        <v>373</v>
      </c>
    </row>
    <row r="4043" spans="2:65" s="12" customFormat="1" ht="11.25">
      <c r="B4043" s="153"/>
      <c r="D4043" s="154" t="s">
        <v>381</v>
      </c>
      <c r="E4043" s="155" t="s">
        <v>1</v>
      </c>
      <c r="F4043" s="156" t="s">
        <v>1335</v>
      </c>
      <c r="H4043" s="155" t="s">
        <v>1</v>
      </c>
      <c r="I4043" s="157"/>
      <c r="L4043" s="153"/>
      <c r="M4043" s="158"/>
      <c r="T4043" s="159"/>
      <c r="AT4043" s="155" t="s">
        <v>381</v>
      </c>
      <c r="AU4043" s="155" t="s">
        <v>90</v>
      </c>
      <c r="AV4043" s="12" t="s">
        <v>87</v>
      </c>
      <c r="AW4043" s="12" t="s">
        <v>36</v>
      </c>
      <c r="AX4043" s="12" t="s">
        <v>80</v>
      </c>
      <c r="AY4043" s="155" t="s">
        <v>373</v>
      </c>
    </row>
    <row r="4044" spans="2:65" s="13" customFormat="1" ht="11.25">
      <c r="B4044" s="160"/>
      <c r="D4044" s="154" t="s">
        <v>381</v>
      </c>
      <c r="E4044" s="161" t="s">
        <v>1</v>
      </c>
      <c r="F4044" s="162" t="s">
        <v>201</v>
      </c>
      <c r="H4044" s="163">
        <v>357.53</v>
      </c>
      <c r="I4044" s="164"/>
      <c r="L4044" s="160"/>
      <c r="M4044" s="165"/>
      <c r="T4044" s="166"/>
      <c r="AT4044" s="161" t="s">
        <v>381</v>
      </c>
      <c r="AU4044" s="161" t="s">
        <v>90</v>
      </c>
      <c r="AV4044" s="13" t="s">
        <v>90</v>
      </c>
      <c r="AW4044" s="13" t="s">
        <v>36</v>
      </c>
      <c r="AX4044" s="13" t="s">
        <v>80</v>
      </c>
      <c r="AY4044" s="161" t="s">
        <v>373</v>
      </c>
    </row>
    <row r="4045" spans="2:65" s="12" customFormat="1" ht="11.25">
      <c r="B4045" s="153"/>
      <c r="D4045" s="154" t="s">
        <v>381</v>
      </c>
      <c r="E4045" s="155" t="s">
        <v>1</v>
      </c>
      <c r="F4045" s="156" t="s">
        <v>1337</v>
      </c>
      <c r="H4045" s="155" t="s">
        <v>1</v>
      </c>
      <c r="I4045" s="157"/>
      <c r="L4045" s="153"/>
      <c r="M4045" s="158"/>
      <c r="T4045" s="159"/>
      <c r="AT4045" s="155" t="s">
        <v>381</v>
      </c>
      <c r="AU4045" s="155" t="s">
        <v>90</v>
      </c>
      <c r="AV4045" s="12" t="s">
        <v>87</v>
      </c>
      <c r="AW4045" s="12" t="s">
        <v>36</v>
      </c>
      <c r="AX4045" s="12" t="s">
        <v>80</v>
      </c>
      <c r="AY4045" s="155" t="s">
        <v>373</v>
      </c>
    </row>
    <row r="4046" spans="2:65" s="13" customFormat="1" ht="11.25">
      <c r="B4046" s="160"/>
      <c r="D4046" s="154" t="s">
        <v>381</v>
      </c>
      <c r="E4046" s="161" t="s">
        <v>1</v>
      </c>
      <c r="F4046" s="162" t="s">
        <v>202</v>
      </c>
      <c r="H4046" s="163">
        <v>445.7</v>
      </c>
      <c r="I4046" s="164"/>
      <c r="L4046" s="160"/>
      <c r="M4046" s="165"/>
      <c r="T4046" s="166"/>
      <c r="AT4046" s="161" t="s">
        <v>381</v>
      </c>
      <c r="AU4046" s="161" t="s">
        <v>90</v>
      </c>
      <c r="AV4046" s="13" t="s">
        <v>90</v>
      </c>
      <c r="AW4046" s="13" t="s">
        <v>36</v>
      </c>
      <c r="AX4046" s="13" t="s">
        <v>80</v>
      </c>
      <c r="AY4046" s="161" t="s">
        <v>373</v>
      </c>
    </row>
    <row r="4047" spans="2:65" s="12" customFormat="1" ht="11.25">
      <c r="B4047" s="153"/>
      <c r="D4047" s="154" t="s">
        <v>381</v>
      </c>
      <c r="E4047" s="155" t="s">
        <v>1</v>
      </c>
      <c r="F4047" s="156" t="s">
        <v>1341</v>
      </c>
      <c r="H4047" s="155" t="s">
        <v>1</v>
      </c>
      <c r="I4047" s="157"/>
      <c r="L4047" s="153"/>
      <c r="M4047" s="158"/>
      <c r="T4047" s="159"/>
      <c r="AT4047" s="155" t="s">
        <v>381</v>
      </c>
      <c r="AU4047" s="155" t="s">
        <v>90</v>
      </c>
      <c r="AV4047" s="12" t="s">
        <v>87</v>
      </c>
      <c r="AW4047" s="12" t="s">
        <v>36</v>
      </c>
      <c r="AX4047" s="12" t="s">
        <v>80</v>
      </c>
      <c r="AY4047" s="155" t="s">
        <v>373</v>
      </c>
    </row>
    <row r="4048" spans="2:65" s="13" customFormat="1" ht="11.25">
      <c r="B4048" s="160"/>
      <c r="D4048" s="154" t="s">
        <v>381</v>
      </c>
      <c r="E4048" s="161" t="s">
        <v>1</v>
      </c>
      <c r="F4048" s="162" t="s">
        <v>205</v>
      </c>
      <c r="H4048" s="163">
        <v>355.28</v>
      </c>
      <c r="I4048" s="164"/>
      <c r="L4048" s="160"/>
      <c r="M4048" s="165"/>
      <c r="T4048" s="166"/>
      <c r="AT4048" s="161" t="s">
        <v>381</v>
      </c>
      <c r="AU4048" s="161" t="s">
        <v>90</v>
      </c>
      <c r="AV4048" s="13" t="s">
        <v>90</v>
      </c>
      <c r="AW4048" s="13" t="s">
        <v>36</v>
      </c>
      <c r="AX4048" s="13" t="s">
        <v>80</v>
      </c>
      <c r="AY4048" s="161" t="s">
        <v>373</v>
      </c>
    </row>
    <row r="4049" spans="2:51" s="14" customFormat="1" ht="11.25">
      <c r="B4049" s="167"/>
      <c r="D4049" s="154" t="s">
        <v>381</v>
      </c>
      <c r="E4049" s="168" t="s">
        <v>1</v>
      </c>
      <c r="F4049" s="169" t="s">
        <v>386</v>
      </c>
      <c r="H4049" s="170">
        <v>1158.51</v>
      </c>
      <c r="I4049" s="171"/>
      <c r="L4049" s="167"/>
      <c r="M4049" s="172"/>
      <c r="T4049" s="173"/>
      <c r="AT4049" s="168" t="s">
        <v>381</v>
      </c>
      <c r="AU4049" s="168" t="s">
        <v>90</v>
      </c>
      <c r="AV4049" s="14" t="s">
        <v>379</v>
      </c>
      <c r="AW4049" s="14" t="s">
        <v>36</v>
      </c>
      <c r="AX4049" s="14" t="s">
        <v>87</v>
      </c>
      <c r="AY4049" s="168" t="s">
        <v>373</v>
      </c>
    </row>
    <row r="4050" spans="2:51" s="1" customFormat="1" ht="11.25">
      <c r="B4050" s="32"/>
      <c r="D4050" s="154" t="s">
        <v>403</v>
      </c>
      <c r="F4050" s="174" t="s">
        <v>545</v>
      </c>
      <c r="L4050" s="32"/>
      <c r="M4050" s="175"/>
      <c r="T4050" s="56"/>
      <c r="AU4050" s="17" t="s">
        <v>90</v>
      </c>
    </row>
    <row r="4051" spans="2:51" s="1" customFormat="1" ht="11.25">
      <c r="B4051" s="32"/>
      <c r="D4051" s="154" t="s">
        <v>403</v>
      </c>
      <c r="F4051" s="176" t="s">
        <v>546</v>
      </c>
      <c r="H4051" s="177">
        <v>0</v>
      </c>
      <c r="L4051" s="32"/>
      <c r="M4051" s="175"/>
      <c r="T4051" s="56"/>
      <c r="AU4051" s="17" t="s">
        <v>90</v>
      </c>
    </row>
    <row r="4052" spans="2:51" s="1" customFormat="1" ht="11.25">
      <c r="B4052" s="32"/>
      <c r="D4052" s="154" t="s">
        <v>403</v>
      </c>
      <c r="F4052" s="176" t="s">
        <v>547</v>
      </c>
      <c r="H4052" s="177">
        <v>0</v>
      </c>
      <c r="L4052" s="32"/>
      <c r="M4052" s="175"/>
      <c r="T4052" s="56"/>
      <c r="AU4052" s="17" t="s">
        <v>90</v>
      </c>
    </row>
    <row r="4053" spans="2:51" s="1" customFormat="1" ht="11.25">
      <c r="B4053" s="32"/>
      <c r="D4053" s="154" t="s">
        <v>403</v>
      </c>
      <c r="F4053" s="176" t="s">
        <v>548</v>
      </c>
      <c r="H4053" s="177">
        <v>38.6</v>
      </c>
      <c r="L4053" s="32"/>
      <c r="M4053" s="175"/>
      <c r="T4053" s="56"/>
      <c r="AU4053" s="17" t="s">
        <v>90</v>
      </c>
    </row>
    <row r="4054" spans="2:51" s="1" customFormat="1" ht="11.25">
      <c r="B4054" s="32"/>
      <c r="D4054" s="154" t="s">
        <v>403</v>
      </c>
      <c r="F4054" s="176" t="s">
        <v>549</v>
      </c>
      <c r="H4054" s="177">
        <v>7.5</v>
      </c>
      <c r="L4054" s="32"/>
      <c r="M4054" s="175"/>
      <c r="T4054" s="56"/>
      <c r="AU4054" s="17" t="s">
        <v>90</v>
      </c>
    </row>
    <row r="4055" spans="2:51" s="1" customFormat="1" ht="11.25">
      <c r="B4055" s="32"/>
      <c r="D4055" s="154" t="s">
        <v>403</v>
      </c>
      <c r="F4055" s="176" t="s">
        <v>550</v>
      </c>
      <c r="H4055" s="177">
        <v>58.2</v>
      </c>
      <c r="L4055" s="32"/>
      <c r="M4055" s="175"/>
      <c r="T4055" s="56"/>
      <c r="AU4055" s="17" t="s">
        <v>90</v>
      </c>
    </row>
    <row r="4056" spans="2:51" s="1" customFormat="1" ht="11.25">
      <c r="B4056" s="32"/>
      <c r="D4056" s="154" t="s">
        <v>403</v>
      </c>
      <c r="F4056" s="176" t="s">
        <v>551</v>
      </c>
      <c r="H4056" s="177">
        <v>18.829999999999998</v>
      </c>
      <c r="L4056" s="32"/>
      <c r="M4056" s="175"/>
      <c r="T4056" s="56"/>
      <c r="AU4056" s="17" t="s">
        <v>90</v>
      </c>
    </row>
    <row r="4057" spans="2:51" s="1" customFormat="1" ht="11.25">
      <c r="B4057" s="32"/>
      <c r="D4057" s="154" t="s">
        <v>403</v>
      </c>
      <c r="F4057" s="176" t="s">
        <v>552</v>
      </c>
      <c r="H4057" s="177">
        <v>24.43</v>
      </c>
      <c r="L4057" s="32"/>
      <c r="M4057" s="175"/>
      <c r="T4057" s="56"/>
      <c r="AU4057" s="17" t="s">
        <v>90</v>
      </c>
    </row>
    <row r="4058" spans="2:51" s="1" customFormat="1" ht="11.25">
      <c r="B4058" s="32"/>
      <c r="D4058" s="154" t="s">
        <v>403</v>
      </c>
      <c r="F4058" s="176" t="s">
        <v>553</v>
      </c>
      <c r="H4058" s="177">
        <v>12.48</v>
      </c>
      <c r="L4058" s="32"/>
      <c r="M4058" s="175"/>
      <c r="T4058" s="56"/>
      <c r="AU4058" s="17" t="s">
        <v>90</v>
      </c>
    </row>
    <row r="4059" spans="2:51" s="1" customFormat="1" ht="11.25">
      <c r="B4059" s="32"/>
      <c r="D4059" s="154" t="s">
        <v>403</v>
      </c>
      <c r="F4059" s="176" t="s">
        <v>554</v>
      </c>
      <c r="H4059" s="177">
        <v>135.82</v>
      </c>
      <c r="L4059" s="32"/>
      <c r="M4059" s="175"/>
      <c r="T4059" s="56"/>
      <c r="AU4059" s="17" t="s">
        <v>90</v>
      </c>
    </row>
    <row r="4060" spans="2:51" s="1" customFormat="1" ht="11.25">
      <c r="B4060" s="32"/>
      <c r="D4060" s="154" t="s">
        <v>403</v>
      </c>
      <c r="F4060" s="176" t="s">
        <v>555</v>
      </c>
      <c r="H4060" s="177">
        <v>0</v>
      </c>
      <c r="L4060" s="32"/>
      <c r="M4060" s="175"/>
      <c r="T4060" s="56"/>
      <c r="AU4060" s="17" t="s">
        <v>90</v>
      </c>
    </row>
    <row r="4061" spans="2:51" s="1" customFormat="1" ht="11.25">
      <c r="B4061" s="32"/>
      <c r="D4061" s="154" t="s">
        <v>403</v>
      </c>
      <c r="F4061" s="176" t="s">
        <v>556</v>
      </c>
      <c r="H4061" s="177">
        <v>31.58</v>
      </c>
      <c r="L4061" s="32"/>
      <c r="M4061" s="175"/>
      <c r="T4061" s="56"/>
      <c r="AU4061" s="17" t="s">
        <v>90</v>
      </c>
    </row>
    <row r="4062" spans="2:51" s="1" customFormat="1" ht="11.25">
      <c r="B4062" s="32"/>
      <c r="D4062" s="154" t="s">
        <v>403</v>
      </c>
      <c r="F4062" s="176" t="s">
        <v>557</v>
      </c>
      <c r="H4062" s="177">
        <v>16.239999999999998</v>
      </c>
      <c r="L4062" s="32"/>
      <c r="M4062" s="175"/>
      <c r="T4062" s="56"/>
      <c r="AU4062" s="17" t="s">
        <v>90</v>
      </c>
    </row>
    <row r="4063" spans="2:51" s="1" customFormat="1" ht="11.25">
      <c r="B4063" s="32"/>
      <c r="D4063" s="154" t="s">
        <v>403</v>
      </c>
      <c r="F4063" s="176" t="s">
        <v>558</v>
      </c>
      <c r="H4063" s="177">
        <v>1.74</v>
      </c>
      <c r="L4063" s="32"/>
      <c r="M4063" s="175"/>
      <c r="T4063" s="56"/>
      <c r="AU4063" s="17" t="s">
        <v>90</v>
      </c>
    </row>
    <row r="4064" spans="2:51" s="1" customFormat="1" ht="11.25">
      <c r="B4064" s="32"/>
      <c r="D4064" s="154" t="s">
        <v>403</v>
      </c>
      <c r="F4064" s="176" t="s">
        <v>559</v>
      </c>
      <c r="H4064" s="177">
        <v>12.11</v>
      </c>
      <c r="L4064" s="32"/>
      <c r="M4064" s="175"/>
      <c r="T4064" s="56"/>
      <c r="AU4064" s="17" t="s">
        <v>90</v>
      </c>
    </row>
    <row r="4065" spans="2:47" s="1" customFormat="1" ht="11.25">
      <c r="B4065" s="32"/>
      <c r="D4065" s="154" t="s">
        <v>403</v>
      </c>
      <c r="F4065" s="176" t="s">
        <v>406</v>
      </c>
      <c r="H4065" s="177">
        <v>357.53</v>
      </c>
      <c r="L4065" s="32"/>
      <c r="M4065" s="175"/>
      <c r="T4065" s="56"/>
      <c r="AU4065" s="17" t="s">
        <v>90</v>
      </c>
    </row>
    <row r="4066" spans="2:47" s="1" customFormat="1" ht="11.25">
      <c r="B4066" s="32"/>
      <c r="D4066" s="154" t="s">
        <v>403</v>
      </c>
      <c r="F4066" s="174" t="s">
        <v>577</v>
      </c>
      <c r="L4066" s="32"/>
      <c r="M4066" s="175"/>
      <c r="T4066" s="56"/>
      <c r="AU4066" s="17" t="s">
        <v>90</v>
      </c>
    </row>
    <row r="4067" spans="2:47" s="1" customFormat="1" ht="11.25">
      <c r="B4067" s="32"/>
      <c r="D4067" s="154" t="s">
        <v>403</v>
      </c>
      <c r="F4067" s="176" t="s">
        <v>578</v>
      </c>
      <c r="H4067" s="177">
        <v>0</v>
      </c>
      <c r="L4067" s="32"/>
      <c r="M4067" s="175"/>
      <c r="T4067" s="56"/>
      <c r="AU4067" s="17" t="s">
        <v>90</v>
      </c>
    </row>
    <row r="4068" spans="2:47" s="1" customFormat="1" ht="11.25">
      <c r="B4068" s="32"/>
      <c r="D4068" s="154" t="s">
        <v>403</v>
      </c>
      <c r="F4068" s="176" t="s">
        <v>579</v>
      </c>
      <c r="H4068" s="177">
        <v>0</v>
      </c>
      <c r="L4068" s="32"/>
      <c r="M4068" s="175"/>
      <c r="T4068" s="56"/>
      <c r="AU4068" s="17" t="s">
        <v>90</v>
      </c>
    </row>
    <row r="4069" spans="2:47" s="1" customFormat="1" ht="11.25">
      <c r="B4069" s="32"/>
      <c r="D4069" s="154" t="s">
        <v>403</v>
      </c>
      <c r="F4069" s="176" t="s">
        <v>580</v>
      </c>
      <c r="H4069" s="177">
        <v>91.14</v>
      </c>
      <c r="L4069" s="32"/>
      <c r="M4069" s="175"/>
      <c r="T4069" s="56"/>
      <c r="AU4069" s="17" t="s">
        <v>90</v>
      </c>
    </row>
    <row r="4070" spans="2:47" s="1" customFormat="1" ht="11.25">
      <c r="B4070" s="32"/>
      <c r="D4070" s="154" t="s">
        <v>403</v>
      </c>
      <c r="F4070" s="176" t="s">
        <v>581</v>
      </c>
      <c r="H4070" s="177">
        <v>11.49</v>
      </c>
      <c r="L4070" s="32"/>
      <c r="M4070" s="175"/>
      <c r="T4070" s="56"/>
      <c r="AU4070" s="17" t="s">
        <v>90</v>
      </c>
    </row>
    <row r="4071" spans="2:47" s="1" customFormat="1" ht="11.25">
      <c r="B4071" s="32"/>
      <c r="D4071" s="154" t="s">
        <v>403</v>
      </c>
      <c r="F4071" s="176" t="s">
        <v>582</v>
      </c>
      <c r="H4071" s="177">
        <v>37.39</v>
      </c>
      <c r="L4071" s="32"/>
      <c r="M4071" s="175"/>
      <c r="T4071" s="56"/>
      <c r="AU4071" s="17" t="s">
        <v>90</v>
      </c>
    </row>
    <row r="4072" spans="2:47" s="1" customFormat="1" ht="11.25">
      <c r="B4072" s="32"/>
      <c r="D4072" s="154" t="s">
        <v>403</v>
      </c>
      <c r="F4072" s="176" t="s">
        <v>583</v>
      </c>
      <c r="H4072" s="177">
        <v>29.42</v>
      </c>
      <c r="L4072" s="32"/>
      <c r="M4072" s="175"/>
      <c r="T4072" s="56"/>
      <c r="AU4072" s="17" t="s">
        <v>90</v>
      </c>
    </row>
    <row r="4073" spans="2:47" s="1" customFormat="1" ht="11.25">
      <c r="B4073" s="32"/>
      <c r="D4073" s="154" t="s">
        <v>403</v>
      </c>
      <c r="F4073" s="176" t="s">
        <v>584</v>
      </c>
      <c r="H4073" s="177">
        <v>4.26</v>
      </c>
      <c r="L4073" s="32"/>
      <c r="M4073" s="175"/>
      <c r="T4073" s="56"/>
      <c r="AU4073" s="17" t="s">
        <v>90</v>
      </c>
    </row>
    <row r="4074" spans="2:47" s="1" customFormat="1" ht="11.25">
      <c r="B4074" s="32"/>
      <c r="D4074" s="154" t="s">
        <v>403</v>
      </c>
      <c r="F4074" s="176" t="s">
        <v>585</v>
      </c>
      <c r="H4074" s="177">
        <v>9.2899999999999991</v>
      </c>
      <c r="L4074" s="32"/>
      <c r="M4074" s="175"/>
      <c r="T4074" s="56"/>
      <c r="AU4074" s="17" t="s">
        <v>90</v>
      </c>
    </row>
    <row r="4075" spans="2:47" s="1" customFormat="1" ht="11.25">
      <c r="B4075" s="32"/>
      <c r="D4075" s="154" t="s">
        <v>403</v>
      </c>
      <c r="F4075" s="176" t="s">
        <v>586</v>
      </c>
      <c r="H4075" s="177">
        <v>13.55</v>
      </c>
      <c r="L4075" s="32"/>
      <c r="M4075" s="175"/>
      <c r="T4075" s="56"/>
      <c r="AU4075" s="17" t="s">
        <v>90</v>
      </c>
    </row>
    <row r="4076" spans="2:47" s="1" customFormat="1" ht="11.25">
      <c r="B4076" s="32"/>
      <c r="D4076" s="154" t="s">
        <v>403</v>
      </c>
      <c r="F4076" s="176" t="s">
        <v>587</v>
      </c>
      <c r="H4076" s="177">
        <v>2.12</v>
      </c>
      <c r="L4076" s="32"/>
      <c r="M4076" s="175"/>
      <c r="T4076" s="56"/>
      <c r="AU4076" s="17" t="s">
        <v>90</v>
      </c>
    </row>
    <row r="4077" spans="2:47" s="1" customFormat="1" ht="11.25">
      <c r="B4077" s="32"/>
      <c r="D4077" s="154" t="s">
        <v>403</v>
      </c>
      <c r="F4077" s="176" t="s">
        <v>588</v>
      </c>
      <c r="H4077" s="177">
        <v>2.42</v>
      </c>
      <c r="L4077" s="32"/>
      <c r="M4077" s="175"/>
      <c r="T4077" s="56"/>
      <c r="AU4077" s="17" t="s">
        <v>90</v>
      </c>
    </row>
    <row r="4078" spans="2:47" s="1" customFormat="1" ht="11.25">
      <c r="B4078" s="32"/>
      <c r="D4078" s="154" t="s">
        <v>403</v>
      </c>
      <c r="F4078" s="176" t="s">
        <v>589</v>
      </c>
      <c r="H4078" s="177">
        <v>24.5</v>
      </c>
      <c r="L4078" s="32"/>
      <c r="M4078" s="175"/>
      <c r="T4078" s="56"/>
      <c r="AU4078" s="17" t="s">
        <v>90</v>
      </c>
    </row>
    <row r="4079" spans="2:47" s="1" customFormat="1" ht="11.25">
      <c r="B4079" s="32"/>
      <c r="D4079" s="154" t="s">
        <v>403</v>
      </c>
      <c r="F4079" s="176" t="s">
        <v>590</v>
      </c>
      <c r="H4079" s="177">
        <v>9.89</v>
      </c>
      <c r="L4079" s="32"/>
      <c r="M4079" s="175"/>
      <c r="T4079" s="56"/>
      <c r="AU4079" s="17" t="s">
        <v>90</v>
      </c>
    </row>
    <row r="4080" spans="2:47" s="1" customFormat="1" ht="11.25">
      <c r="B4080" s="32"/>
      <c r="D4080" s="154" t="s">
        <v>403</v>
      </c>
      <c r="F4080" s="176" t="s">
        <v>591</v>
      </c>
      <c r="H4080" s="177">
        <v>47.99</v>
      </c>
      <c r="L4080" s="32"/>
      <c r="M4080" s="175"/>
      <c r="T4080" s="56"/>
      <c r="AU4080" s="17" t="s">
        <v>90</v>
      </c>
    </row>
    <row r="4081" spans="2:47" s="1" customFormat="1" ht="11.25">
      <c r="B4081" s="32"/>
      <c r="D4081" s="154" t="s">
        <v>403</v>
      </c>
      <c r="F4081" s="176" t="s">
        <v>592</v>
      </c>
      <c r="H4081" s="177">
        <v>39.96</v>
      </c>
      <c r="L4081" s="32"/>
      <c r="M4081" s="175"/>
      <c r="T4081" s="56"/>
      <c r="AU4081" s="17" t="s">
        <v>90</v>
      </c>
    </row>
    <row r="4082" spans="2:47" s="1" customFormat="1" ht="11.25">
      <c r="B4082" s="32"/>
      <c r="D4082" s="154" t="s">
        <v>403</v>
      </c>
      <c r="F4082" s="176" t="s">
        <v>593</v>
      </c>
      <c r="H4082" s="177">
        <v>40.11</v>
      </c>
      <c r="L4082" s="32"/>
      <c r="M4082" s="175"/>
      <c r="T4082" s="56"/>
      <c r="AU4082" s="17" t="s">
        <v>90</v>
      </c>
    </row>
    <row r="4083" spans="2:47" s="1" customFormat="1" ht="11.25">
      <c r="B4083" s="32"/>
      <c r="D4083" s="154" t="s">
        <v>403</v>
      </c>
      <c r="F4083" s="176" t="s">
        <v>594</v>
      </c>
      <c r="H4083" s="177">
        <v>22.03</v>
      </c>
      <c r="L4083" s="32"/>
      <c r="M4083" s="175"/>
      <c r="T4083" s="56"/>
      <c r="AU4083" s="17" t="s">
        <v>90</v>
      </c>
    </row>
    <row r="4084" spans="2:47" s="1" customFormat="1" ht="11.25">
      <c r="B4084" s="32"/>
      <c r="D4084" s="154" t="s">
        <v>403</v>
      </c>
      <c r="F4084" s="176" t="s">
        <v>595</v>
      </c>
      <c r="H4084" s="177">
        <v>23.37</v>
      </c>
      <c r="L4084" s="32"/>
      <c r="M4084" s="175"/>
      <c r="T4084" s="56"/>
      <c r="AU4084" s="17" t="s">
        <v>90</v>
      </c>
    </row>
    <row r="4085" spans="2:47" s="1" customFormat="1" ht="11.25">
      <c r="B4085" s="32"/>
      <c r="D4085" s="154" t="s">
        <v>403</v>
      </c>
      <c r="F4085" s="176" t="s">
        <v>596</v>
      </c>
      <c r="H4085" s="177">
        <v>15.48</v>
      </c>
      <c r="L4085" s="32"/>
      <c r="M4085" s="175"/>
      <c r="T4085" s="56"/>
      <c r="AU4085" s="17" t="s">
        <v>90</v>
      </c>
    </row>
    <row r="4086" spans="2:47" s="1" customFormat="1" ht="11.25">
      <c r="B4086" s="32"/>
      <c r="D4086" s="154" t="s">
        <v>403</v>
      </c>
      <c r="F4086" s="176" t="s">
        <v>597</v>
      </c>
      <c r="H4086" s="177">
        <v>21.29</v>
      </c>
      <c r="L4086" s="32"/>
      <c r="M4086" s="175"/>
      <c r="T4086" s="56"/>
      <c r="AU4086" s="17" t="s">
        <v>90</v>
      </c>
    </row>
    <row r="4087" spans="2:47" s="1" customFormat="1" ht="11.25">
      <c r="B4087" s="32"/>
      <c r="D4087" s="154" t="s">
        <v>403</v>
      </c>
      <c r="F4087" s="176" t="s">
        <v>406</v>
      </c>
      <c r="H4087" s="177">
        <v>445.7</v>
      </c>
      <c r="L4087" s="32"/>
      <c r="M4087" s="175"/>
      <c r="T4087" s="56"/>
      <c r="AU4087" s="17" t="s">
        <v>90</v>
      </c>
    </row>
    <row r="4088" spans="2:47" s="1" customFormat="1" ht="11.25">
      <c r="B4088" s="32"/>
      <c r="D4088" s="154" t="s">
        <v>403</v>
      </c>
      <c r="F4088" s="174" t="s">
        <v>1346</v>
      </c>
      <c r="L4088" s="32"/>
      <c r="M4088" s="175"/>
      <c r="T4088" s="56"/>
      <c r="AU4088" s="17" t="s">
        <v>90</v>
      </c>
    </row>
    <row r="4089" spans="2:47" s="1" customFormat="1" ht="11.25">
      <c r="B4089" s="32"/>
      <c r="D4089" s="154" t="s">
        <v>403</v>
      </c>
      <c r="F4089" s="176" t="s">
        <v>728</v>
      </c>
      <c r="H4089" s="177">
        <v>0</v>
      </c>
      <c r="L4089" s="32"/>
      <c r="M4089" s="175"/>
      <c r="T4089" s="56"/>
      <c r="AU4089" s="17" t="s">
        <v>90</v>
      </c>
    </row>
    <row r="4090" spans="2:47" s="1" customFormat="1" ht="11.25">
      <c r="B4090" s="32"/>
      <c r="D4090" s="154" t="s">
        <v>403</v>
      </c>
      <c r="F4090" s="176" t="s">
        <v>1347</v>
      </c>
      <c r="H4090" s="177">
        <v>0</v>
      </c>
      <c r="L4090" s="32"/>
      <c r="M4090" s="175"/>
      <c r="T4090" s="56"/>
      <c r="AU4090" s="17" t="s">
        <v>90</v>
      </c>
    </row>
    <row r="4091" spans="2:47" s="1" customFormat="1" ht="11.25">
      <c r="B4091" s="32"/>
      <c r="D4091" s="154" t="s">
        <v>403</v>
      </c>
      <c r="F4091" s="176" t="s">
        <v>1348</v>
      </c>
      <c r="H4091" s="177">
        <v>53.28</v>
      </c>
      <c r="L4091" s="32"/>
      <c r="M4091" s="175"/>
      <c r="T4091" s="56"/>
      <c r="AU4091" s="17" t="s">
        <v>90</v>
      </c>
    </row>
    <row r="4092" spans="2:47" s="1" customFormat="1" ht="11.25">
      <c r="B4092" s="32"/>
      <c r="D4092" s="154" t="s">
        <v>403</v>
      </c>
      <c r="F4092" s="176" t="s">
        <v>1349</v>
      </c>
      <c r="H4092" s="177">
        <v>8.68</v>
      </c>
      <c r="L4092" s="32"/>
      <c r="M4092" s="175"/>
      <c r="T4092" s="56"/>
      <c r="AU4092" s="17" t="s">
        <v>90</v>
      </c>
    </row>
    <row r="4093" spans="2:47" s="1" customFormat="1" ht="11.25">
      <c r="B4093" s="32"/>
      <c r="D4093" s="154" t="s">
        <v>403</v>
      </c>
      <c r="F4093" s="176" t="s">
        <v>1350</v>
      </c>
      <c r="H4093" s="177">
        <v>17.47</v>
      </c>
      <c r="L4093" s="32"/>
      <c r="M4093" s="175"/>
      <c r="T4093" s="56"/>
      <c r="AU4093" s="17" t="s">
        <v>90</v>
      </c>
    </row>
    <row r="4094" spans="2:47" s="1" customFormat="1" ht="11.25">
      <c r="B4094" s="32"/>
      <c r="D4094" s="154" t="s">
        <v>403</v>
      </c>
      <c r="F4094" s="176" t="s">
        <v>1351</v>
      </c>
      <c r="H4094" s="177">
        <v>55.67</v>
      </c>
      <c r="L4094" s="32"/>
      <c r="M4094" s="175"/>
      <c r="T4094" s="56"/>
      <c r="AU4094" s="17" t="s">
        <v>90</v>
      </c>
    </row>
    <row r="4095" spans="2:47" s="1" customFormat="1" ht="11.25">
      <c r="B4095" s="32"/>
      <c r="D4095" s="154" t="s">
        <v>403</v>
      </c>
      <c r="F4095" s="176" t="s">
        <v>1352</v>
      </c>
      <c r="H4095" s="177">
        <v>28.85</v>
      </c>
      <c r="L4095" s="32"/>
      <c r="M4095" s="175"/>
      <c r="T4095" s="56"/>
      <c r="AU4095" s="17" t="s">
        <v>90</v>
      </c>
    </row>
    <row r="4096" spans="2:47" s="1" customFormat="1" ht="11.25">
      <c r="B4096" s="32"/>
      <c r="D4096" s="154" t="s">
        <v>403</v>
      </c>
      <c r="F4096" s="176" t="s">
        <v>1353</v>
      </c>
      <c r="H4096" s="177">
        <v>6.34</v>
      </c>
      <c r="L4096" s="32"/>
      <c r="M4096" s="175"/>
      <c r="T4096" s="56"/>
      <c r="AU4096" s="17" t="s">
        <v>90</v>
      </c>
    </row>
    <row r="4097" spans="2:65" s="1" customFormat="1" ht="11.25">
      <c r="B4097" s="32"/>
      <c r="D4097" s="154" t="s">
        <v>403</v>
      </c>
      <c r="F4097" s="176" t="s">
        <v>1354</v>
      </c>
      <c r="H4097" s="177">
        <v>2.42</v>
      </c>
      <c r="L4097" s="32"/>
      <c r="M4097" s="175"/>
      <c r="T4097" s="56"/>
      <c r="AU4097" s="17" t="s">
        <v>90</v>
      </c>
    </row>
    <row r="4098" spans="2:65" s="1" customFormat="1" ht="11.25">
      <c r="B4098" s="32"/>
      <c r="D4098" s="154" t="s">
        <v>403</v>
      </c>
      <c r="F4098" s="176" t="s">
        <v>1355</v>
      </c>
      <c r="H4098" s="177">
        <v>2.8</v>
      </c>
      <c r="L4098" s="32"/>
      <c r="M4098" s="175"/>
      <c r="T4098" s="56"/>
      <c r="AU4098" s="17" t="s">
        <v>90</v>
      </c>
    </row>
    <row r="4099" spans="2:65" s="1" customFormat="1" ht="11.25">
      <c r="B4099" s="32"/>
      <c r="D4099" s="154" t="s">
        <v>403</v>
      </c>
      <c r="F4099" s="176" t="s">
        <v>1356</v>
      </c>
      <c r="H4099" s="177">
        <v>2.12</v>
      </c>
      <c r="L4099" s="32"/>
      <c r="M4099" s="175"/>
      <c r="T4099" s="56"/>
      <c r="AU4099" s="17" t="s">
        <v>90</v>
      </c>
    </row>
    <row r="4100" spans="2:65" s="1" customFormat="1" ht="11.25">
      <c r="B4100" s="32"/>
      <c r="D4100" s="154" t="s">
        <v>403</v>
      </c>
      <c r="F4100" s="176" t="s">
        <v>1357</v>
      </c>
      <c r="H4100" s="177">
        <v>13.55</v>
      </c>
      <c r="L4100" s="32"/>
      <c r="M4100" s="175"/>
      <c r="T4100" s="56"/>
      <c r="AU4100" s="17" t="s">
        <v>90</v>
      </c>
    </row>
    <row r="4101" spans="2:65" s="1" customFormat="1" ht="11.25">
      <c r="B4101" s="32"/>
      <c r="D4101" s="154" t="s">
        <v>403</v>
      </c>
      <c r="F4101" s="176" t="s">
        <v>1358</v>
      </c>
      <c r="H4101" s="177">
        <v>15.02</v>
      </c>
      <c r="L4101" s="32"/>
      <c r="M4101" s="175"/>
      <c r="T4101" s="56"/>
      <c r="AU4101" s="17" t="s">
        <v>90</v>
      </c>
    </row>
    <row r="4102" spans="2:65" s="1" customFormat="1" ht="11.25">
      <c r="B4102" s="32"/>
      <c r="D4102" s="154" t="s">
        <v>403</v>
      </c>
      <c r="F4102" s="176" t="s">
        <v>1359</v>
      </c>
      <c r="H4102" s="177">
        <v>57.93</v>
      </c>
      <c r="L4102" s="32"/>
      <c r="M4102" s="175"/>
      <c r="T4102" s="56"/>
      <c r="AU4102" s="17" t="s">
        <v>90</v>
      </c>
    </row>
    <row r="4103" spans="2:65" s="1" customFormat="1" ht="11.25">
      <c r="B4103" s="32"/>
      <c r="D4103" s="154" t="s">
        <v>403</v>
      </c>
      <c r="F4103" s="176" t="s">
        <v>1360</v>
      </c>
      <c r="H4103" s="177">
        <v>22.03</v>
      </c>
      <c r="L4103" s="32"/>
      <c r="M4103" s="175"/>
      <c r="T4103" s="56"/>
      <c r="AU4103" s="17" t="s">
        <v>90</v>
      </c>
    </row>
    <row r="4104" spans="2:65" s="1" customFormat="1" ht="11.25">
      <c r="B4104" s="32"/>
      <c r="D4104" s="154" t="s">
        <v>403</v>
      </c>
      <c r="F4104" s="176" t="s">
        <v>1361</v>
      </c>
      <c r="H4104" s="177">
        <v>23.26</v>
      </c>
      <c r="L4104" s="32"/>
      <c r="M4104" s="175"/>
      <c r="T4104" s="56"/>
      <c r="AU4104" s="17" t="s">
        <v>90</v>
      </c>
    </row>
    <row r="4105" spans="2:65" s="1" customFormat="1" ht="11.25">
      <c r="B4105" s="32"/>
      <c r="D4105" s="154" t="s">
        <v>403</v>
      </c>
      <c r="F4105" s="176" t="s">
        <v>1362</v>
      </c>
      <c r="H4105" s="177">
        <v>23.56</v>
      </c>
      <c r="L4105" s="32"/>
      <c r="M4105" s="175"/>
      <c r="T4105" s="56"/>
      <c r="AU4105" s="17" t="s">
        <v>90</v>
      </c>
    </row>
    <row r="4106" spans="2:65" s="1" customFormat="1" ht="11.25">
      <c r="B4106" s="32"/>
      <c r="D4106" s="154" t="s">
        <v>403</v>
      </c>
      <c r="F4106" s="176" t="s">
        <v>1363</v>
      </c>
      <c r="H4106" s="177">
        <v>22.3</v>
      </c>
      <c r="L4106" s="32"/>
      <c r="M4106" s="175"/>
      <c r="T4106" s="56"/>
      <c r="AU4106" s="17" t="s">
        <v>90</v>
      </c>
    </row>
    <row r="4107" spans="2:65" s="1" customFormat="1" ht="11.25">
      <c r="B4107" s="32"/>
      <c r="D4107" s="154" t="s">
        <v>403</v>
      </c>
      <c r="F4107" s="176" t="s">
        <v>406</v>
      </c>
      <c r="H4107" s="177">
        <v>355.28</v>
      </c>
      <c r="L4107" s="32"/>
      <c r="M4107" s="175"/>
      <c r="T4107" s="56"/>
      <c r="AU4107" s="17" t="s">
        <v>90</v>
      </c>
    </row>
    <row r="4108" spans="2:65" s="1" customFormat="1" ht="24.2" customHeight="1">
      <c r="B4108" s="32"/>
      <c r="C4108" s="139" t="s">
        <v>2135</v>
      </c>
      <c r="D4108" s="139" t="s">
        <v>375</v>
      </c>
      <c r="E4108" s="140" t="s">
        <v>2136</v>
      </c>
      <c r="F4108" s="141" t="s">
        <v>2137</v>
      </c>
      <c r="G4108" s="142" t="s">
        <v>647</v>
      </c>
      <c r="H4108" s="143">
        <v>0.28999999999999998</v>
      </c>
      <c r="I4108" s="144"/>
      <c r="J4108" s="145">
        <f>ROUND(I4108*H4108,2)</f>
        <v>0</v>
      </c>
      <c r="K4108" s="146"/>
      <c r="L4108" s="32"/>
      <c r="M4108" s="147" t="s">
        <v>1</v>
      </c>
      <c r="N4108" s="148" t="s">
        <v>45</v>
      </c>
      <c r="P4108" s="149">
        <f>O4108*H4108</f>
        <v>0</v>
      </c>
      <c r="Q4108" s="149">
        <v>0</v>
      </c>
      <c r="R4108" s="149">
        <f>Q4108*H4108</f>
        <v>0</v>
      </c>
      <c r="S4108" s="149">
        <v>0</v>
      </c>
      <c r="T4108" s="150">
        <f>S4108*H4108</f>
        <v>0</v>
      </c>
      <c r="AR4108" s="151" t="s">
        <v>497</v>
      </c>
      <c r="AT4108" s="151" t="s">
        <v>375</v>
      </c>
      <c r="AU4108" s="151" t="s">
        <v>90</v>
      </c>
      <c r="AY4108" s="17" t="s">
        <v>373</v>
      </c>
      <c r="BE4108" s="152">
        <f>IF(N4108="základní",J4108,0)</f>
        <v>0</v>
      </c>
      <c r="BF4108" s="152">
        <f>IF(N4108="snížená",J4108,0)</f>
        <v>0</v>
      </c>
      <c r="BG4108" s="152">
        <f>IF(N4108="zákl. přenesená",J4108,0)</f>
        <v>0</v>
      </c>
      <c r="BH4108" s="152">
        <f>IF(N4108="sníž. přenesená",J4108,0)</f>
        <v>0</v>
      </c>
      <c r="BI4108" s="152">
        <f>IF(N4108="nulová",J4108,0)</f>
        <v>0</v>
      </c>
      <c r="BJ4108" s="17" t="s">
        <v>87</v>
      </c>
      <c r="BK4108" s="152">
        <f>ROUND(I4108*H4108,2)</f>
        <v>0</v>
      </c>
      <c r="BL4108" s="17" t="s">
        <v>497</v>
      </c>
      <c r="BM4108" s="151" t="s">
        <v>2138</v>
      </c>
    </row>
    <row r="4109" spans="2:65" s="11" customFormat="1" ht="22.9" customHeight="1">
      <c r="B4109" s="127"/>
      <c r="D4109" s="128" t="s">
        <v>79</v>
      </c>
      <c r="E4109" s="137" t="s">
        <v>2139</v>
      </c>
      <c r="F4109" s="137" t="s">
        <v>2140</v>
      </c>
      <c r="I4109" s="130"/>
      <c r="J4109" s="138">
        <f>BK4109</f>
        <v>0</v>
      </c>
      <c r="L4109" s="127"/>
      <c r="M4109" s="132"/>
      <c r="P4109" s="133">
        <f>SUM(P4110:P4118)</f>
        <v>0</v>
      </c>
      <c r="R4109" s="133">
        <f>SUM(R4110:R4118)</f>
        <v>3.2000000000000002E-3</v>
      </c>
      <c r="T4109" s="134">
        <f>SUM(T4110:T4118)</f>
        <v>0</v>
      </c>
      <c r="AR4109" s="128" t="s">
        <v>90</v>
      </c>
      <c r="AT4109" s="135" t="s">
        <v>79</v>
      </c>
      <c r="AU4109" s="135" t="s">
        <v>87</v>
      </c>
      <c r="AY4109" s="128" t="s">
        <v>373</v>
      </c>
      <c r="BK4109" s="136">
        <f>SUM(BK4110:BK4118)</f>
        <v>0</v>
      </c>
    </row>
    <row r="4110" spans="2:65" s="1" customFormat="1" ht="16.5" customHeight="1">
      <c r="B4110" s="32"/>
      <c r="C4110" s="139" t="s">
        <v>2141</v>
      </c>
      <c r="D4110" s="139" t="s">
        <v>375</v>
      </c>
      <c r="E4110" s="140" t="s">
        <v>2142</v>
      </c>
      <c r="F4110" s="141" t="s">
        <v>2143</v>
      </c>
      <c r="G4110" s="142" t="s">
        <v>914</v>
      </c>
      <c r="H4110" s="143">
        <v>4</v>
      </c>
      <c r="I4110" s="144"/>
      <c r="J4110" s="145">
        <f>ROUND(I4110*H4110,2)</f>
        <v>0</v>
      </c>
      <c r="K4110" s="146"/>
      <c r="L4110" s="32"/>
      <c r="M4110" s="147" t="s">
        <v>1</v>
      </c>
      <c r="N4110" s="148" t="s">
        <v>45</v>
      </c>
      <c r="P4110" s="149">
        <f>O4110*H4110</f>
        <v>0</v>
      </c>
      <c r="Q4110" s="149">
        <v>0</v>
      </c>
      <c r="R4110" s="149">
        <f>Q4110*H4110</f>
        <v>0</v>
      </c>
      <c r="S4110" s="149">
        <v>0</v>
      </c>
      <c r="T4110" s="150">
        <f>S4110*H4110</f>
        <v>0</v>
      </c>
      <c r="AR4110" s="151" t="s">
        <v>497</v>
      </c>
      <c r="AT4110" s="151" t="s">
        <v>375</v>
      </c>
      <c r="AU4110" s="151" t="s">
        <v>90</v>
      </c>
      <c r="AY4110" s="17" t="s">
        <v>373</v>
      </c>
      <c r="BE4110" s="152">
        <f>IF(N4110="základní",J4110,0)</f>
        <v>0</v>
      </c>
      <c r="BF4110" s="152">
        <f>IF(N4110="snížená",J4110,0)</f>
        <v>0</v>
      </c>
      <c r="BG4110" s="152">
        <f>IF(N4110="zákl. přenesená",J4110,0)</f>
        <v>0</v>
      </c>
      <c r="BH4110" s="152">
        <f>IF(N4110="sníž. přenesená",J4110,0)</f>
        <v>0</v>
      </c>
      <c r="BI4110" s="152">
        <f>IF(N4110="nulová",J4110,0)</f>
        <v>0</v>
      </c>
      <c r="BJ4110" s="17" t="s">
        <v>87</v>
      </c>
      <c r="BK4110" s="152">
        <f>ROUND(I4110*H4110,2)</f>
        <v>0</v>
      </c>
      <c r="BL4110" s="17" t="s">
        <v>497</v>
      </c>
      <c r="BM4110" s="151" t="s">
        <v>2144</v>
      </c>
    </row>
    <row r="4111" spans="2:65" s="12" customFormat="1" ht="11.25">
      <c r="B4111" s="153"/>
      <c r="D4111" s="154" t="s">
        <v>381</v>
      </c>
      <c r="E4111" s="155" t="s">
        <v>1</v>
      </c>
      <c r="F4111" s="156" t="s">
        <v>1312</v>
      </c>
      <c r="H4111" s="155" t="s">
        <v>1</v>
      </c>
      <c r="I4111" s="157"/>
      <c r="L4111" s="153"/>
      <c r="M4111" s="158"/>
      <c r="T4111" s="159"/>
      <c r="AT4111" s="155" t="s">
        <v>381</v>
      </c>
      <c r="AU4111" s="155" t="s">
        <v>90</v>
      </c>
      <c r="AV4111" s="12" t="s">
        <v>87</v>
      </c>
      <c r="AW4111" s="12" t="s">
        <v>36</v>
      </c>
      <c r="AX4111" s="12" t="s">
        <v>80</v>
      </c>
      <c r="AY4111" s="155" t="s">
        <v>373</v>
      </c>
    </row>
    <row r="4112" spans="2:65" s="13" customFormat="1" ht="11.25">
      <c r="B4112" s="160"/>
      <c r="D4112" s="154" t="s">
        <v>381</v>
      </c>
      <c r="E4112" s="161" t="s">
        <v>1</v>
      </c>
      <c r="F4112" s="162" t="s">
        <v>2145</v>
      </c>
      <c r="H4112" s="163">
        <v>1</v>
      </c>
      <c r="I4112" s="164"/>
      <c r="L4112" s="160"/>
      <c r="M4112" s="165"/>
      <c r="T4112" s="166"/>
      <c r="AT4112" s="161" t="s">
        <v>381</v>
      </c>
      <c r="AU4112" s="161" t="s">
        <v>90</v>
      </c>
      <c r="AV4112" s="13" t="s">
        <v>90</v>
      </c>
      <c r="AW4112" s="13" t="s">
        <v>36</v>
      </c>
      <c r="AX4112" s="13" t="s">
        <v>80</v>
      </c>
      <c r="AY4112" s="161" t="s">
        <v>373</v>
      </c>
    </row>
    <row r="4113" spans="2:65" s="13" customFormat="1" ht="11.25">
      <c r="B4113" s="160"/>
      <c r="D4113" s="154" t="s">
        <v>381</v>
      </c>
      <c r="E4113" s="161" t="s">
        <v>1</v>
      </c>
      <c r="F4113" s="162" t="s">
        <v>2146</v>
      </c>
      <c r="H4113" s="163">
        <v>1</v>
      </c>
      <c r="I4113" s="164"/>
      <c r="L4113" s="160"/>
      <c r="M4113" s="165"/>
      <c r="T4113" s="166"/>
      <c r="AT4113" s="161" t="s">
        <v>381</v>
      </c>
      <c r="AU4113" s="161" t="s">
        <v>90</v>
      </c>
      <c r="AV4113" s="13" t="s">
        <v>90</v>
      </c>
      <c r="AW4113" s="13" t="s">
        <v>36</v>
      </c>
      <c r="AX4113" s="13" t="s">
        <v>80</v>
      </c>
      <c r="AY4113" s="161" t="s">
        <v>373</v>
      </c>
    </row>
    <row r="4114" spans="2:65" s="13" customFormat="1" ht="11.25">
      <c r="B4114" s="160"/>
      <c r="D4114" s="154" t="s">
        <v>381</v>
      </c>
      <c r="E4114" s="161" t="s">
        <v>1</v>
      </c>
      <c r="F4114" s="162" t="s">
        <v>2147</v>
      </c>
      <c r="H4114" s="163">
        <v>1</v>
      </c>
      <c r="I4114" s="164"/>
      <c r="L4114" s="160"/>
      <c r="M4114" s="165"/>
      <c r="T4114" s="166"/>
      <c r="AT4114" s="161" t="s">
        <v>381</v>
      </c>
      <c r="AU4114" s="161" t="s">
        <v>90</v>
      </c>
      <c r="AV4114" s="13" t="s">
        <v>90</v>
      </c>
      <c r="AW4114" s="13" t="s">
        <v>36</v>
      </c>
      <c r="AX4114" s="13" t="s">
        <v>80</v>
      </c>
      <c r="AY4114" s="161" t="s">
        <v>373</v>
      </c>
    </row>
    <row r="4115" spans="2:65" s="13" customFormat="1" ht="11.25">
      <c r="B4115" s="160"/>
      <c r="D4115" s="154" t="s">
        <v>381</v>
      </c>
      <c r="E4115" s="161" t="s">
        <v>1</v>
      </c>
      <c r="F4115" s="162" t="s">
        <v>2148</v>
      </c>
      <c r="H4115" s="163">
        <v>1</v>
      </c>
      <c r="I4115" s="164"/>
      <c r="L4115" s="160"/>
      <c r="M4115" s="165"/>
      <c r="T4115" s="166"/>
      <c r="AT4115" s="161" t="s">
        <v>381</v>
      </c>
      <c r="AU4115" s="161" t="s">
        <v>90</v>
      </c>
      <c r="AV4115" s="13" t="s">
        <v>90</v>
      </c>
      <c r="AW4115" s="13" t="s">
        <v>36</v>
      </c>
      <c r="AX4115" s="13" t="s">
        <v>80</v>
      </c>
      <c r="AY4115" s="161" t="s">
        <v>373</v>
      </c>
    </row>
    <row r="4116" spans="2:65" s="14" customFormat="1" ht="11.25">
      <c r="B4116" s="167"/>
      <c r="D4116" s="154" t="s">
        <v>381</v>
      </c>
      <c r="E4116" s="168" t="s">
        <v>1</v>
      </c>
      <c r="F4116" s="169" t="s">
        <v>386</v>
      </c>
      <c r="H4116" s="170">
        <v>4</v>
      </c>
      <c r="I4116" s="171"/>
      <c r="L4116" s="167"/>
      <c r="M4116" s="172"/>
      <c r="T4116" s="173"/>
      <c r="AT4116" s="168" t="s">
        <v>381</v>
      </c>
      <c r="AU4116" s="168" t="s">
        <v>90</v>
      </c>
      <c r="AV4116" s="14" t="s">
        <v>379</v>
      </c>
      <c r="AW4116" s="14" t="s">
        <v>36</v>
      </c>
      <c r="AX4116" s="14" t="s">
        <v>87</v>
      </c>
      <c r="AY4116" s="168" t="s">
        <v>373</v>
      </c>
    </row>
    <row r="4117" spans="2:65" s="1" customFormat="1" ht="16.5" customHeight="1">
      <c r="B4117" s="32"/>
      <c r="C4117" s="185" t="s">
        <v>2149</v>
      </c>
      <c r="D4117" s="185" t="s">
        <v>479</v>
      </c>
      <c r="E4117" s="186" t="s">
        <v>2150</v>
      </c>
      <c r="F4117" s="187" t="s">
        <v>2151</v>
      </c>
      <c r="G4117" s="188" t="s">
        <v>914</v>
      </c>
      <c r="H4117" s="189">
        <v>4</v>
      </c>
      <c r="I4117" s="190"/>
      <c r="J4117" s="191">
        <f>ROUND(I4117*H4117,2)</f>
        <v>0</v>
      </c>
      <c r="K4117" s="192"/>
      <c r="L4117" s="193"/>
      <c r="M4117" s="194" t="s">
        <v>1</v>
      </c>
      <c r="N4117" s="195" t="s">
        <v>45</v>
      </c>
      <c r="P4117" s="149">
        <f>O4117*H4117</f>
        <v>0</v>
      </c>
      <c r="Q4117" s="149">
        <v>8.0000000000000004E-4</v>
      </c>
      <c r="R4117" s="149">
        <f>Q4117*H4117</f>
        <v>3.2000000000000002E-3</v>
      </c>
      <c r="S4117" s="149">
        <v>0</v>
      </c>
      <c r="T4117" s="150">
        <f>S4117*H4117</f>
        <v>0</v>
      </c>
      <c r="AR4117" s="151" t="s">
        <v>658</v>
      </c>
      <c r="AT4117" s="151" t="s">
        <v>479</v>
      </c>
      <c r="AU4117" s="151" t="s">
        <v>90</v>
      </c>
      <c r="AY4117" s="17" t="s">
        <v>373</v>
      </c>
      <c r="BE4117" s="152">
        <f>IF(N4117="základní",J4117,0)</f>
        <v>0</v>
      </c>
      <c r="BF4117" s="152">
        <f>IF(N4117="snížená",J4117,0)</f>
        <v>0</v>
      </c>
      <c r="BG4117" s="152">
        <f>IF(N4117="zákl. přenesená",J4117,0)</f>
        <v>0</v>
      </c>
      <c r="BH4117" s="152">
        <f>IF(N4117="sníž. přenesená",J4117,0)</f>
        <v>0</v>
      </c>
      <c r="BI4117" s="152">
        <f>IF(N4117="nulová",J4117,0)</f>
        <v>0</v>
      </c>
      <c r="BJ4117" s="17" t="s">
        <v>87</v>
      </c>
      <c r="BK4117" s="152">
        <f>ROUND(I4117*H4117,2)</f>
        <v>0</v>
      </c>
      <c r="BL4117" s="17" t="s">
        <v>497</v>
      </c>
      <c r="BM4117" s="151" t="s">
        <v>2152</v>
      </c>
    </row>
    <row r="4118" spans="2:65" s="1" customFormat="1" ht="24.2" customHeight="1">
      <c r="B4118" s="32"/>
      <c r="C4118" s="139" t="s">
        <v>2153</v>
      </c>
      <c r="D4118" s="139" t="s">
        <v>375</v>
      </c>
      <c r="E4118" s="140" t="s">
        <v>2154</v>
      </c>
      <c r="F4118" s="141" t="s">
        <v>2155</v>
      </c>
      <c r="G4118" s="142" t="s">
        <v>647</v>
      </c>
      <c r="H4118" s="143">
        <v>3.0000000000000001E-3</v>
      </c>
      <c r="I4118" s="144"/>
      <c r="J4118" s="145">
        <f>ROUND(I4118*H4118,2)</f>
        <v>0</v>
      </c>
      <c r="K4118" s="146"/>
      <c r="L4118" s="32"/>
      <c r="M4118" s="147" t="s">
        <v>1</v>
      </c>
      <c r="N4118" s="148" t="s">
        <v>45</v>
      </c>
      <c r="P4118" s="149">
        <f>O4118*H4118</f>
        <v>0</v>
      </c>
      <c r="Q4118" s="149">
        <v>0</v>
      </c>
      <c r="R4118" s="149">
        <f>Q4118*H4118</f>
        <v>0</v>
      </c>
      <c r="S4118" s="149">
        <v>0</v>
      </c>
      <c r="T4118" s="150">
        <f>S4118*H4118</f>
        <v>0</v>
      </c>
      <c r="AR4118" s="151" t="s">
        <v>497</v>
      </c>
      <c r="AT4118" s="151" t="s">
        <v>375</v>
      </c>
      <c r="AU4118" s="151" t="s">
        <v>90</v>
      </c>
      <c r="AY4118" s="17" t="s">
        <v>373</v>
      </c>
      <c r="BE4118" s="152">
        <f>IF(N4118="základní",J4118,0)</f>
        <v>0</v>
      </c>
      <c r="BF4118" s="152">
        <f>IF(N4118="snížená",J4118,0)</f>
        <v>0</v>
      </c>
      <c r="BG4118" s="152">
        <f>IF(N4118="zákl. přenesená",J4118,0)</f>
        <v>0</v>
      </c>
      <c r="BH4118" s="152">
        <f>IF(N4118="sníž. přenesená",J4118,0)</f>
        <v>0</v>
      </c>
      <c r="BI4118" s="152">
        <f>IF(N4118="nulová",J4118,0)</f>
        <v>0</v>
      </c>
      <c r="BJ4118" s="17" t="s">
        <v>87</v>
      </c>
      <c r="BK4118" s="152">
        <f>ROUND(I4118*H4118,2)</f>
        <v>0</v>
      </c>
      <c r="BL4118" s="17" t="s">
        <v>497</v>
      </c>
      <c r="BM4118" s="151" t="s">
        <v>2156</v>
      </c>
    </row>
    <row r="4119" spans="2:65" s="11" customFormat="1" ht="22.9" customHeight="1">
      <c r="B4119" s="127"/>
      <c r="D4119" s="128" t="s">
        <v>79</v>
      </c>
      <c r="E4119" s="137" t="s">
        <v>2157</v>
      </c>
      <c r="F4119" s="137" t="s">
        <v>2158</v>
      </c>
      <c r="I4119" s="130"/>
      <c r="J4119" s="138">
        <f>BK4119</f>
        <v>0</v>
      </c>
      <c r="L4119" s="127"/>
      <c r="M4119" s="132"/>
      <c r="P4119" s="133">
        <f>SUM(P4120:P4174)</f>
        <v>0</v>
      </c>
      <c r="R4119" s="133">
        <f>SUM(R4120:R4174)</f>
        <v>2.4048721799999999</v>
      </c>
      <c r="T4119" s="134">
        <f>SUM(T4120:T4174)</f>
        <v>0</v>
      </c>
      <c r="AR4119" s="128" t="s">
        <v>90</v>
      </c>
      <c r="AT4119" s="135" t="s">
        <v>79</v>
      </c>
      <c r="AU4119" s="135" t="s">
        <v>87</v>
      </c>
      <c r="AY4119" s="128" t="s">
        <v>373</v>
      </c>
      <c r="BK4119" s="136">
        <f>SUM(BK4120:BK4174)</f>
        <v>0</v>
      </c>
    </row>
    <row r="4120" spans="2:65" s="1" customFormat="1" ht="24.2" customHeight="1">
      <c r="B4120" s="32"/>
      <c r="C4120" s="139" t="s">
        <v>2159</v>
      </c>
      <c r="D4120" s="139" t="s">
        <v>375</v>
      </c>
      <c r="E4120" s="140" t="s">
        <v>2160</v>
      </c>
      <c r="F4120" s="141" t="s">
        <v>2161</v>
      </c>
      <c r="G4120" s="142" t="s">
        <v>172</v>
      </c>
      <c r="H4120" s="143">
        <v>84.572999999999993</v>
      </c>
      <c r="I4120" s="144"/>
      <c r="J4120" s="145">
        <f>ROUND(I4120*H4120,2)</f>
        <v>0</v>
      </c>
      <c r="K4120" s="146"/>
      <c r="L4120" s="32"/>
      <c r="M4120" s="147" t="s">
        <v>1</v>
      </c>
      <c r="N4120" s="148" t="s">
        <v>45</v>
      </c>
      <c r="P4120" s="149">
        <f>O4120*H4120</f>
        <v>0</v>
      </c>
      <c r="Q4120" s="149">
        <v>1.6219999999999998E-2</v>
      </c>
      <c r="R4120" s="149">
        <f>Q4120*H4120</f>
        <v>1.3717740599999997</v>
      </c>
      <c r="S4120" s="149">
        <v>0</v>
      </c>
      <c r="T4120" s="150">
        <f>S4120*H4120</f>
        <v>0</v>
      </c>
      <c r="AR4120" s="151" t="s">
        <v>497</v>
      </c>
      <c r="AT4120" s="151" t="s">
        <v>375</v>
      </c>
      <c r="AU4120" s="151" t="s">
        <v>90</v>
      </c>
      <c r="AY4120" s="17" t="s">
        <v>373</v>
      </c>
      <c r="BE4120" s="152">
        <f>IF(N4120="základní",J4120,0)</f>
        <v>0</v>
      </c>
      <c r="BF4120" s="152">
        <f>IF(N4120="snížená",J4120,0)</f>
        <v>0</v>
      </c>
      <c r="BG4120" s="152">
        <f>IF(N4120="zákl. přenesená",J4120,0)</f>
        <v>0</v>
      </c>
      <c r="BH4120" s="152">
        <f>IF(N4120="sníž. přenesená",J4120,0)</f>
        <v>0</v>
      </c>
      <c r="BI4120" s="152">
        <f>IF(N4120="nulová",J4120,0)</f>
        <v>0</v>
      </c>
      <c r="BJ4120" s="17" t="s">
        <v>87</v>
      </c>
      <c r="BK4120" s="152">
        <f>ROUND(I4120*H4120,2)</f>
        <v>0</v>
      </c>
      <c r="BL4120" s="17" t="s">
        <v>497</v>
      </c>
      <c r="BM4120" s="151" t="s">
        <v>2162</v>
      </c>
    </row>
    <row r="4121" spans="2:65" s="12" customFormat="1" ht="11.25">
      <c r="B4121" s="153"/>
      <c r="D4121" s="154" t="s">
        <v>381</v>
      </c>
      <c r="E4121" s="155" t="s">
        <v>1</v>
      </c>
      <c r="F4121" s="156" t="s">
        <v>2163</v>
      </c>
      <c r="H4121" s="155" t="s">
        <v>1</v>
      </c>
      <c r="I4121" s="157"/>
      <c r="L4121" s="153"/>
      <c r="M4121" s="158"/>
      <c r="T4121" s="159"/>
      <c r="AT4121" s="155" t="s">
        <v>381</v>
      </c>
      <c r="AU4121" s="155" t="s">
        <v>90</v>
      </c>
      <c r="AV4121" s="12" t="s">
        <v>87</v>
      </c>
      <c r="AW4121" s="12" t="s">
        <v>36</v>
      </c>
      <c r="AX4121" s="12" t="s">
        <v>80</v>
      </c>
      <c r="AY4121" s="155" t="s">
        <v>373</v>
      </c>
    </row>
    <row r="4122" spans="2:65" s="13" customFormat="1" ht="11.25">
      <c r="B4122" s="160"/>
      <c r="D4122" s="154" t="s">
        <v>381</v>
      </c>
      <c r="E4122" s="161" t="s">
        <v>1</v>
      </c>
      <c r="F4122" s="162" t="s">
        <v>2164</v>
      </c>
      <c r="H4122" s="163">
        <v>24.13</v>
      </c>
      <c r="I4122" s="164"/>
      <c r="L4122" s="160"/>
      <c r="M4122" s="165"/>
      <c r="T4122" s="166"/>
      <c r="AT4122" s="161" t="s">
        <v>381</v>
      </c>
      <c r="AU4122" s="161" t="s">
        <v>90</v>
      </c>
      <c r="AV4122" s="13" t="s">
        <v>90</v>
      </c>
      <c r="AW4122" s="13" t="s">
        <v>36</v>
      </c>
      <c r="AX4122" s="13" t="s">
        <v>80</v>
      </c>
      <c r="AY4122" s="161" t="s">
        <v>373</v>
      </c>
    </row>
    <row r="4123" spans="2:65" s="13" customFormat="1" ht="11.25">
      <c r="B4123" s="160"/>
      <c r="D4123" s="154" t="s">
        <v>381</v>
      </c>
      <c r="E4123" s="161" t="s">
        <v>1</v>
      </c>
      <c r="F4123" s="162" t="s">
        <v>2165</v>
      </c>
      <c r="H4123" s="163">
        <v>41</v>
      </c>
      <c r="I4123" s="164"/>
      <c r="L4123" s="160"/>
      <c r="M4123" s="165"/>
      <c r="T4123" s="166"/>
      <c r="AT4123" s="161" t="s">
        <v>381</v>
      </c>
      <c r="AU4123" s="161" t="s">
        <v>90</v>
      </c>
      <c r="AV4123" s="13" t="s">
        <v>90</v>
      </c>
      <c r="AW4123" s="13" t="s">
        <v>36</v>
      </c>
      <c r="AX4123" s="13" t="s">
        <v>80</v>
      </c>
      <c r="AY4123" s="161" t="s">
        <v>373</v>
      </c>
    </row>
    <row r="4124" spans="2:65" s="13" customFormat="1" ht="11.25">
      <c r="B4124" s="160"/>
      <c r="D4124" s="154" t="s">
        <v>381</v>
      </c>
      <c r="E4124" s="161" t="s">
        <v>1</v>
      </c>
      <c r="F4124" s="162" t="s">
        <v>2166</v>
      </c>
      <c r="H4124" s="163">
        <v>19.443000000000001</v>
      </c>
      <c r="I4124" s="164"/>
      <c r="L4124" s="160"/>
      <c r="M4124" s="165"/>
      <c r="T4124" s="166"/>
      <c r="AT4124" s="161" t="s">
        <v>381</v>
      </c>
      <c r="AU4124" s="161" t="s">
        <v>90</v>
      </c>
      <c r="AV4124" s="13" t="s">
        <v>90</v>
      </c>
      <c r="AW4124" s="13" t="s">
        <v>36</v>
      </c>
      <c r="AX4124" s="13" t="s">
        <v>80</v>
      </c>
      <c r="AY4124" s="161" t="s">
        <v>373</v>
      </c>
    </row>
    <row r="4125" spans="2:65" s="14" customFormat="1" ht="11.25">
      <c r="B4125" s="167"/>
      <c r="D4125" s="154" t="s">
        <v>381</v>
      </c>
      <c r="E4125" s="168" t="s">
        <v>1</v>
      </c>
      <c r="F4125" s="169" t="s">
        <v>386</v>
      </c>
      <c r="H4125" s="170">
        <v>84.572999999999993</v>
      </c>
      <c r="I4125" s="171"/>
      <c r="L4125" s="167"/>
      <c r="M4125" s="172"/>
      <c r="T4125" s="173"/>
      <c r="AT4125" s="168" t="s">
        <v>381</v>
      </c>
      <c r="AU4125" s="168" t="s">
        <v>90</v>
      </c>
      <c r="AV4125" s="14" t="s">
        <v>379</v>
      </c>
      <c r="AW4125" s="14" t="s">
        <v>36</v>
      </c>
      <c r="AX4125" s="14" t="s">
        <v>87</v>
      </c>
      <c r="AY4125" s="168" t="s">
        <v>373</v>
      </c>
    </row>
    <row r="4126" spans="2:65" s="1" customFormat="1" ht="11.25">
      <c r="B4126" s="32"/>
      <c r="D4126" s="154" t="s">
        <v>403</v>
      </c>
      <c r="F4126" s="174" t="s">
        <v>1827</v>
      </c>
      <c r="L4126" s="32"/>
      <c r="M4126" s="175"/>
      <c r="T4126" s="56"/>
      <c r="AU4126" s="17" t="s">
        <v>90</v>
      </c>
    </row>
    <row r="4127" spans="2:65" s="1" customFormat="1" ht="11.25">
      <c r="B4127" s="32"/>
      <c r="D4127" s="154" t="s">
        <v>403</v>
      </c>
      <c r="F4127" s="176" t="s">
        <v>1828</v>
      </c>
      <c r="H4127" s="177">
        <v>0</v>
      </c>
      <c r="L4127" s="32"/>
      <c r="M4127" s="175"/>
      <c r="T4127" s="56"/>
      <c r="AU4127" s="17" t="s">
        <v>90</v>
      </c>
    </row>
    <row r="4128" spans="2:65" s="1" customFormat="1" ht="11.25">
      <c r="B4128" s="32"/>
      <c r="D4128" s="154" t="s">
        <v>403</v>
      </c>
      <c r="F4128" s="176" t="s">
        <v>1829</v>
      </c>
      <c r="H4128" s="177">
        <v>0</v>
      </c>
      <c r="L4128" s="32"/>
      <c r="M4128" s="175"/>
      <c r="T4128" s="56"/>
      <c r="AU4128" s="17" t="s">
        <v>90</v>
      </c>
    </row>
    <row r="4129" spans="2:65" s="1" customFormat="1" ht="11.25">
      <c r="B4129" s="32"/>
      <c r="D4129" s="154" t="s">
        <v>403</v>
      </c>
      <c r="F4129" s="176" t="s">
        <v>1830</v>
      </c>
      <c r="H4129" s="177">
        <v>63.5</v>
      </c>
      <c r="L4129" s="32"/>
      <c r="M4129" s="175"/>
      <c r="T4129" s="56"/>
      <c r="AU4129" s="17" t="s">
        <v>90</v>
      </c>
    </row>
    <row r="4130" spans="2:65" s="1" customFormat="1" ht="11.25">
      <c r="B4130" s="32"/>
      <c r="D4130" s="154" t="s">
        <v>403</v>
      </c>
      <c r="F4130" s="176" t="s">
        <v>406</v>
      </c>
      <c r="H4130" s="177">
        <v>63.5</v>
      </c>
      <c r="L4130" s="32"/>
      <c r="M4130" s="175"/>
      <c r="T4130" s="56"/>
      <c r="AU4130" s="17" t="s">
        <v>90</v>
      </c>
    </row>
    <row r="4131" spans="2:65" s="1" customFormat="1" ht="11.25">
      <c r="B4131" s="32"/>
      <c r="D4131" s="154" t="s">
        <v>403</v>
      </c>
      <c r="F4131" s="174" t="s">
        <v>1831</v>
      </c>
      <c r="L4131" s="32"/>
      <c r="M4131" s="175"/>
      <c r="T4131" s="56"/>
      <c r="AU4131" s="17" t="s">
        <v>90</v>
      </c>
    </row>
    <row r="4132" spans="2:65" s="1" customFormat="1" ht="11.25">
      <c r="B4132" s="32"/>
      <c r="D4132" s="154" t="s">
        <v>403</v>
      </c>
      <c r="F4132" s="176" t="s">
        <v>1828</v>
      </c>
      <c r="H4132" s="177">
        <v>0</v>
      </c>
      <c r="L4132" s="32"/>
      <c r="M4132" s="175"/>
      <c r="T4132" s="56"/>
      <c r="AU4132" s="17" t="s">
        <v>90</v>
      </c>
    </row>
    <row r="4133" spans="2:65" s="1" customFormat="1" ht="11.25">
      <c r="B4133" s="32"/>
      <c r="D4133" s="154" t="s">
        <v>403</v>
      </c>
      <c r="F4133" s="176" t="s">
        <v>1832</v>
      </c>
      <c r="H4133" s="177">
        <v>0</v>
      </c>
      <c r="L4133" s="32"/>
      <c r="M4133" s="175"/>
      <c r="T4133" s="56"/>
      <c r="AU4133" s="17" t="s">
        <v>90</v>
      </c>
    </row>
    <row r="4134" spans="2:65" s="1" customFormat="1" ht="11.25">
      <c r="B4134" s="32"/>
      <c r="D4134" s="154" t="s">
        <v>403</v>
      </c>
      <c r="F4134" s="176" t="s">
        <v>1833</v>
      </c>
      <c r="H4134" s="177">
        <v>82</v>
      </c>
      <c r="L4134" s="32"/>
      <c r="M4134" s="175"/>
      <c r="T4134" s="56"/>
      <c r="AU4134" s="17" t="s">
        <v>90</v>
      </c>
    </row>
    <row r="4135" spans="2:65" s="1" customFormat="1" ht="11.25">
      <c r="B4135" s="32"/>
      <c r="D4135" s="154" t="s">
        <v>403</v>
      </c>
      <c r="F4135" s="176" t="s">
        <v>406</v>
      </c>
      <c r="H4135" s="177">
        <v>82</v>
      </c>
      <c r="L4135" s="32"/>
      <c r="M4135" s="175"/>
      <c r="T4135" s="56"/>
      <c r="AU4135" s="17" t="s">
        <v>90</v>
      </c>
    </row>
    <row r="4136" spans="2:65" s="1" customFormat="1" ht="11.25">
      <c r="B4136" s="32"/>
      <c r="D4136" s="154" t="s">
        <v>403</v>
      </c>
      <c r="F4136" s="174" t="s">
        <v>1834</v>
      </c>
      <c r="L4136" s="32"/>
      <c r="M4136" s="175"/>
      <c r="T4136" s="56"/>
      <c r="AU4136" s="17" t="s">
        <v>90</v>
      </c>
    </row>
    <row r="4137" spans="2:65" s="1" customFormat="1" ht="11.25">
      <c r="B4137" s="32"/>
      <c r="D4137" s="154" t="s">
        <v>403</v>
      </c>
      <c r="F4137" s="176" t="s">
        <v>1835</v>
      </c>
      <c r="H4137" s="177">
        <v>0</v>
      </c>
      <c r="L4137" s="32"/>
      <c r="M4137" s="175"/>
      <c r="T4137" s="56"/>
      <c r="AU4137" s="17" t="s">
        <v>90</v>
      </c>
    </row>
    <row r="4138" spans="2:65" s="1" customFormat="1" ht="11.25">
      <c r="B4138" s="32"/>
      <c r="D4138" s="154" t="s">
        <v>403</v>
      </c>
      <c r="F4138" s="176" t="s">
        <v>1836</v>
      </c>
      <c r="H4138" s="177">
        <v>35.35</v>
      </c>
      <c r="L4138" s="32"/>
      <c r="M4138" s="175"/>
      <c r="T4138" s="56"/>
      <c r="AU4138" s="17" t="s">
        <v>90</v>
      </c>
    </row>
    <row r="4139" spans="2:65" s="1" customFormat="1" ht="11.25">
      <c r="B4139" s="32"/>
      <c r="D4139" s="154" t="s">
        <v>403</v>
      </c>
      <c r="F4139" s="176" t="s">
        <v>406</v>
      </c>
      <c r="H4139" s="177">
        <v>35.35</v>
      </c>
      <c r="L4139" s="32"/>
      <c r="M4139" s="175"/>
      <c r="T4139" s="56"/>
      <c r="AU4139" s="17" t="s">
        <v>90</v>
      </c>
    </row>
    <row r="4140" spans="2:65" s="1" customFormat="1" ht="21.75" customHeight="1">
      <c r="B4140" s="32"/>
      <c r="C4140" s="139" t="s">
        <v>2167</v>
      </c>
      <c r="D4140" s="139" t="s">
        <v>375</v>
      </c>
      <c r="E4140" s="140" t="s">
        <v>2168</v>
      </c>
      <c r="F4140" s="141" t="s">
        <v>2169</v>
      </c>
      <c r="G4140" s="142" t="s">
        <v>172</v>
      </c>
      <c r="H4140" s="143">
        <v>40.67</v>
      </c>
      <c r="I4140" s="144"/>
      <c r="J4140" s="145">
        <f>ROUND(I4140*H4140,2)</f>
        <v>0</v>
      </c>
      <c r="K4140" s="146"/>
      <c r="L4140" s="32"/>
      <c r="M4140" s="147" t="s">
        <v>1</v>
      </c>
      <c r="N4140" s="148" t="s">
        <v>45</v>
      </c>
      <c r="P4140" s="149">
        <f>O4140*H4140</f>
        <v>0</v>
      </c>
      <c r="Q4140" s="149">
        <v>0</v>
      </c>
      <c r="R4140" s="149">
        <f>Q4140*H4140</f>
        <v>0</v>
      </c>
      <c r="S4140" s="149">
        <v>0</v>
      </c>
      <c r="T4140" s="150">
        <f>S4140*H4140</f>
        <v>0</v>
      </c>
      <c r="AR4140" s="151" t="s">
        <v>497</v>
      </c>
      <c r="AT4140" s="151" t="s">
        <v>375</v>
      </c>
      <c r="AU4140" s="151" t="s">
        <v>90</v>
      </c>
      <c r="AY4140" s="17" t="s">
        <v>373</v>
      </c>
      <c r="BE4140" s="152">
        <f>IF(N4140="základní",J4140,0)</f>
        <v>0</v>
      </c>
      <c r="BF4140" s="152">
        <f>IF(N4140="snížená",J4140,0)</f>
        <v>0</v>
      </c>
      <c r="BG4140" s="152">
        <f>IF(N4140="zákl. přenesená",J4140,0)</f>
        <v>0</v>
      </c>
      <c r="BH4140" s="152">
        <f>IF(N4140="sníž. přenesená",J4140,0)</f>
        <v>0</v>
      </c>
      <c r="BI4140" s="152">
        <f>IF(N4140="nulová",J4140,0)</f>
        <v>0</v>
      </c>
      <c r="BJ4140" s="17" t="s">
        <v>87</v>
      </c>
      <c r="BK4140" s="152">
        <f>ROUND(I4140*H4140,2)</f>
        <v>0</v>
      </c>
      <c r="BL4140" s="17" t="s">
        <v>497</v>
      </c>
      <c r="BM4140" s="151" t="s">
        <v>2170</v>
      </c>
    </row>
    <row r="4141" spans="2:65" s="13" customFormat="1" ht="11.25">
      <c r="B4141" s="160"/>
      <c r="D4141" s="154" t="s">
        <v>381</v>
      </c>
      <c r="E4141" s="161" t="s">
        <v>1</v>
      </c>
      <c r="F4141" s="162" t="s">
        <v>174</v>
      </c>
      <c r="H4141" s="163">
        <v>40.67</v>
      </c>
      <c r="I4141" s="164"/>
      <c r="L4141" s="160"/>
      <c r="M4141" s="165"/>
      <c r="T4141" s="166"/>
      <c r="AT4141" s="161" t="s">
        <v>381</v>
      </c>
      <c r="AU4141" s="161" t="s">
        <v>90</v>
      </c>
      <c r="AV4141" s="13" t="s">
        <v>90</v>
      </c>
      <c r="AW4141" s="13" t="s">
        <v>36</v>
      </c>
      <c r="AX4141" s="13" t="s">
        <v>80</v>
      </c>
      <c r="AY4141" s="161" t="s">
        <v>373</v>
      </c>
    </row>
    <row r="4142" spans="2:65" s="14" customFormat="1" ht="11.25">
      <c r="B4142" s="167"/>
      <c r="D4142" s="154" t="s">
        <v>381</v>
      </c>
      <c r="E4142" s="168" t="s">
        <v>1</v>
      </c>
      <c r="F4142" s="169" t="s">
        <v>386</v>
      </c>
      <c r="H4142" s="170">
        <v>40.67</v>
      </c>
      <c r="I4142" s="171"/>
      <c r="L4142" s="167"/>
      <c r="M4142" s="172"/>
      <c r="T4142" s="173"/>
      <c r="AT4142" s="168" t="s">
        <v>381</v>
      </c>
      <c r="AU4142" s="168" t="s">
        <v>90</v>
      </c>
      <c r="AV4142" s="14" t="s">
        <v>379</v>
      </c>
      <c r="AW4142" s="14" t="s">
        <v>36</v>
      </c>
      <c r="AX4142" s="14" t="s">
        <v>87</v>
      </c>
      <c r="AY4142" s="168" t="s">
        <v>373</v>
      </c>
    </row>
    <row r="4143" spans="2:65" s="1" customFormat="1" ht="11.25">
      <c r="B4143" s="32"/>
      <c r="D4143" s="154" t="s">
        <v>403</v>
      </c>
      <c r="F4143" s="174" t="s">
        <v>1524</v>
      </c>
      <c r="L4143" s="32"/>
      <c r="M4143" s="175"/>
      <c r="T4143" s="56"/>
      <c r="AU4143" s="17" t="s">
        <v>90</v>
      </c>
    </row>
    <row r="4144" spans="2:65" s="1" customFormat="1" ht="11.25">
      <c r="B4144" s="32"/>
      <c r="D4144" s="154" t="s">
        <v>403</v>
      </c>
      <c r="F4144" s="176" t="s">
        <v>1525</v>
      </c>
      <c r="H4144" s="177">
        <v>0</v>
      </c>
      <c r="L4144" s="32"/>
      <c r="M4144" s="175"/>
      <c r="T4144" s="56"/>
      <c r="AU4144" s="17" t="s">
        <v>90</v>
      </c>
    </row>
    <row r="4145" spans="2:65" s="1" customFormat="1" ht="11.25">
      <c r="B4145" s="32"/>
      <c r="D4145" s="154" t="s">
        <v>403</v>
      </c>
      <c r="F4145" s="176" t="s">
        <v>1526</v>
      </c>
      <c r="H4145" s="177">
        <v>0</v>
      </c>
      <c r="L4145" s="32"/>
      <c r="M4145" s="175"/>
      <c r="T4145" s="56"/>
      <c r="AU4145" s="17" t="s">
        <v>90</v>
      </c>
    </row>
    <row r="4146" spans="2:65" s="1" customFormat="1" ht="11.25">
      <c r="B4146" s="32"/>
      <c r="D4146" s="154" t="s">
        <v>403</v>
      </c>
      <c r="F4146" s="176" t="s">
        <v>175</v>
      </c>
      <c r="H4146" s="177">
        <v>40.67</v>
      </c>
      <c r="L4146" s="32"/>
      <c r="M4146" s="175"/>
      <c r="T4146" s="56"/>
      <c r="AU4146" s="17" t="s">
        <v>90</v>
      </c>
    </row>
    <row r="4147" spans="2:65" s="1" customFormat="1" ht="11.25">
      <c r="B4147" s="32"/>
      <c r="D4147" s="154" t="s">
        <v>403</v>
      </c>
      <c r="F4147" s="176" t="s">
        <v>406</v>
      </c>
      <c r="H4147" s="177">
        <v>40.67</v>
      </c>
      <c r="L4147" s="32"/>
      <c r="M4147" s="175"/>
      <c r="T4147" s="56"/>
      <c r="AU4147" s="17" t="s">
        <v>90</v>
      </c>
    </row>
    <row r="4148" spans="2:65" s="1" customFormat="1" ht="16.5" customHeight="1">
      <c r="B4148" s="32"/>
      <c r="C4148" s="185" t="s">
        <v>2171</v>
      </c>
      <c r="D4148" s="185" t="s">
        <v>479</v>
      </c>
      <c r="E4148" s="186" t="s">
        <v>2172</v>
      </c>
      <c r="F4148" s="187" t="s">
        <v>2173</v>
      </c>
      <c r="G4148" s="188" t="s">
        <v>914</v>
      </c>
      <c r="H4148" s="189">
        <v>20.489000000000001</v>
      </c>
      <c r="I4148" s="190"/>
      <c r="J4148" s="191">
        <f>ROUND(I4148*H4148,2)</f>
        <v>0</v>
      </c>
      <c r="K4148" s="192"/>
      <c r="L4148" s="193"/>
      <c r="M4148" s="194" t="s">
        <v>1</v>
      </c>
      <c r="N4148" s="195" t="s">
        <v>45</v>
      </c>
      <c r="P4148" s="149">
        <f>O4148*H4148</f>
        <v>0</v>
      </c>
      <c r="Q4148" s="149">
        <v>0</v>
      </c>
      <c r="R4148" s="149">
        <f>Q4148*H4148</f>
        <v>0</v>
      </c>
      <c r="S4148" s="149">
        <v>0</v>
      </c>
      <c r="T4148" s="150">
        <f>S4148*H4148</f>
        <v>0</v>
      </c>
      <c r="AR4148" s="151" t="s">
        <v>658</v>
      </c>
      <c r="AT4148" s="151" t="s">
        <v>479</v>
      </c>
      <c r="AU4148" s="151" t="s">
        <v>90</v>
      </c>
      <c r="AY4148" s="17" t="s">
        <v>373</v>
      </c>
      <c r="BE4148" s="152">
        <f>IF(N4148="základní",J4148,0)</f>
        <v>0</v>
      </c>
      <c r="BF4148" s="152">
        <f>IF(N4148="snížená",J4148,0)</f>
        <v>0</v>
      </c>
      <c r="BG4148" s="152">
        <f>IF(N4148="zákl. přenesená",J4148,0)</f>
        <v>0</v>
      </c>
      <c r="BH4148" s="152">
        <f>IF(N4148="sníž. přenesená",J4148,0)</f>
        <v>0</v>
      </c>
      <c r="BI4148" s="152">
        <f>IF(N4148="nulová",J4148,0)</f>
        <v>0</v>
      </c>
      <c r="BJ4148" s="17" t="s">
        <v>87</v>
      </c>
      <c r="BK4148" s="152">
        <f>ROUND(I4148*H4148,2)</f>
        <v>0</v>
      </c>
      <c r="BL4148" s="17" t="s">
        <v>497</v>
      </c>
      <c r="BM4148" s="151" t="s">
        <v>2174</v>
      </c>
    </row>
    <row r="4149" spans="2:65" s="12" customFormat="1" ht="11.25">
      <c r="B4149" s="153"/>
      <c r="D4149" s="154" t="s">
        <v>381</v>
      </c>
      <c r="E4149" s="155" t="s">
        <v>1</v>
      </c>
      <c r="F4149" s="156" t="s">
        <v>2175</v>
      </c>
      <c r="H4149" s="155" t="s">
        <v>1</v>
      </c>
      <c r="I4149" s="157"/>
      <c r="L4149" s="153"/>
      <c r="M4149" s="158"/>
      <c r="T4149" s="159"/>
      <c r="AT4149" s="155" t="s">
        <v>381</v>
      </c>
      <c r="AU4149" s="155" t="s">
        <v>90</v>
      </c>
      <c r="AV4149" s="12" t="s">
        <v>87</v>
      </c>
      <c r="AW4149" s="12" t="s">
        <v>36</v>
      </c>
      <c r="AX4149" s="12" t="s">
        <v>80</v>
      </c>
      <c r="AY4149" s="155" t="s">
        <v>373</v>
      </c>
    </row>
    <row r="4150" spans="2:65" s="13" customFormat="1" ht="11.25">
      <c r="B4150" s="160"/>
      <c r="D4150" s="154" t="s">
        <v>381</v>
      </c>
      <c r="E4150" s="161" t="s">
        <v>1</v>
      </c>
      <c r="F4150" s="162" t="s">
        <v>2176</v>
      </c>
      <c r="H4150" s="163">
        <v>20.489000000000001</v>
      </c>
      <c r="I4150" s="164"/>
      <c r="L4150" s="160"/>
      <c r="M4150" s="165"/>
      <c r="T4150" s="166"/>
      <c r="AT4150" s="161" t="s">
        <v>381</v>
      </c>
      <c r="AU4150" s="161" t="s">
        <v>90</v>
      </c>
      <c r="AV4150" s="13" t="s">
        <v>90</v>
      </c>
      <c r="AW4150" s="13" t="s">
        <v>36</v>
      </c>
      <c r="AX4150" s="13" t="s">
        <v>80</v>
      </c>
      <c r="AY4150" s="161" t="s">
        <v>373</v>
      </c>
    </row>
    <row r="4151" spans="2:65" s="14" customFormat="1" ht="11.25">
      <c r="B4151" s="167"/>
      <c r="D4151" s="154" t="s">
        <v>381</v>
      </c>
      <c r="E4151" s="168" t="s">
        <v>1</v>
      </c>
      <c r="F4151" s="169" t="s">
        <v>386</v>
      </c>
      <c r="H4151" s="170">
        <v>20.489000000000001</v>
      </c>
      <c r="I4151" s="171"/>
      <c r="L4151" s="167"/>
      <c r="M4151" s="172"/>
      <c r="T4151" s="173"/>
      <c r="AT4151" s="168" t="s">
        <v>381</v>
      </c>
      <c r="AU4151" s="168" t="s">
        <v>90</v>
      </c>
      <c r="AV4151" s="14" t="s">
        <v>379</v>
      </c>
      <c r="AW4151" s="14" t="s">
        <v>36</v>
      </c>
      <c r="AX4151" s="14" t="s">
        <v>87</v>
      </c>
      <c r="AY4151" s="168" t="s">
        <v>373</v>
      </c>
    </row>
    <row r="4152" spans="2:65" s="1" customFormat="1" ht="11.25">
      <c r="B4152" s="32"/>
      <c r="D4152" s="154" t="s">
        <v>403</v>
      </c>
      <c r="F4152" s="174" t="s">
        <v>1524</v>
      </c>
      <c r="L4152" s="32"/>
      <c r="M4152" s="175"/>
      <c r="T4152" s="56"/>
      <c r="AU4152" s="17" t="s">
        <v>90</v>
      </c>
    </row>
    <row r="4153" spans="2:65" s="1" customFormat="1" ht="11.25">
      <c r="B4153" s="32"/>
      <c r="D4153" s="154" t="s">
        <v>403</v>
      </c>
      <c r="F4153" s="176" t="s">
        <v>1525</v>
      </c>
      <c r="H4153" s="177">
        <v>0</v>
      </c>
      <c r="L4153" s="32"/>
      <c r="M4153" s="175"/>
      <c r="T4153" s="56"/>
      <c r="AU4153" s="17" t="s">
        <v>90</v>
      </c>
    </row>
    <row r="4154" spans="2:65" s="1" customFormat="1" ht="11.25">
      <c r="B4154" s="32"/>
      <c r="D4154" s="154" t="s">
        <v>403</v>
      </c>
      <c r="F4154" s="176" t="s">
        <v>1526</v>
      </c>
      <c r="H4154" s="177">
        <v>0</v>
      </c>
      <c r="L4154" s="32"/>
      <c r="M4154" s="175"/>
      <c r="T4154" s="56"/>
      <c r="AU4154" s="17" t="s">
        <v>90</v>
      </c>
    </row>
    <row r="4155" spans="2:65" s="1" customFormat="1" ht="11.25">
      <c r="B4155" s="32"/>
      <c r="D4155" s="154" t="s">
        <v>403</v>
      </c>
      <c r="F4155" s="176" t="s">
        <v>175</v>
      </c>
      <c r="H4155" s="177">
        <v>40.67</v>
      </c>
      <c r="L4155" s="32"/>
      <c r="M4155" s="175"/>
      <c r="T4155" s="56"/>
      <c r="AU4155" s="17" t="s">
        <v>90</v>
      </c>
    </row>
    <row r="4156" spans="2:65" s="1" customFormat="1" ht="11.25">
      <c r="B4156" s="32"/>
      <c r="D4156" s="154" t="s">
        <v>403</v>
      </c>
      <c r="F4156" s="176" t="s">
        <v>406</v>
      </c>
      <c r="H4156" s="177">
        <v>40.67</v>
      </c>
      <c r="L4156" s="32"/>
      <c r="M4156" s="175"/>
      <c r="T4156" s="56"/>
      <c r="AU4156" s="17" t="s">
        <v>90</v>
      </c>
    </row>
    <row r="4157" spans="2:65" s="1" customFormat="1" ht="33" customHeight="1">
      <c r="B4157" s="32"/>
      <c r="C4157" s="139" t="s">
        <v>2177</v>
      </c>
      <c r="D4157" s="139" t="s">
        <v>375</v>
      </c>
      <c r="E4157" s="140" t="s">
        <v>2178</v>
      </c>
      <c r="F4157" s="141" t="s">
        <v>2179</v>
      </c>
      <c r="G4157" s="142" t="s">
        <v>172</v>
      </c>
      <c r="H4157" s="143">
        <v>40.67</v>
      </c>
      <c r="I4157" s="144"/>
      <c r="J4157" s="145">
        <f>ROUND(I4157*H4157,2)</f>
        <v>0</v>
      </c>
      <c r="K4157" s="146"/>
      <c r="L4157" s="32"/>
      <c r="M4157" s="147" t="s">
        <v>1</v>
      </c>
      <c r="N4157" s="148" t="s">
        <v>45</v>
      </c>
      <c r="P4157" s="149">
        <f>O4157*H4157</f>
        <v>0</v>
      </c>
      <c r="Q4157" s="149">
        <v>3.4000000000000002E-4</v>
      </c>
      <c r="R4157" s="149">
        <f>Q4157*H4157</f>
        <v>1.3827800000000001E-2</v>
      </c>
      <c r="S4157" s="149">
        <v>0</v>
      </c>
      <c r="T4157" s="150">
        <f>S4157*H4157</f>
        <v>0</v>
      </c>
      <c r="AR4157" s="151" t="s">
        <v>497</v>
      </c>
      <c r="AT4157" s="151" t="s">
        <v>375</v>
      </c>
      <c r="AU4157" s="151" t="s">
        <v>90</v>
      </c>
      <c r="AY4157" s="17" t="s">
        <v>373</v>
      </c>
      <c r="BE4157" s="152">
        <f>IF(N4157="základní",J4157,0)</f>
        <v>0</v>
      </c>
      <c r="BF4157" s="152">
        <f>IF(N4157="snížená",J4157,0)</f>
        <v>0</v>
      </c>
      <c r="BG4157" s="152">
        <f>IF(N4157="zákl. přenesená",J4157,0)</f>
        <v>0</v>
      </c>
      <c r="BH4157" s="152">
        <f>IF(N4157="sníž. přenesená",J4157,0)</f>
        <v>0</v>
      </c>
      <c r="BI4157" s="152">
        <f>IF(N4157="nulová",J4157,0)</f>
        <v>0</v>
      </c>
      <c r="BJ4157" s="17" t="s">
        <v>87</v>
      </c>
      <c r="BK4157" s="152">
        <f>ROUND(I4157*H4157,2)</f>
        <v>0</v>
      </c>
      <c r="BL4157" s="17" t="s">
        <v>497</v>
      </c>
      <c r="BM4157" s="151" t="s">
        <v>2180</v>
      </c>
    </row>
    <row r="4158" spans="2:65" s="13" customFormat="1" ht="11.25">
      <c r="B4158" s="160"/>
      <c r="D4158" s="154" t="s">
        <v>381</v>
      </c>
      <c r="E4158" s="161" t="s">
        <v>1</v>
      </c>
      <c r="F4158" s="162" t="s">
        <v>174</v>
      </c>
      <c r="H4158" s="163">
        <v>40.67</v>
      </c>
      <c r="I4158" s="164"/>
      <c r="L4158" s="160"/>
      <c r="M4158" s="165"/>
      <c r="T4158" s="166"/>
      <c r="AT4158" s="161" t="s">
        <v>381</v>
      </c>
      <c r="AU4158" s="161" t="s">
        <v>90</v>
      </c>
      <c r="AV4158" s="13" t="s">
        <v>90</v>
      </c>
      <c r="AW4158" s="13" t="s">
        <v>36</v>
      </c>
      <c r="AX4158" s="13" t="s">
        <v>80</v>
      </c>
      <c r="AY4158" s="161" t="s">
        <v>373</v>
      </c>
    </row>
    <row r="4159" spans="2:65" s="14" customFormat="1" ht="11.25">
      <c r="B4159" s="167"/>
      <c r="D4159" s="154" t="s">
        <v>381</v>
      </c>
      <c r="E4159" s="168" t="s">
        <v>1</v>
      </c>
      <c r="F4159" s="169" t="s">
        <v>386</v>
      </c>
      <c r="H4159" s="170">
        <v>40.67</v>
      </c>
      <c r="I4159" s="171"/>
      <c r="L4159" s="167"/>
      <c r="M4159" s="172"/>
      <c r="T4159" s="173"/>
      <c r="AT4159" s="168" t="s">
        <v>381</v>
      </c>
      <c r="AU4159" s="168" t="s">
        <v>90</v>
      </c>
      <c r="AV4159" s="14" t="s">
        <v>379</v>
      </c>
      <c r="AW4159" s="14" t="s">
        <v>36</v>
      </c>
      <c r="AX4159" s="14" t="s">
        <v>87</v>
      </c>
      <c r="AY4159" s="168" t="s">
        <v>373</v>
      </c>
    </row>
    <row r="4160" spans="2:65" s="1" customFormat="1" ht="11.25">
      <c r="B4160" s="32"/>
      <c r="D4160" s="154" t="s">
        <v>403</v>
      </c>
      <c r="F4160" s="174" t="s">
        <v>1524</v>
      </c>
      <c r="L4160" s="32"/>
      <c r="M4160" s="175"/>
      <c r="T4160" s="56"/>
      <c r="AU4160" s="17" t="s">
        <v>90</v>
      </c>
    </row>
    <row r="4161" spans="2:65" s="1" customFormat="1" ht="11.25">
      <c r="B4161" s="32"/>
      <c r="D4161" s="154" t="s">
        <v>403</v>
      </c>
      <c r="F4161" s="176" t="s">
        <v>1525</v>
      </c>
      <c r="H4161" s="177">
        <v>0</v>
      </c>
      <c r="L4161" s="32"/>
      <c r="M4161" s="175"/>
      <c r="T4161" s="56"/>
      <c r="AU4161" s="17" t="s">
        <v>90</v>
      </c>
    </row>
    <row r="4162" spans="2:65" s="1" customFormat="1" ht="11.25">
      <c r="B4162" s="32"/>
      <c r="D4162" s="154" t="s">
        <v>403</v>
      </c>
      <c r="F4162" s="176" t="s">
        <v>1526</v>
      </c>
      <c r="H4162" s="177">
        <v>0</v>
      </c>
      <c r="L4162" s="32"/>
      <c r="M4162" s="175"/>
      <c r="T4162" s="56"/>
      <c r="AU4162" s="17" t="s">
        <v>90</v>
      </c>
    </row>
    <row r="4163" spans="2:65" s="1" customFormat="1" ht="11.25">
      <c r="B4163" s="32"/>
      <c r="D4163" s="154" t="s">
        <v>403</v>
      </c>
      <c r="F4163" s="176" t="s">
        <v>175</v>
      </c>
      <c r="H4163" s="177">
        <v>40.67</v>
      </c>
      <c r="L4163" s="32"/>
      <c r="M4163" s="175"/>
      <c r="T4163" s="56"/>
      <c r="AU4163" s="17" t="s">
        <v>90</v>
      </c>
    </row>
    <row r="4164" spans="2:65" s="1" customFormat="1" ht="11.25">
      <c r="B4164" s="32"/>
      <c r="D4164" s="154" t="s">
        <v>403</v>
      </c>
      <c r="F4164" s="176" t="s">
        <v>406</v>
      </c>
      <c r="H4164" s="177">
        <v>40.67</v>
      </c>
      <c r="L4164" s="32"/>
      <c r="M4164" s="175"/>
      <c r="T4164" s="56"/>
      <c r="AU4164" s="17" t="s">
        <v>90</v>
      </c>
    </row>
    <row r="4165" spans="2:65" s="1" customFormat="1" ht="16.5" customHeight="1">
      <c r="B4165" s="32"/>
      <c r="C4165" s="185" t="s">
        <v>2181</v>
      </c>
      <c r="D4165" s="185" t="s">
        <v>479</v>
      </c>
      <c r="E4165" s="186" t="s">
        <v>2182</v>
      </c>
      <c r="F4165" s="187" t="s">
        <v>2183</v>
      </c>
      <c r="G4165" s="188" t="s">
        <v>914</v>
      </c>
      <c r="H4165" s="189">
        <v>91.661000000000001</v>
      </c>
      <c r="I4165" s="190"/>
      <c r="J4165" s="191">
        <f>ROUND(I4165*H4165,2)</f>
        <v>0</v>
      </c>
      <c r="K4165" s="192"/>
      <c r="L4165" s="193"/>
      <c r="M4165" s="194" t="s">
        <v>1</v>
      </c>
      <c r="N4165" s="195" t="s">
        <v>45</v>
      </c>
      <c r="P4165" s="149">
        <f>O4165*H4165</f>
        <v>0</v>
      </c>
      <c r="Q4165" s="149">
        <v>1.112E-2</v>
      </c>
      <c r="R4165" s="149">
        <f>Q4165*H4165</f>
        <v>1.01927032</v>
      </c>
      <c r="S4165" s="149">
        <v>0</v>
      </c>
      <c r="T4165" s="150">
        <f>S4165*H4165</f>
        <v>0</v>
      </c>
      <c r="AR4165" s="151" t="s">
        <v>658</v>
      </c>
      <c r="AT4165" s="151" t="s">
        <v>479</v>
      </c>
      <c r="AU4165" s="151" t="s">
        <v>90</v>
      </c>
      <c r="AY4165" s="17" t="s">
        <v>373</v>
      </c>
      <c r="BE4165" s="152">
        <f>IF(N4165="základní",J4165,0)</f>
        <v>0</v>
      </c>
      <c r="BF4165" s="152">
        <f>IF(N4165="snížená",J4165,0)</f>
        <v>0</v>
      </c>
      <c r="BG4165" s="152">
        <f>IF(N4165="zákl. přenesená",J4165,0)</f>
        <v>0</v>
      </c>
      <c r="BH4165" s="152">
        <f>IF(N4165="sníž. přenesená",J4165,0)</f>
        <v>0</v>
      </c>
      <c r="BI4165" s="152">
        <f>IF(N4165="nulová",J4165,0)</f>
        <v>0</v>
      </c>
      <c r="BJ4165" s="17" t="s">
        <v>87</v>
      </c>
      <c r="BK4165" s="152">
        <f>ROUND(I4165*H4165,2)</f>
        <v>0</v>
      </c>
      <c r="BL4165" s="17" t="s">
        <v>497</v>
      </c>
      <c r="BM4165" s="151" t="s">
        <v>2184</v>
      </c>
    </row>
    <row r="4166" spans="2:65" s="12" customFormat="1" ht="11.25">
      <c r="B4166" s="153"/>
      <c r="D4166" s="154" t="s">
        <v>381</v>
      </c>
      <c r="E4166" s="155" t="s">
        <v>1</v>
      </c>
      <c r="F4166" s="156" t="s">
        <v>2175</v>
      </c>
      <c r="H4166" s="155" t="s">
        <v>1</v>
      </c>
      <c r="I4166" s="157"/>
      <c r="L4166" s="153"/>
      <c r="M4166" s="158"/>
      <c r="T4166" s="159"/>
      <c r="AT4166" s="155" t="s">
        <v>381</v>
      </c>
      <c r="AU4166" s="155" t="s">
        <v>90</v>
      </c>
      <c r="AV4166" s="12" t="s">
        <v>87</v>
      </c>
      <c r="AW4166" s="12" t="s">
        <v>36</v>
      </c>
      <c r="AX4166" s="12" t="s">
        <v>80</v>
      </c>
      <c r="AY4166" s="155" t="s">
        <v>373</v>
      </c>
    </row>
    <row r="4167" spans="2:65" s="13" customFormat="1" ht="11.25">
      <c r="B4167" s="160"/>
      <c r="D4167" s="154" t="s">
        <v>381</v>
      </c>
      <c r="E4167" s="161" t="s">
        <v>1</v>
      </c>
      <c r="F4167" s="162" t="s">
        <v>2185</v>
      </c>
      <c r="H4167" s="163">
        <v>91.661000000000001</v>
      </c>
      <c r="I4167" s="164"/>
      <c r="L4167" s="160"/>
      <c r="M4167" s="165"/>
      <c r="T4167" s="166"/>
      <c r="AT4167" s="161" t="s">
        <v>381</v>
      </c>
      <c r="AU4167" s="161" t="s">
        <v>90</v>
      </c>
      <c r="AV4167" s="13" t="s">
        <v>90</v>
      </c>
      <c r="AW4167" s="13" t="s">
        <v>36</v>
      </c>
      <c r="AX4167" s="13" t="s">
        <v>80</v>
      </c>
      <c r="AY4167" s="161" t="s">
        <v>373</v>
      </c>
    </row>
    <row r="4168" spans="2:65" s="14" customFormat="1" ht="11.25">
      <c r="B4168" s="167"/>
      <c r="D4168" s="154" t="s">
        <v>381</v>
      </c>
      <c r="E4168" s="168" t="s">
        <v>1</v>
      </c>
      <c r="F4168" s="169" t="s">
        <v>386</v>
      </c>
      <c r="H4168" s="170">
        <v>91.661000000000001</v>
      </c>
      <c r="I4168" s="171"/>
      <c r="L4168" s="167"/>
      <c r="M4168" s="172"/>
      <c r="T4168" s="173"/>
      <c r="AT4168" s="168" t="s">
        <v>381</v>
      </c>
      <c r="AU4168" s="168" t="s">
        <v>90</v>
      </c>
      <c r="AV4168" s="14" t="s">
        <v>379</v>
      </c>
      <c r="AW4168" s="14" t="s">
        <v>36</v>
      </c>
      <c r="AX4168" s="14" t="s">
        <v>87</v>
      </c>
      <c r="AY4168" s="168" t="s">
        <v>373</v>
      </c>
    </row>
    <row r="4169" spans="2:65" s="1" customFormat="1" ht="11.25">
      <c r="B4169" s="32"/>
      <c r="D4169" s="154" t="s">
        <v>403</v>
      </c>
      <c r="F4169" s="174" t="s">
        <v>1524</v>
      </c>
      <c r="L4169" s="32"/>
      <c r="M4169" s="175"/>
      <c r="T4169" s="56"/>
      <c r="AU4169" s="17" t="s">
        <v>90</v>
      </c>
    </row>
    <row r="4170" spans="2:65" s="1" customFormat="1" ht="11.25">
      <c r="B4170" s="32"/>
      <c r="D4170" s="154" t="s">
        <v>403</v>
      </c>
      <c r="F4170" s="176" t="s">
        <v>1525</v>
      </c>
      <c r="H4170" s="177">
        <v>0</v>
      </c>
      <c r="L4170" s="32"/>
      <c r="M4170" s="175"/>
      <c r="T4170" s="56"/>
      <c r="AU4170" s="17" t="s">
        <v>90</v>
      </c>
    </row>
    <row r="4171" spans="2:65" s="1" customFormat="1" ht="11.25">
      <c r="B4171" s="32"/>
      <c r="D4171" s="154" t="s">
        <v>403</v>
      </c>
      <c r="F4171" s="176" t="s">
        <v>1526</v>
      </c>
      <c r="H4171" s="177">
        <v>0</v>
      </c>
      <c r="L4171" s="32"/>
      <c r="M4171" s="175"/>
      <c r="T4171" s="56"/>
      <c r="AU4171" s="17" t="s">
        <v>90</v>
      </c>
    </row>
    <row r="4172" spans="2:65" s="1" customFormat="1" ht="11.25">
      <c r="B4172" s="32"/>
      <c r="D4172" s="154" t="s">
        <v>403</v>
      </c>
      <c r="F4172" s="176" t="s">
        <v>175</v>
      </c>
      <c r="H4172" s="177">
        <v>40.67</v>
      </c>
      <c r="L4172" s="32"/>
      <c r="M4172" s="175"/>
      <c r="T4172" s="56"/>
      <c r="AU4172" s="17" t="s">
        <v>90</v>
      </c>
    </row>
    <row r="4173" spans="2:65" s="1" customFormat="1" ht="11.25">
      <c r="B4173" s="32"/>
      <c r="D4173" s="154" t="s">
        <v>403</v>
      </c>
      <c r="F4173" s="176" t="s">
        <v>406</v>
      </c>
      <c r="H4173" s="177">
        <v>40.67</v>
      </c>
      <c r="L4173" s="32"/>
      <c r="M4173" s="175"/>
      <c r="T4173" s="56"/>
      <c r="AU4173" s="17" t="s">
        <v>90</v>
      </c>
    </row>
    <row r="4174" spans="2:65" s="1" customFormat="1" ht="24.2" customHeight="1">
      <c r="B4174" s="32"/>
      <c r="C4174" s="139" t="s">
        <v>2186</v>
      </c>
      <c r="D4174" s="139" t="s">
        <v>375</v>
      </c>
      <c r="E4174" s="140" t="s">
        <v>2187</v>
      </c>
      <c r="F4174" s="141" t="s">
        <v>2188</v>
      </c>
      <c r="G4174" s="142" t="s">
        <v>647</v>
      </c>
      <c r="H4174" s="143">
        <v>2.4049999999999998</v>
      </c>
      <c r="I4174" s="144"/>
      <c r="J4174" s="145">
        <f>ROUND(I4174*H4174,2)</f>
        <v>0</v>
      </c>
      <c r="K4174" s="146"/>
      <c r="L4174" s="32"/>
      <c r="M4174" s="147" t="s">
        <v>1</v>
      </c>
      <c r="N4174" s="148" t="s">
        <v>45</v>
      </c>
      <c r="P4174" s="149">
        <f>O4174*H4174</f>
        <v>0</v>
      </c>
      <c r="Q4174" s="149">
        <v>0</v>
      </c>
      <c r="R4174" s="149">
        <f>Q4174*H4174</f>
        <v>0</v>
      </c>
      <c r="S4174" s="149">
        <v>0</v>
      </c>
      <c r="T4174" s="150">
        <f>S4174*H4174</f>
        <v>0</v>
      </c>
      <c r="AR4174" s="151" t="s">
        <v>497</v>
      </c>
      <c r="AT4174" s="151" t="s">
        <v>375</v>
      </c>
      <c r="AU4174" s="151" t="s">
        <v>90</v>
      </c>
      <c r="AY4174" s="17" t="s">
        <v>373</v>
      </c>
      <c r="BE4174" s="152">
        <f>IF(N4174="základní",J4174,0)</f>
        <v>0</v>
      </c>
      <c r="BF4174" s="152">
        <f>IF(N4174="snížená",J4174,0)</f>
        <v>0</v>
      </c>
      <c r="BG4174" s="152">
        <f>IF(N4174="zákl. přenesená",J4174,0)</f>
        <v>0</v>
      </c>
      <c r="BH4174" s="152">
        <f>IF(N4174="sníž. přenesená",J4174,0)</f>
        <v>0</v>
      </c>
      <c r="BI4174" s="152">
        <f>IF(N4174="nulová",J4174,0)</f>
        <v>0</v>
      </c>
      <c r="BJ4174" s="17" t="s">
        <v>87</v>
      </c>
      <c r="BK4174" s="152">
        <f>ROUND(I4174*H4174,2)</f>
        <v>0</v>
      </c>
      <c r="BL4174" s="17" t="s">
        <v>497</v>
      </c>
      <c r="BM4174" s="151" t="s">
        <v>2189</v>
      </c>
    </row>
    <row r="4175" spans="2:65" s="11" customFormat="1" ht="22.9" customHeight="1">
      <c r="B4175" s="127"/>
      <c r="D4175" s="128" t="s">
        <v>79</v>
      </c>
      <c r="E4175" s="137" t="s">
        <v>2190</v>
      </c>
      <c r="F4175" s="137" t="s">
        <v>2191</v>
      </c>
      <c r="I4175" s="130"/>
      <c r="J4175" s="138">
        <f>BK4175</f>
        <v>0</v>
      </c>
      <c r="L4175" s="127"/>
      <c r="M4175" s="132"/>
      <c r="P4175" s="133">
        <f>SUM(P4176:P4303)</f>
        <v>0</v>
      </c>
      <c r="R4175" s="133">
        <f>SUM(R4176:R4303)</f>
        <v>7.8801834600000014</v>
      </c>
      <c r="T4175" s="134">
        <f>SUM(T4176:T4303)</f>
        <v>0</v>
      </c>
      <c r="AR4175" s="128" t="s">
        <v>90</v>
      </c>
      <c r="AT4175" s="135" t="s">
        <v>79</v>
      </c>
      <c r="AU4175" s="135" t="s">
        <v>87</v>
      </c>
      <c r="AY4175" s="128" t="s">
        <v>373</v>
      </c>
      <c r="BK4175" s="136">
        <f>SUM(BK4176:BK4303)</f>
        <v>0</v>
      </c>
    </row>
    <row r="4176" spans="2:65" s="1" customFormat="1" ht="33" customHeight="1">
      <c r="B4176" s="32"/>
      <c r="C4176" s="139" t="s">
        <v>2192</v>
      </c>
      <c r="D4176" s="139" t="s">
        <v>375</v>
      </c>
      <c r="E4176" s="140" t="s">
        <v>2193</v>
      </c>
      <c r="F4176" s="141" t="s">
        <v>2194</v>
      </c>
      <c r="G4176" s="142" t="s">
        <v>172</v>
      </c>
      <c r="H4176" s="143">
        <v>21.824000000000002</v>
      </c>
      <c r="I4176" s="144"/>
      <c r="J4176" s="145">
        <f>ROUND(I4176*H4176,2)</f>
        <v>0</v>
      </c>
      <c r="K4176" s="146"/>
      <c r="L4176" s="32"/>
      <c r="M4176" s="147" t="s">
        <v>1</v>
      </c>
      <c r="N4176" s="148" t="s">
        <v>45</v>
      </c>
      <c r="P4176" s="149">
        <f>O4176*H4176</f>
        <v>0</v>
      </c>
      <c r="Q4176" s="149">
        <v>2.5510000000000001E-2</v>
      </c>
      <c r="R4176" s="149">
        <f>Q4176*H4176</f>
        <v>0.55673024000000004</v>
      </c>
      <c r="S4176" s="149">
        <v>0</v>
      </c>
      <c r="T4176" s="150">
        <f>S4176*H4176</f>
        <v>0</v>
      </c>
      <c r="AR4176" s="151" t="s">
        <v>497</v>
      </c>
      <c r="AT4176" s="151" t="s">
        <v>375</v>
      </c>
      <c r="AU4176" s="151" t="s">
        <v>90</v>
      </c>
      <c r="AY4176" s="17" t="s">
        <v>373</v>
      </c>
      <c r="BE4176" s="152">
        <f>IF(N4176="základní",J4176,0)</f>
        <v>0</v>
      </c>
      <c r="BF4176" s="152">
        <f>IF(N4176="snížená",J4176,0)</f>
        <v>0</v>
      </c>
      <c r="BG4176" s="152">
        <f>IF(N4176="zákl. přenesená",J4176,0)</f>
        <v>0</v>
      </c>
      <c r="BH4176" s="152">
        <f>IF(N4176="sníž. přenesená",J4176,0)</f>
        <v>0</v>
      </c>
      <c r="BI4176" s="152">
        <f>IF(N4176="nulová",J4176,0)</f>
        <v>0</v>
      </c>
      <c r="BJ4176" s="17" t="s">
        <v>87</v>
      </c>
      <c r="BK4176" s="152">
        <f>ROUND(I4176*H4176,2)</f>
        <v>0</v>
      </c>
      <c r="BL4176" s="17" t="s">
        <v>497</v>
      </c>
      <c r="BM4176" s="151" t="s">
        <v>2195</v>
      </c>
    </row>
    <row r="4177" spans="2:65" s="12" customFormat="1" ht="11.25">
      <c r="B4177" s="153"/>
      <c r="D4177" s="154" t="s">
        <v>381</v>
      </c>
      <c r="E4177" s="155" t="s">
        <v>1</v>
      </c>
      <c r="F4177" s="156" t="s">
        <v>916</v>
      </c>
      <c r="H4177" s="155" t="s">
        <v>1</v>
      </c>
      <c r="I4177" s="157"/>
      <c r="L4177" s="153"/>
      <c r="M4177" s="158"/>
      <c r="T4177" s="159"/>
      <c r="AT4177" s="155" t="s">
        <v>381</v>
      </c>
      <c r="AU4177" s="155" t="s">
        <v>90</v>
      </c>
      <c r="AV4177" s="12" t="s">
        <v>87</v>
      </c>
      <c r="AW4177" s="12" t="s">
        <v>36</v>
      </c>
      <c r="AX4177" s="12" t="s">
        <v>80</v>
      </c>
      <c r="AY4177" s="155" t="s">
        <v>373</v>
      </c>
    </row>
    <row r="4178" spans="2:65" s="13" customFormat="1" ht="11.25">
      <c r="B4178" s="160"/>
      <c r="D4178" s="154" t="s">
        <v>381</v>
      </c>
      <c r="E4178" s="161" t="s">
        <v>1</v>
      </c>
      <c r="F4178" s="162" t="s">
        <v>80</v>
      </c>
      <c r="H4178" s="163">
        <v>0</v>
      </c>
      <c r="I4178" s="164"/>
      <c r="L4178" s="160"/>
      <c r="M4178" s="165"/>
      <c r="T4178" s="166"/>
      <c r="AT4178" s="161" t="s">
        <v>381</v>
      </c>
      <c r="AU4178" s="161" t="s">
        <v>90</v>
      </c>
      <c r="AV4178" s="13" t="s">
        <v>90</v>
      </c>
      <c r="AW4178" s="13" t="s">
        <v>36</v>
      </c>
      <c r="AX4178" s="13" t="s">
        <v>80</v>
      </c>
      <c r="AY4178" s="161" t="s">
        <v>373</v>
      </c>
    </row>
    <row r="4179" spans="2:65" s="12" customFormat="1" ht="11.25">
      <c r="B4179" s="153"/>
      <c r="D4179" s="154" t="s">
        <v>381</v>
      </c>
      <c r="E4179" s="155" t="s">
        <v>1</v>
      </c>
      <c r="F4179" s="156" t="s">
        <v>918</v>
      </c>
      <c r="H4179" s="155" t="s">
        <v>1</v>
      </c>
      <c r="I4179" s="157"/>
      <c r="L4179" s="153"/>
      <c r="M4179" s="158"/>
      <c r="T4179" s="159"/>
      <c r="AT4179" s="155" t="s">
        <v>381</v>
      </c>
      <c r="AU4179" s="155" t="s">
        <v>90</v>
      </c>
      <c r="AV4179" s="12" t="s">
        <v>87</v>
      </c>
      <c r="AW4179" s="12" t="s">
        <v>36</v>
      </c>
      <c r="AX4179" s="12" t="s">
        <v>80</v>
      </c>
      <c r="AY4179" s="155" t="s">
        <v>373</v>
      </c>
    </row>
    <row r="4180" spans="2:65" s="13" customFormat="1" ht="11.25">
      <c r="B4180" s="160"/>
      <c r="D4180" s="154" t="s">
        <v>381</v>
      </c>
      <c r="E4180" s="161" t="s">
        <v>1</v>
      </c>
      <c r="F4180" s="162" t="s">
        <v>80</v>
      </c>
      <c r="H4180" s="163">
        <v>0</v>
      </c>
      <c r="I4180" s="164"/>
      <c r="L4180" s="160"/>
      <c r="M4180" s="165"/>
      <c r="T4180" s="166"/>
      <c r="AT4180" s="161" t="s">
        <v>381</v>
      </c>
      <c r="AU4180" s="161" t="s">
        <v>90</v>
      </c>
      <c r="AV4180" s="13" t="s">
        <v>90</v>
      </c>
      <c r="AW4180" s="13" t="s">
        <v>36</v>
      </c>
      <c r="AX4180" s="13" t="s">
        <v>80</v>
      </c>
      <c r="AY4180" s="161" t="s">
        <v>373</v>
      </c>
    </row>
    <row r="4181" spans="2:65" s="12" customFormat="1" ht="11.25">
      <c r="B4181" s="153"/>
      <c r="D4181" s="154" t="s">
        <v>381</v>
      </c>
      <c r="E4181" s="155" t="s">
        <v>1</v>
      </c>
      <c r="F4181" s="156" t="s">
        <v>919</v>
      </c>
      <c r="H4181" s="155" t="s">
        <v>1</v>
      </c>
      <c r="I4181" s="157"/>
      <c r="L4181" s="153"/>
      <c r="M4181" s="158"/>
      <c r="T4181" s="159"/>
      <c r="AT4181" s="155" t="s">
        <v>381</v>
      </c>
      <c r="AU4181" s="155" t="s">
        <v>90</v>
      </c>
      <c r="AV4181" s="12" t="s">
        <v>87</v>
      </c>
      <c r="AW4181" s="12" t="s">
        <v>36</v>
      </c>
      <c r="AX4181" s="12" t="s">
        <v>80</v>
      </c>
      <c r="AY4181" s="155" t="s">
        <v>373</v>
      </c>
    </row>
    <row r="4182" spans="2:65" s="13" customFormat="1" ht="11.25">
      <c r="B4182" s="160"/>
      <c r="D4182" s="154" t="s">
        <v>381</v>
      </c>
      <c r="E4182" s="161" t="s">
        <v>1</v>
      </c>
      <c r="F4182" s="162" t="s">
        <v>2196</v>
      </c>
      <c r="H4182" s="163">
        <v>21.824000000000002</v>
      </c>
      <c r="I4182" s="164"/>
      <c r="L4182" s="160"/>
      <c r="M4182" s="165"/>
      <c r="T4182" s="166"/>
      <c r="AT4182" s="161" t="s">
        <v>381</v>
      </c>
      <c r="AU4182" s="161" t="s">
        <v>90</v>
      </c>
      <c r="AV4182" s="13" t="s">
        <v>90</v>
      </c>
      <c r="AW4182" s="13" t="s">
        <v>36</v>
      </c>
      <c r="AX4182" s="13" t="s">
        <v>80</v>
      </c>
      <c r="AY4182" s="161" t="s">
        <v>373</v>
      </c>
    </row>
    <row r="4183" spans="2:65" s="15" customFormat="1" ht="11.25">
      <c r="B4183" s="178"/>
      <c r="D4183" s="154" t="s">
        <v>381</v>
      </c>
      <c r="E4183" s="179" t="s">
        <v>317</v>
      </c>
      <c r="F4183" s="180" t="s">
        <v>406</v>
      </c>
      <c r="H4183" s="181">
        <v>21.824000000000002</v>
      </c>
      <c r="I4183" s="182"/>
      <c r="L4183" s="178"/>
      <c r="M4183" s="183"/>
      <c r="T4183" s="184"/>
      <c r="AT4183" s="179" t="s">
        <v>381</v>
      </c>
      <c r="AU4183" s="179" t="s">
        <v>90</v>
      </c>
      <c r="AV4183" s="15" t="s">
        <v>392</v>
      </c>
      <c r="AW4183" s="15" t="s">
        <v>36</v>
      </c>
      <c r="AX4183" s="15" t="s">
        <v>80</v>
      </c>
      <c r="AY4183" s="179" t="s">
        <v>373</v>
      </c>
    </row>
    <row r="4184" spans="2:65" s="14" customFormat="1" ht="11.25">
      <c r="B4184" s="167"/>
      <c r="D4184" s="154" t="s">
        <v>381</v>
      </c>
      <c r="E4184" s="168" t="s">
        <v>1</v>
      </c>
      <c r="F4184" s="169" t="s">
        <v>386</v>
      </c>
      <c r="H4184" s="170">
        <v>21.824000000000002</v>
      </c>
      <c r="I4184" s="171"/>
      <c r="L4184" s="167"/>
      <c r="M4184" s="172"/>
      <c r="T4184" s="173"/>
      <c r="AT4184" s="168" t="s">
        <v>381</v>
      </c>
      <c r="AU4184" s="168" t="s">
        <v>90</v>
      </c>
      <c r="AV4184" s="14" t="s">
        <v>379</v>
      </c>
      <c r="AW4184" s="14" t="s">
        <v>36</v>
      </c>
      <c r="AX4184" s="14" t="s">
        <v>87</v>
      </c>
      <c r="AY4184" s="168" t="s">
        <v>373</v>
      </c>
    </row>
    <row r="4185" spans="2:65" s="1" customFormat="1" ht="11.25">
      <c r="B4185" s="32"/>
      <c r="D4185" s="154" t="s">
        <v>403</v>
      </c>
      <c r="F4185" s="174" t="s">
        <v>792</v>
      </c>
      <c r="L4185" s="32"/>
      <c r="M4185" s="175"/>
      <c r="T4185" s="56"/>
      <c r="AU4185" s="17" t="s">
        <v>90</v>
      </c>
    </row>
    <row r="4186" spans="2:65" s="1" customFormat="1" ht="11.25">
      <c r="B4186" s="32"/>
      <c r="D4186" s="154" t="s">
        <v>403</v>
      </c>
      <c r="F4186" s="176" t="s">
        <v>793</v>
      </c>
      <c r="H4186" s="177">
        <v>0</v>
      </c>
      <c r="L4186" s="32"/>
      <c r="M4186" s="175"/>
      <c r="T4186" s="56"/>
      <c r="AU4186" s="17" t="s">
        <v>90</v>
      </c>
    </row>
    <row r="4187" spans="2:65" s="1" customFormat="1" ht="11.25">
      <c r="B4187" s="32"/>
      <c r="D4187" s="154" t="s">
        <v>403</v>
      </c>
      <c r="F4187" s="176" t="s">
        <v>229</v>
      </c>
      <c r="H4187" s="177">
        <v>2.6</v>
      </c>
      <c r="L4187" s="32"/>
      <c r="M4187" s="175"/>
      <c r="T4187" s="56"/>
      <c r="AU4187" s="17" t="s">
        <v>90</v>
      </c>
    </row>
    <row r="4188" spans="2:65" s="1" customFormat="1" ht="11.25">
      <c r="B4188" s="32"/>
      <c r="D4188" s="154" t="s">
        <v>403</v>
      </c>
      <c r="F4188" s="176" t="s">
        <v>406</v>
      </c>
      <c r="H4188" s="177">
        <v>2.6</v>
      </c>
      <c r="L4188" s="32"/>
      <c r="M4188" s="175"/>
      <c r="T4188" s="56"/>
      <c r="AU4188" s="17" t="s">
        <v>90</v>
      </c>
    </row>
    <row r="4189" spans="2:65" s="1" customFormat="1" ht="33" customHeight="1">
      <c r="B4189" s="32"/>
      <c r="C4189" s="139" t="s">
        <v>2197</v>
      </c>
      <c r="D4189" s="139" t="s">
        <v>375</v>
      </c>
      <c r="E4189" s="140" t="s">
        <v>2198</v>
      </c>
      <c r="F4189" s="141" t="s">
        <v>2199</v>
      </c>
      <c r="G4189" s="142" t="s">
        <v>172</v>
      </c>
      <c r="H4189" s="143">
        <v>114.018</v>
      </c>
      <c r="I4189" s="144"/>
      <c r="J4189" s="145">
        <f>ROUND(I4189*H4189,2)</f>
        <v>0</v>
      </c>
      <c r="K4189" s="146"/>
      <c r="L4189" s="32"/>
      <c r="M4189" s="147" t="s">
        <v>1</v>
      </c>
      <c r="N4189" s="148" t="s">
        <v>45</v>
      </c>
      <c r="P4189" s="149">
        <f>O4189*H4189</f>
        <v>0</v>
      </c>
      <c r="Q4189" s="149">
        <v>2.6190000000000001E-2</v>
      </c>
      <c r="R4189" s="149">
        <f>Q4189*H4189</f>
        <v>2.98613142</v>
      </c>
      <c r="S4189" s="149">
        <v>0</v>
      </c>
      <c r="T4189" s="150">
        <f>S4189*H4189</f>
        <v>0</v>
      </c>
      <c r="AR4189" s="151" t="s">
        <v>497</v>
      </c>
      <c r="AT4189" s="151" t="s">
        <v>375</v>
      </c>
      <c r="AU4189" s="151" t="s">
        <v>90</v>
      </c>
      <c r="AY4189" s="17" t="s">
        <v>373</v>
      </c>
      <c r="BE4189" s="152">
        <f>IF(N4189="základní",J4189,0)</f>
        <v>0</v>
      </c>
      <c r="BF4189" s="152">
        <f>IF(N4189="snížená",J4189,0)</f>
        <v>0</v>
      </c>
      <c r="BG4189" s="152">
        <f>IF(N4189="zákl. přenesená",J4189,0)</f>
        <v>0</v>
      </c>
      <c r="BH4189" s="152">
        <f>IF(N4189="sníž. přenesená",J4189,0)</f>
        <v>0</v>
      </c>
      <c r="BI4189" s="152">
        <f>IF(N4189="nulová",J4189,0)</f>
        <v>0</v>
      </c>
      <c r="BJ4189" s="17" t="s">
        <v>87</v>
      </c>
      <c r="BK4189" s="152">
        <f>ROUND(I4189*H4189,2)</f>
        <v>0</v>
      </c>
      <c r="BL4189" s="17" t="s">
        <v>497</v>
      </c>
      <c r="BM4189" s="151" t="s">
        <v>2200</v>
      </c>
    </row>
    <row r="4190" spans="2:65" s="12" customFormat="1" ht="11.25">
      <c r="B4190" s="153"/>
      <c r="D4190" s="154" t="s">
        <v>381</v>
      </c>
      <c r="E4190" s="155" t="s">
        <v>1</v>
      </c>
      <c r="F4190" s="156" t="s">
        <v>916</v>
      </c>
      <c r="H4190" s="155" t="s">
        <v>1</v>
      </c>
      <c r="I4190" s="157"/>
      <c r="L4190" s="153"/>
      <c r="M4190" s="158"/>
      <c r="T4190" s="159"/>
      <c r="AT4190" s="155" t="s">
        <v>381</v>
      </c>
      <c r="AU4190" s="155" t="s">
        <v>90</v>
      </c>
      <c r="AV4190" s="12" t="s">
        <v>87</v>
      </c>
      <c r="AW4190" s="12" t="s">
        <v>36</v>
      </c>
      <c r="AX4190" s="12" t="s">
        <v>80</v>
      </c>
      <c r="AY4190" s="155" t="s">
        <v>373</v>
      </c>
    </row>
    <row r="4191" spans="2:65" s="13" customFormat="1" ht="11.25">
      <c r="B4191" s="160"/>
      <c r="D4191" s="154" t="s">
        <v>381</v>
      </c>
      <c r="E4191" s="161" t="s">
        <v>1</v>
      </c>
      <c r="F4191" s="162" t="s">
        <v>80</v>
      </c>
      <c r="H4191" s="163">
        <v>0</v>
      </c>
      <c r="I4191" s="164"/>
      <c r="L4191" s="160"/>
      <c r="M4191" s="165"/>
      <c r="T4191" s="166"/>
      <c r="AT4191" s="161" t="s">
        <v>381</v>
      </c>
      <c r="AU4191" s="161" t="s">
        <v>90</v>
      </c>
      <c r="AV4191" s="13" t="s">
        <v>90</v>
      </c>
      <c r="AW4191" s="13" t="s">
        <v>36</v>
      </c>
      <c r="AX4191" s="13" t="s">
        <v>80</v>
      </c>
      <c r="AY4191" s="161" t="s">
        <v>373</v>
      </c>
    </row>
    <row r="4192" spans="2:65" s="12" customFormat="1" ht="11.25">
      <c r="B4192" s="153"/>
      <c r="D4192" s="154" t="s">
        <v>381</v>
      </c>
      <c r="E4192" s="155" t="s">
        <v>1</v>
      </c>
      <c r="F4192" s="156" t="s">
        <v>918</v>
      </c>
      <c r="H4192" s="155" t="s">
        <v>1</v>
      </c>
      <c r="I4192" s="157"/>
      <c r="L4192" s="153"/>
      <c r="M4192" s="158"/>
      <c r="T4192" s="159"/>
      <c r="AT4192" s="155" t="s">
        <v>381</v>
      </c>
      <c r="AU4192" s="155" t="s">
        <v>90</v>
      </c>
      <c r="AV4192" s="12" t="s">
        <v>87</v>
      </c>
      <c r="AW4192" s="12" t="s">
        <v>36</v>
      </c>
      <c r="AX4192" s="12" t="s">
        <v>80</v>
      </c>
      <c r="AY4192" s="155" t="s">
        <v>373</v>
      </c>
    </row>
    <row r="4193" spans="2:65" s="13" customFormat="1" ht="11.25">
      <c r="B4193" s="160"/>
      <c r="D4193" s="154" t="s">
        <v>381</v>
      </c>
      <c r="E4193" s="161" t="s">
        <v>1</v>
      </c>
      <c r="F4193" s="162" t="s">
        <v>2201</v>
      </c>
      <c r="H4193" s="163">
        <v>85.962999999999994</v>
      </c>
      <c r="I4193" s="164"/>
      <c r="L4193" s="160"/>
      <c r="M4193" s="165"/>
      <c r="T4193" s="166"/>
      <c r="AT4193" s="161" t="s">
        <v>381</v>
      </c>
      <c r="AU4193" s="161" t="s">
        <v>90</v>
      </c>
      <c r="AV4193" s="13" t="s">
        <v>90</v>
      </c>
      <c r="AW4193" s="13" t="s">
        <v>36</v>
      </c>
      <c r="AX4193" s="13" t="s">
        <v>80</v>
      </c>
      <c r="AY4193" s="161" t="s">
        <v>373</v>
      </c>
    </row>
    <row r="4194" spans="2:65" s="12" customFormat="1" ht="11.25">
      <c r="B4194" s="153"/>
      <c r="D4194" s="154" t="s">
        <v>381</v>
      </c>
      <c r="E4194" s="155" t="s">
        <v>1</v>
      </c>
      <c r="F4194" s="156" t="s">
        <v>919</v>
      </c>
      <c r="H4194" s="155" t="s">
        <v>1</v>
      </c>
      <c r="I4194" s="157"/>
      <c r="L4194" s="153"/>
      <c r="M4194" s="158"/>
      <c r="T4194" s="159"/>
      <c r="AT4194" s="155" t="s">
        <v>381</v>
      </c>
      <c r="AU4194" s="155" t="s">
        <v>90</v>
      </c>
      <c r="AV4194" s="12" t="s">
        <v>87</v>
      </c>
      <c r="AW4194" s="12" t="s">
        <v>36</v>
      </c>
      <c r="AX4194" s="12" t="s">
        <v>80</v>
      </c>
      <c r="AY4194" s="155" t="s">
        <v>373</v>
      </c>
    </row>
    <row r="4195" spans="2:65" s="13" customFormat="1" ht="11.25">
      <c r="B4195" s="160"/>
      <c r="D4195" s="154" t="s">
        <v>381</v>
      </c>
      <c r="E4195" s="161" t="s">
        <v>1</v>
      </c>
      <c r="F4195" s="162" t="s">
        <v>2202</v>
      </c>
      <c r="H4195" s="163">
        <v>28.055</v>
      </c>
      <c r="I4195" s="164"/>
      <c r="L4195" s="160"/>
      <c r="M4195" s="165"/>
      <c r="T4195" s="166"/>
      <c r="AT4195" s="161" t="s">
        <v>381</v>
      </c>
      <c r="AU4195" s="161" t="s">
        <v>90</v>
      </c>
      <c r="AV4195" s="13" t="s">
        <v>90</v>
      </c>
      <c r="AW4195" s="13" t="s">
        <v>36</v>
      </c>
      <c r="AX4195" s="13" t="s">
        <v>80</v>
      </c>
      <c r="AY4195" s="161" t="s">
        <v>373</v>
      </c>
    </row>
    <row r="4196" spans="2:65" s="15" customFormat="1" ht="11.25">
      <c r="B4196" s="178"/>
      <c r="D4196" s="154" t="s">
        <v>381</v>
      </c>
      <c r="E4196" s="179" t="s">
        <v>170</v>
      </c>
      <c r="F4196" s="180" t="s">
        <v>406</v>
      </c>
      <c r="H4196" s="181">
        <v>114.018</v>
      </c>
      <c r="I4196" s="182"/>
      <c r="L4196" s="178"/>
      <c r="M4196" s="183"/>
      <c r="T4196" s="184"/>
      <c r="AT4196" s="179" t="s">
        <v>381</v>
      </c>
      <c r="AU4196" s="179" t="s">
        <v>90</v>
      </c>
      <c r="AV4196" s="15" t="s">
        <v>392</v>
      </c>
      <c r="AW4196" s="15" t="s">
        <v>36</v>
      </c>
      <c r="AX4196" s="15" t="s">
        <v>80</v>
      </c>
      <c r="AY4196" s="179" t="s">
        <v>373</v>
      </c>
    </row>
    <row r="4197" spans="2:65" s="14" customFormat="1" ht="11.25">
      <c r="B4197" s="167"/>
      <c r="D4197" s="154" t="s">
        <v>381</v>
      </c>
      <c r="E4197" s="168" t="s">
        <v>1</v>
      </c>
      <c r="F4197" s="169" t="s">
        <v>386</v>
      </c>
      <c r="H4197" s="170">
        <v>114.018</v>
      </c>
      <c r="I4197" s="171"/>
      <c r="L4197" s="167"/>
      <c r="M4197" s="172"/>
      <c r="T4197" s="173"/>
      <c r="AT4197" s="168" t="s">
        <v>381</v>
      </c>
      <c r="AU4197" s="168" t="s">
        <v>90</v>
      </c>
      <c r="AV4197" s="14" t="s">
        <v>379</v>
      </c>
      <c r="AW4197" s="14" t="s">
        <v>36</v>
      </c>
      <c r="AX4197" s="14" t="s">
        <v>87</v>
      </c>
      <c r="AY4197" s="168" t="s">
        <v>373</v>
      </c>
    </row>
    <row r="4198" spans="2:65" s="1" customFormat="1" ht="11.25">
      <c r="B4198" s="32"/>
      <c r="D4198" s="154" t="s">
        <v>403</v>
      </c>
      <c r="F4198" s="174" t="s">
        <v>790</v>
      </c>
      <c r="L4198" s="32"/>
      <c r="M4198" s="175"/>
      <c r="T4198" s="56"/>
      <c r="AU4198" s="17" t="s">
        <v>90</v>
      </c>
    </row>
    <row r="4199" spans="2:65" s="1" customFormat="1" ht="11.25">
      <c r="B4199" s="32"/>
      <c r="D4199" s="154" t="s">
        <v>403</v>
      </c>
      <c r="F4199" s="176" t="s">
        <v>791</v>
      </c>
      <c r="H4199" s="177">
        <v>0</v>
      </c>
      <c r="L4199" s="32"/>
      <c r="M4199" s="175"/>
      <c r="T4199" s="56"/>
      <c r="AU4199" s="17" t="s">
        <v>90</v>
      </c>
    </row>
    <row r="4200" spans="2:65" s="1" customFormat="1" ht="11.25">
      <c r="B4200" s="32"/>
      <c r="D4200" s="154" t="s">
        <v>403</v>
      </c>
      <c r="F4200" s="176" t="s">
        <v>229</v>
      </c>
      <c r="H4200" s="177">
        <v>2.6</v>
      </c>
      <c r="L4200" s="32"/>
      <c r="M4200" s="175"/>
      <c r="T4200" s="56"/>
      <c r="AU4200" s="17" t="s">
        <v>90</v>
      </c>
    </row>
    <row r="4201" spans="2:65" s="1" customFormat="1" ht="11.25">
      <c r="B4201" s="32"/>
      <c r="D4201" s="154" t="s">
        <v>403</v>
      </c>
      <c r="F4201" s="176" t="s">
        <v>406</v>
      </c>
      <c r="H4201" s="177">
        <v>2.6</v>
      </c>
      <c r="L4201" s="32"/>
      <c r="M4201" s="175"/>
      <c r="T4201" s="56"/>
      <c r="AU4201" s="17" t="s">
        <v>90</v>
      </c>
    </row>
    <row r="4202" spans="2:65" s="1" customFormat="1" ht="11.25">
      <c r="B4202" s="32"/>
      <c r="D4202" s="154" t="s">
        <v>403</v>
      </c>
      <c r="F4202" s="174" t="s">
        <v>792</v>
      </c>
      <c r="L4202" s="32"/>
      <c r="M4202" s="175"/>
      <c r="T4202" s="56"/>
      <c r="AU4202" s="17" t="s">
        <v>90</v>
      </c>
    </row>
    <row r="4203" spans="2:65" s="1" customFormat="1" ht="11.25">
      <c r="B4203" s="32"/>
      <c r="D4203" s="154" t="s">
        <v>403</v>
      </c>
      <c r="F4203" s="176" t="s">
        <v>793</v>
      </c>
      <c r="H4203" s="177">
        <v>0</v>
      </c>
      <c r="L4203" s="32"/>
      <c r="M4203" s="175"/>
      <c r="T4203" s="56"/>
      <c r="AU4203" s="17" t="s">
        <v>90</v>
      </c>
    </row>
    <row r="4204" spans="2:65" s="1" customFormat="1" ht="11.25">
      <c r="B4204" s="32"/>
      <c r="D4204" s="154" t="s">
        <v>403</v>
      </c>
      <c r="F4204" s="176" t="s">
        <v>229</v>
      </c>
      <c r="H4204" s="177">
        <v>2.6</v>
      </c>
      <c r="L4204" s="32"/>
      <c r="M4204" s="175"/>
      <c r="T4204" s="56"/>
      <c r="AU4204" s="17" t="s">
        <v>90</v>
      </c>
    </row>
    <row r="4205" spans="2:65" s="1" customFormat="1" ht="11.25">
      <c r="B4205" s="32"/>
      <c r="D4205" s="154" t="s">
        <v>403</v>
      </c>
      <c r="F4205" s="176" t="s">
        <v>406</v>
      </c>
      <c r="H4205" s="177">
        <v>2.6</v>
      </c>
      <c r="L4205" s="32"/>
      <c r="M4205" s="175"/>
      <c r="T4205" s="56"/>
      <c r="AU4205" s="17" t="s">
        <v>90</v>
      </c>
    </row>
    <row r="4206" spans="2:65" s="1" customFormat="1" ht="24.2" customHeight="1">
      <c r="B4206" s="32"/>
      <c r="C4206" s="139" t="s">
        <v>2203</v>
      </c>
      <c r="D4206" s="139" t="s">
        <v>375</v>
      </c>
      <c r="E4206" s="140" t="s">
        <v>2204</v>
      </c>
      <c r="F4206" s="141" t="s">
        <v>2205</v>
      </c>
      <c r="G4206" s="142" t="s">
        <v>172</v>
      </c>
      <c r="H4206" s="143">
        <v>135.84200000000001</v>
      </c>
      <c r="I4206" s="144"/>
      <c r="J4206" s="145">
        <f>ROUND(I4206*H4206,2)</f>
        <v>0</v>
      </c>
      <c r="K4206" s="146"/>
      <c r="L4206" s="32"/>
      <c r="M4206" s="147" t="s">
        <v>1</v>
      </c>
      <c r="N4206" s="148" t="s">
        <v>45</v>
      </c>
      <c r="P4206" s="149">
        <f>O4206*H4206</f>
        <v>0</v>
      </c>
      <c r="Q4206" s="149">
        <v>2.0000000000000001E-4</v>
      </c>
      <c r="R4206" s="149">
        <f>Q4206*H4206</f>
        <v>2.7168400000000002E-2</v>
      </c>
      <c r="S4206" s="149">
        <v>0</v>
      </c>
      <c r="T4206" s="150">
        <f>S4206*H4206</f>
        <v>0</v>
      </c>
      <c r="AR4206" s="151" t="s">
        <v>497</v>
      </c>
      <c r="AT4206" s="151" t="s">
        <v>375</v>
      </c>
      <c r="AU4206" s="151" t="s">
        <v>90</v>
      </c>
      <c r="AY4206" s="17" t="s">
        <v>373</v>
      </c>
      <c r="BE4206" s="152">
        <f>IF(N4206="základní",J4206,0)</f>
        <v>0</v>
      </c>
      <c r="BF4206" s="152">
        <f>IF(N4206="snížená",J4206,0)</f>
        <v>0</v>
      </c>
      <c r="BG4206" s="152">
        <f>IF(N4206="zákl. přenesená",J4206,0)</f>
        <v>0</v>
      </c>
      <c r="BH4206" s="152">
        <f>IF(N4206="sníž. přenesená",J4206,0)</f>
        <v>0</v>
      </c>
      <c r="BI4206" s="152">
        <f>IF(N4206="nulová",J4206,0)</f>
        <v>0</v>
      </c>
      <c r="BJ4206" s="17" t="s">
        <v>87</v>
      </c>
      <c r="BK4206" s="152">
        <f>ROUND(I4206*H4206,2)</f>
        <v>0</v>
      </c>
      <c r="BL4206" s="17" t="s">
        <v>497</v>
      </c>
      <c r="BM4206" s="151" t="s">
        <v>2206</v>
      </c>
    </row>
    <row r="4207" spans="2:65" s="13" customFormat="1" ht="11.25">
      <c r="B4207" s="160"/>
      <c r="D4207" s="154" t="s">
        <v>381</v>
      </c>
      <c r="E4207" s="161" t="s">
        <v>1</v>
      </c>
      <c r="F4207" s="162" t="s">
        <v>317</v>
      </c>
      <c r="H4207" s="163">
        <v>21.824000000000002</v>
      </c>
      <c r="I4207" s="164"/>
      <c r="L4207" s="160"/>
      <c r="M4207" s="165"/>
      <c r="T4207" s="166"/>
      <c r="AT4207" s="161" t="s">
        <v>381</v>
      </c>
      <c r="AU4207" s="161" t="s">
        <v>90</v>
      </c>
      <c r="AV4207" s="13" t="s">
        <v>90</v>
      </c>
      <c r="AW4207" s="13" t="s">
        <v>36</v>
      </c>
      <c r="AX4207" s="13" t="s">
        <v>80</v>
      </c>
      <c r="AY4207" s="161" t="s">
        <v>373</v>
      </c>
    </row>
    <row r="4208" spans="2:65" s="13" customFormat="1" ht="11.25">
      <c r="B4208" s="160"/>
      <c r="D4208" s="154" t="s">
        <v>381</v>
      </c>
      <c r="E4208" s="161" t="s">
        <v>1</v>
      </c>
      <c r="F4208" s="162" t="s">
        <v>170</v>
      </c>
      <c r="H4208" s="163">
        <v>114.018</v>
      </c>
      <c r="I4208" s="164"/>
      <c r="L4208" s="160"/>
      <c r="M4208" s="165"/>
      <c r="T4208" s="166"/>
      <c r="AT4208" s="161" t="s">
        <v>381</v>
      </c>
      <c r="AU4208" s="161" t="s">
        <v>90</v>
      </c>
      <c r="AV4208" s="13" t="s">
        <v>90</v>
      </c>
      <c r="AW4208" s="13" t="s">
        <v>36</v>
      </c>
      <c r="AX4208" s="13" t="s">
        <v>80</v>
      </c>
      <c r="AY4208" s="161" t="s">
        <v>373</v>
      </c>
    </row>
    <row r="4209" spans="2:51" s="15" customFormat="1" ht="11.25">
      <c r="B4209" s="178"/>
      <c r="D4209" s="154" t="s">
        <v>381</v>
      </c>
      <c r="E4209" s="179" t="s">
        <v>319</v>
      </c>
      <c r="F4209" s="180" t="s">
        <v>406</v>
      </c>
      <c r="H4209" s="181">
        <v>135.84200000000001</v>
      </c>
      <c r="I4209" s="182"/>
      <c r="L4209" s="178"/>
      <c r="M4209" s="183"/>
      <c r="T4209" s="184"/>
      <c r="AT4209" s="179" t="s">
        <v>381</v>
      </c>
      <c r="AU4209" s="179" t="s">
        <v>90</v>
      </c>
      <c r="AV4209" s="15" t="s">
        <v>392</v>
      </c>
      <c r="AW4209" s="15" t="s">
        <v>36</v>
      </c>
      <c r="AX4209" s="15" t="s">
        <v>80</v>
      </c>
      <c r="AY4209" s="179" t="s">
        <v>373</v>
      </c>
    </row>
    <row r="4210" spans="2:51" s="14" customFormat="1" ht="11.25">
      <c r="B4210" s="167"/>
      <c r="D4210" s="154" t="s">
        <v>381</v>
      </c>
      <c r="E4210" s="168" t="s">
        <v>1</v>
      </c>
      <c r="F4210" s="169" t="s">
        <v>386</v>
      </c>
      <c r="H4210" s="170">
        <v>135.84200000000001</v>
      </c>
      <c r="I4210" s="171"/>
      <c r="L4210" s="167"/>
      <c r="M4210" s="172"/>
      <c r="T4210" s="173"/>
      <c r="AT4210" s="168" t="s">
        <v>381</v>
      </c>
      <c r="AU4210" s="168" t="s">
        <v>90</v>
      </c>
      <c r="AV4210" s="14" t="s">
        <v>379</v>
      </c>
      <c r="AW4210" s="14" t="s">
        <v>36</v>
      </c>
      <c r="AX4210" s="14" t="s">
        <v>87</v>
      </c>
      <c r="AY4210" s="168" t="s">
        <v>373</v>
      </c>
    </row>
    <row r="4211" spans="2:51" s="1" customFormat="1" ht="11.25">
      <c r="B4211" s="32"/>
      <c r="D4211" s="154" t="s">
        <v>403</v>
      </c>
      <c r="F4211" s="174" t="s">
        <v>2207</v>
      </c>
      <c r="L4211" s="32"/>
      <c r="M4211" s="175"/>
      <c r="T4211" s="56"/>
      <c r="AU4211" s="17" t="s">
        <v>90</v>
      </c>
    </row>
    <row r="4212" spans="2:51" s="1" customFormat="1" ht="11.25">
      <c r="B4212" s="32"/>
      <c r="D4212" s="154" t="s">
        <v>403</v>
      </c>
      <c r="F4212" s="176" t="s">
        <v>916</v>
      </c>
      <c r="H4212" s="177">
        <v>0</v>
      </c>
      <c r="L4212" s="32"/>
      <c r="M4212" s="175"/>
      <c r="T4212" s="56"/>
      <c r="AU4212" s="17" t="s">
        <v>90</v>
      </c>
    </row>
    <row r="4213" spans="2:51" s="1" customFormat="1" ht="11.25">
      <c r="B4213" s="32"/>
      <c r="D4213" s="154" t="s">
        <v>403</v>
      </c>
      <c r="F4213" s="176" t="s">
        <v>80</v>
      </c>
      <c r="H4213" s="177">
        <v>0</v>
      </c>
      <c r="L4213" s="32"/>
      <c r="M4213" s="175"/>
      <c r="T4213" s="56"/>
      <c r="AU4213" s="17" t="s">
        <v>90</v>
      </c>
    </row>
    <row r="4214" spans="2:51" s="1" customFormat="1" ht="11.25">
      <c r="B4214" s="32"/>
      <c r="D4214" s="154" t="s">
        <v>403</v>
      </c>
      <c r="F4214" s="176" t="s">
        <v>918</v>
      </c>
      <c r="H4214" s="177">
        <v>0</v>
      </c>
      <c r="L4214" s="32"/>
      <c r="M4214" s="175"/>
      <c r="T4214" s="56"/>
      <c r="AU4214" s="17" t="s">
        <v>90</v>
      </c>
    </row>
    <row r="4215" spans="2:51" s="1" customFormat="1" ht="11.25">
      <c r="B4215" s="32"/>
      <c r="D4215" s="154" t="s">
        <v>403</v>
      </c>
      <c r="F4215" s="176" t="s">
        <v>80</v>
      </c>
      <c r="H4215" s="177">
        <v>0</v>
      </c>
      <c r="L4215" s="32"/>
      <c r="M4215" s="175"/>
      <c r="T4215" s="56"/>
      <c r="AU4215" s="17" t="s">
        <v>90</v>
      </c>
    </row>
    <row r="4216" spans="2:51" s="1" customFormat="1" ht="11.25">
      <c r="B4216" s="32"/>
      <c r="D4216" s="154" t="s">
        <v>403</v>
      </c>
      <c r="F4216" s="176" t="s">
        <v>919</v>
      </c>
      <c r="H4216" s="177">
        <v>0</v>
      </c>
      <c r="L4216" s="32"/>
      <c r="M4216" s="175"/>
      <c r="T4216" s="56"/>
      <c r="AU4216" s="17" t="s">
        <v>90</v>
      </c>
    </row>
    <row r="4217" spans="2:51" s="1" customFormat="1" ht="11.25">
      <c r="B4217" s="32"/>
      <c r="D4217" s="154" t="s">
        <v>403</v>
      </c>
      <c r="F4217" s="176" t="s">
        <v>2196</v>
      </c>
      <c r="H4217" s="177">
        <v>21.824000000000002</v>
      </c>
      <c r="L4217" s="32"/>
      <c r="M4217" s="175"/>
      <c r="T4217" s="56"/>
      <c r="AU4217" s="17" t="s">
        <v>90</v>
      </c>
    </row>
    <row r="4218" spans="2:51" s="1" customFormat="1" ht="11.25">
      <c r="B4218" s="32"/>
      <c r="D4218" s="154" t="s">
        <v>403</v>
      </c>
      <c r="F4218" s="176" t="s">
        <v>406</v>
      </c>
      <c r="H4218" s="177">
        <v>21.824000000000002</v>
      </c>
      <c r="L4218" s="32"/>
      <c r="M4218" s="175"/>
      <c r="T4218" s="56"/>
      <c r="AU4218" s="17" t="s">
        <v>90</v>
      </c>
    </row>
    <row r="4219" spans="2:51" s="1" customFormat="1" ht="11.25">
      <c r="B4219" s="32"/>
      <c r="D4219" s="154" t="s">
        <v>403</v>
      </c>
      <c r="F4219" s="174" t="s">
        <v>2208</v>
      </c>
      <c r="L4219" s="32"/>
      <c r="M4219" s="175"/>
      <c r="T4219" s="56"/>
      <c r="AU4219" s="17" t="s">
        <v>90</v>
      </c>
    </row>
    <row r="4220" spans="2:51" s="1" customFormat="1" ht="11.25">
      <c r="B4220" s="32"/>
      <c r="D4220" s="154" t="s">
        <v>403</v>
      </c>
      <c r="F4220" s="176" t="s">
        <v>916</v>
      </c>
      <c r="H4220" s="177">
        <v>0</v>
      </c>
      <c r="L4220" s="32"/>
      <c r="M4220" s="175"/>
      <c r="T4220" s="56"/>
      <c r="AU4220" s="17" t="s">
        <v>90</v>
      </c>
    </row>
    <row r="4221" spans="2:51" s="1" customFormat="1" ht="11.25">
      <c r="B4221" s="32"/>
      <c r="D4221" s="154" t="s">
        <v>403</v>
      </c>
      <c r="F4221" s="176" t="s">
        <v>80</v>
      </c>
      <c r="H4221" s="177">
        <v>0</v>
      </c>
      <c r="L4221" s="32"/>
      <c r="M4221" s="175"/>
      <c r="T4221" s="56"/>
      <c r="AU4221" s="17" t="s">
        <v>90</v>
      </c>
    </row>
    <row r="4222" spans="2:51" s="1" customFormat="1" ht="11.25">
      <c r="B4222" s="32"/>
      <c r="D4222" s="154" t="s">
        <v>403</v>
      </c>
      <c r="F4222" s="176" t="s">
        <v>918</v>
      </c>
      <c r="H4222" s="177">
        <v>0</v>
      </c>
      <c r="L4222" s="32"/>
      <c r="M4222" s="175"/>
      <c r="T4222" s="56"/>
      <c r="AU4222" s="17" t="s">
        <v>90</v>
      </c>
    </row>
    <row r="4223" spans="2:51" s="1" customFormat="1" ht="11.25">
      <c r="B4223" s="32"/>
      <c r="D4223" s="154" t="s">
        <v>403</v>
      </c>
      <c r="F4223" s="176" t="s">
        <v>2201</v>
      </c>
      <c r="H4223" s="177">
        <v>85.962999999999994</v>
      </c>
      <c r="L4223" s="32"/>
      <c r="M4223" s="175"/>
      <c r="T4223" s="56"/>
      <c r="AU4223" s="17" t="s">
        <v>90</v>
      </c>
    </row>
    <row r="4224" spans="2:51" s="1" customFormat="1" ht="11.25">
      <c r="B4224" s="32"/>
      <c r="D4224" s="154" t="s">
        <v>403</v>
      </c>
      <c r="F4224" s="176" t="s">
        <v>919</v>
      </c>
      <c r="H4224" s="177">
        <v>0</v>
      </c>
      <c r="L4224" s="32"/>
      <c r="M4224" s="175"/>
      <c r="T4224" s="56"/>
      <c r="AU4224" s="17" t="s">
        <v>90</v>
      </c>
    </row>
    <row r="4225" spans="2:65" s="1" customFormat="1" ht="11.25">
      <c r="B4225" s="32"/>
      <c r="D4225" s="154" t="s">
        <v>403</v>
      </c>
      <c r="F4225" s="176" t="s">
        <v>2202</v>
      </c>
      <c r="H4225" s="177">
        <v>28.055</v>
      </c>
      <c r="L4225" s="32"/>
      <c r="M4225" s="175"/>
      <c r="T4225" s="56"/>
      <c r="AU4225" s="17" t="s">
        <v>90</v>
      </c>
    </row>
    <row r="4226" spans="2:65" s="1" customFormat="1" ht="11.25">
      <c r="B4226" s="32"/>
      <c r="D4226" s="154" t="s">
        <v>403</v>
      </c>
      <c r="F4226" s="176" t="s">
        <v>406</v>
      </c>
      <c r="H4226" s="177">
        <v>114.018</v>
      </c>
      <c r="L4226" s="32"/>
      <c r="M4226" s="175"/>
      <c r="T4226" s="56"/>
      <c r="AU4226" s="17" t="s">
        <v>90</v>
      </c>
    </row>
    <row r="4227" spans="2:65" s="1" customFormat="1" ht="33" customHeight="1">
      <c r="B4227" s="32"/>
      <c r="C4227" s="139" t="s">
        <v>2209</v>
      </c>
      <c r="D4227" s="139" t="s">
        <v>375</v>
      </c>
      <c r="E4227" s="140" t="s">
        <v>2210</v>
      </c>
      <c r="F4227" s="141" t="s">
        <v>2211</v>
      </c>
      <c r="G4227" s="142" t="s">
        <v>172</v>
      </c>
      <c r="H4227" s="143">
        <v>22.23</v>
      </c>
      <c r="I4227" s="144"/>
      <c r="J4227" s="145">
        <f>ROUND(I4227*H4227,2)</f>
        <v>0</v>
      </c>
      <c r="K4227" s="146"/>
      <c r="L4227" s="32"/>
      <c r="M4227" s="147" t="s">
        <v>1</v>
      </c>
      <c r="N4227" s="148" t="s">
        <v>45</v>
      </c>
      <c r="P4227" s="149">
        <f>O4227*H4227</f>
        <v>0</v>
      </c>
      <c r="Q4227" s="149">
        <v>2.4879999999999999E-2</v>
      </c>
      <c r="R4227" s="149">
        <f>Q4227*H4227</f>
        <v>0.55308239999999997</v>
      </c>
      <c r="S4227" s="149">
        <v>0</v>
      </c>
      <c r="T4227" s="150">
        <f>S4227*H4227</f>
        <v>0</v>
      </c>
      <c r="AR4227" s="151" t="s">
        <v>497</v>
      </c>
      <c r="AT4227" s="151" t="s">
        <v>375</v>
      </c>
      <c r="AU4227" s="151" t="s">
        <v>90</v>
      </c>
      <c r="AY4227" s="17" t="s">
        <v>373</v>
      </c>
      <c r="BE4227" s="152">
        <f>IF(N4227="základní",J4227,0)</f>
        <v>0</v>
      </c>
      <c r="BF4227" s="152">
        <f>IF(N4227="snížená",J4227,0)</f>
        <v>0</v>
      </c>
      <c r="BG4227" s="152">
        <f>IF(N4227="zákl. přenesená",J4227,0)</f>
        <v>0</v>
      </c>
      <c r="BH4227" s="152">
        <f>IF(N4227="sníž. přenesená",J4227,0)</f>
        <v>0</v>
      </c>
      <c r="BI4227" s="152">
        <f>IF(N4227="nulová",J4227,0)</f>
        <v>0</v>
      </c>
      <c r="BJ4227" s="17" t="s">
        <v>87</v>
      </c>
      <c r="BK4227" s="152">
        <f>ROUND(I4227*H4227,2)</f>
        <v>0</v>
      </c>
      <c r="BL4227" s="17" t="s">
        <v>497</v>
      </c>
      <c r="BM4227" s="151" t="s">
        <v>2212</v>
      </c>
    </row>
    <row r="4228" spans="2:65" s="1" customFormat="1" ht="78">
      <c r="B4228" s="32"/>
      <c r="D4228" s="154" t="s">
        <v>1742</v>
      </c>
      <c r="F4228" s="198" t="s">
        <v>2213</v>
      </c>
      <c r="I4228" s="199"/>
      <c r="L4228" s="32"/>
      <c r="M4228" s="175"/>
      <c r="T4228" s="56"/>
      <c r="AT4228" s="17" t="s">
        <v>1742</v>
      </c>
      <c r="AU4228" s="17" t="s">
        <v>90</v>
      </c>
    </row>
    <row r="4229" spans="2:65" s="12" customFormat="1" ht="11.25">
      <c r="B4229" s="153"/>
      <c r="D4229" s="154" t="s">
        <v>381</v>
      </c>
      <c r="E4229" s="155" t="s">
        <v>1</v>
      </c>
      <c r="F4229" s="156" t="s">
        <v>916</v>
      </c>
      <c r="H4229" s="155" t="s">
        <v>1</v>
      </c>
      <c r="I4229" s="157"/>
      <c r="L4229" s="153"/>
      <c r="M4229" s="158"/>
      <c r="T4229" s="159"/>
      <c r="AT4229" s="155" t="s">
        <v>381</v>
      </c>
      <c r="AU4229" s="155" t="s">
        <v>90</v>
      </c>
      <c r="AV4229" s="12" t="s">
        <v>87</v>
      </c>
      <c r="AW4229" s="12" t="s">
        <v>36</v>
      </c>
      <c r="AX4229" s="12" t="s">
        <v>80</v>
      </c>
      <c r="AY4229" s="155" t="s">
        <v>373</v>
      </c>
    </row>
    <row r="4230" spans="2:65" s="13" customFormat="1" ht="11.25">
      <c r="B4230" s="160"/>
      <c r="D4230" s="154" t="s">
        <v>381</v>
      </c>
      <c r="E4230" s="161" t="s">
        <v>1</v>
      </c>
      <c r="F4230" s="162" t="s">
        <v>216</v>
      </c>
      <c r="H4230" s="163">
        <v>22.23</v>
      </c>
      <c r="I4230" s="164"/>
      <c r="L4230" s="160"/>
      <c r="M4230" s="165"/>
      <c r="T4230" s="166"/>
      <c r="AT4230" s="161" t="s">
        <v>381</v>
      </c>
      <c r="AU4230" s="161" t="s">
        <v>90</v>
      </c>
      <c r="AV4230" s="13" t="s">
        <v>90</v>
      </c>
      <c r="AW4230" s="13" t="s">
        <v>36</v>
      </c>
      <c r="AX4230" s="13" t="s">
        <v>80</v>
      </c>
      <c r="AY4230" s="161" t="s">
        <v>373</v>
      </c>
    </row>
    <row r="4231" spans="2:65" s="15" customFormat="1" ht="11.25">
      <c r="B4231" s="178"/>
      <c r="D4231" s="154" t="s">
        <v>381</v>
      </c>
      <c r="E4231" s="179" t="s">
        <v>215</v>
      </c>
      <c r="F4231" s="180" t="s">
        <v>406</v>
      </c>
      <c r="H4231" s="181">
        <v>22.23</v>
      </c>
      <c r="I4231" s="182"/>
      <c r="L4231" s="178"/>
      <c r="M4231" s="183"/>
      <c r="T4231" s="184"/>
      <c r="AT4231" s="179" t="s">
        <v>381</v>
      </c>
      <c r="AU4231" s="179" t="s">
        <v>90</v>
      </c>
      <c r="AV4231" s="15" t="s">
        <v>392</v>
      </c>
      <c r="AW4231" s="15" t="s">
        <v>36</v>
      </c>
      <c r="AX4231" s="15" t="s">
        <v>80</v>
      </c>
      <c r="AY4231" s="179" t="s">
        <v>373</v>
      </c>
    </row>
    <row r="4232" spans="2:65" s="14" customFormat="1" ht="11.25">
      <c r="B4232" s="167"/>
      <c r="D4232" s="154" t="s">
        <v>381</v>
      </c>
      <c r="E4232" s="168" t="s">
        <v>1</v>
      </c>
      <c r="F4232" s="169" t="s">
        <v>386</v>
      </c>
      <c r="H4232" s="170">
        <v>22.23</v>
      </c>
      <c r="I4232" s="171"/>
      <c r="L4232" s="167"/>
      <c r="M4232" s="172"/>
      <c r="T4232" s="173"/>
      <c r="AT4232" s="168" t="s">
        <v>381</v>
      </c>
      <c r="AU4232" s="168" t="s">
        <v>90</v>
      </c>
      <c r="AV4232" s="14" t="s">
        <v>379</v>
      </c>
      <c r="AW4232" s="14" t="s">
        <v>36</v>
      </c>
      <c r="AX4232" s="14" t="s">
        <v>87</v>
      </c>
      <c r="AY4232" s="168" t="s">
        <v>373</v>
      </c>
    </row>
    <row r="4233" spans="2:65" s="1" customFormat="1" ht="24.2" customHeight="1">
      <c r="B4233" s="32"/>
      <c r="C4233" s="139" t="s">
        <v>2214</v>
      </c>
      <c r="D4233" s="139" t="s">
        <v>375</v>
      </c>
      <c r="E4233" s="140" t="s">
        <v>2215</v>
      </c>
      <c r="F4233" s="141" t="s">
        <v>2216</v>
      </c>
      <c r="G4233" s="142" t="s">
        <v>172</v>
      </c>
      <c r="H4233" s="143">
        <v>88.67</v>
      </c>
      <c r="I4233" s="144"/>
      <c r="J4233" s="145">
        <f>ROUND(I4233*H4233,2)</f>
        <v>0</v>
      </c>
      <c r="K4233" s="146"/>
      <c r="L4233" s="32"/>
      <c r="M4233" s="147" t="s">
        <v>1</v>
      </c>
      <c r="N4233" s="148" t="s">
        <v>45</v>
      </c>
      <c r="P4233" s="149">
        <f>O4233*H4233</f>
        <v>0</v>
      </c>
      <c r="Q4233" s="149">
        <v>1E-4</v>
      </c>
      <c r="R4233" s="149">
        <f>Q4233*H4233</f>
        <v>8.8669999999999999E-3</v>
      </c>
      <c r="S4233" s="149">
        <v>0</v>
      </c>
      <c r="T4233" s="150">
        <f>S4233*H4233</f>
        <v>0</v>
      </c>
      <c r="AR4233" s="151" t="s">
        <v>497</v>
      </c>
      <c r="AT4233" s="151" t="s">
        <v>375</v>
      </c>
      <c r="AU4233" s="151" t="s">
        <v>90</v>
      </c>
      <c r="AY4233" s="17" t="s">
        <v>373</v>
      </c>
      <c r="BE4233" s="152">
        <f>IF(N4233="základní",J4233,0)</f>
        <v>0</v>
      </c>
      <c r="BF4233" s="152">
        <f>IF(N4233="snížená",J4233,0)</f>
        <v>0</v>
      </c>
      <c r="BG4233" s="152">
        <f>IF(N4233="zákl. přenesená",J4233,0)</f>
        <v>0</v>
      </c>
      <c r="BH4233" s="152">
        <f>IF(N4233="sníž. přenesená",J4233,0)</f>
        <v>0</v>
      </c>
      <c r="BI4233" s="152">
        <f>IF(N4233="nulová",J4233,0)</f>
        <v>0</v>
      </c>
      <c r="BJ4233" s="17" t="s">
        <v>87</v>
      </c>
      <c r="BK4233" s="152">
        <f>ROUND(I4233*H4233,2)</f>
        <v>0</v>
      </c>
      <c r="BL4233" s="17" t="s">
        <v>497</v>
      </c>
      <c r="BM4233" s="151" t="s">
        <v>2217</v>
      </c>
    </row>
    <row r="4234" spans="2:65" s="13" customFormat="1" ht="11.25">
      <c r="B4234" s="160"/>
      <c r="D4234" s="154" t="s">
        <v>381</v>
      </c>
      <c r="E4234" s="161" t="s">
        <v>1</v>
      </c>
      <c r="F4234" s="162" t="s">
        <v>215</v>
      </c>
      <c r="H4234" s="163">
        <v>22.23</v>
      </c>
      <c r="I4234" s="164"/>
      <c r="L4234" s="160"/>
      <c r="M4234" s="165"/>
      <c r="T4234" s="166"/>
      <c r="AT4234" s="161" t="s">
        <v>381</v>
      </c>
      <c r="AU4234" s="161" t="s">
        <v>90</v>
      </c>
      <c r="AV4234" s="13" t="s">
        <v>90</v>
      </c>
      <c r="AW4234" s="13" t="s">
        <v>36</v>
      </c>
      <c r="AX4234" s="13" t="s">
        <v>80</v>
      </c>
      <c r="AY4234" s="161" t="s">
        <v>373</v>
      </c>
    </row>
    <row r="4235" spans="2:65" s="13" customFormat="1" ht="11.25">
      <c r="B4235" s="160"/>
      <c r="D4235" s="154" t="s">
        <v>381</v>
      </c>
      <c r="E4235" s="161" t="s">
        <v>1</v>
      </c>
      <c r="F4235" s="162" t="s">
        <v>217</v>
      </c>
      <c r="H4235" s="163">
        <v>66.44</v>
      </c>
      <c r="I4235" s="164"/>
      <c r="L4235" s="160"/>
      <c r="M4235" s="165"/>
      <c r="T4235" s="166"/>
      <c r="AT4235" s="161" t="s">
        <v>381</v>
      </c>
      <c r="AU4235" s="161" t="s">
        <v>90</v>
      </c>
      <c r="AV4235" s="13" t="s">
        <v>90</v>
      </c>
      <c r="AW4235" s="13" t="s">
        <v>36</v>
      </c>
      <c r="AX4235" s="13" t="s">
        <v>80</v>
      </c>
      <c r="AY4235" s="161" t="s">
        <v>373</v>
      </c>
    </row>
    <row r="4236" spans="2:65" s="15" customFormat="1" ht="11.25">
      <c r="B4236" s="178"/>
      <c r="D4236" s="154" t="s">
        <v>381</v>
      </c>
      <c r="E4236" s="179" t="s">
        <v>213</v>
      </c>
      <c r="F4236" s="180" t="s">
        <v>406</v>
      </c>
      <c r="H4236" s="181">
        <v>88.67</v>
      </c>
      <c r="I4236" s="182"/>
      <c r="L4236" s="178"/>
      <c r="M4236" s="183"/>
      <c r="T4236" s="184"/>
      <c r="AT4236" s="179" t="s">
        <v>381</v>
      </c>
      <c r="AU4236" s="179" t="s">
        <v>90</v>
      </c>
      <c r="AV4236" s="15" t="s">
        <v>392</v>
      </c>
      <c r="AW4236" s="15" t="s">
        <v>36</v>
      </c>
      <c r="AX4236" s="15" t="s">
        <v>80</v>
      </c>
      <c r="AY4236" s="179" t="s">
        <v>373</v>
      </c>
    </row>
    <row r="4237" spans="2:65" s="14" customFormat="1" ht="11.25">
      <c r="B4237" s="167"/>
      <c r="D4237" s="154" t="s">
        <v>381</v>
      </c>
      <c r="E4237" s="168" t="s">
        <v>1</v>
      </c>
      <c r="F4237" s="169" t="s">
        <v>386</v>
      </c>
      <c r="H4237" s="170">
        <v>88.67</v>
      </c>
      <c r="I4237" s="171"/>
      <c r="L4237" s="167"/>
      <c r="M4237" s="172"/>
      <c r="T4237" s="173"/>
      <c r="AT4237" s="168" t="s">
        <v>381</v>
      </c>
      <c r="AU4237" s="168" t="s">
        <v>90</v>
      </c>
      <c r="AV4237" s="14" t="s">
        <v>379</v>
      </c>
      <c r="AW4237" s="14" t="s">
        <v>36</v>
      </c>
      <c r="AX4237" s="14" t="s">
        <v>87</v>
      </c>
      <c r="AY4237" s="168" t="s">
        <v>373</v>
      </c>
    </row>
    <row r="4238" spans="2:65" s="1" customFormat="1" ht="11.25">
      <c r="B4238" s="32"/>
      <c r="D4238" s="154" t="s">
        <v>403</v>
      </c>
      <c r="F4238" s="174" t="s">
        <v>2218</v>
      </c>
      <c r="L4238" s="32"/>
      <c r="M4238" s="175"/>
      <c r="T4238" s="56"/>
      <c r="AU4238" s="17" t="s">
        <v>90</v>
      </c>
    </row>
    <row r="4239" spans="2:65" s="1" customFormat="1" ht="11.25">
      <c r="B4239" s="32"/>
      <c r="D4239" s="154" t="s">
        <v>403</v>
      </c>
      <c r="F4239" s="176" t="s">
        <v>916</v>
      </c>
      <c r="H4239" s="177">
        <v>0</v>
      </c>
      <c r="L4239" s="32"/>
      <c r="M4239" s="175"/>
      <c r="T4239" s="56"/>
      <c r="AU4239" s="17" t="s">
        <v>90</v>
      </c>
    </row>
    <row r="4240" spans="2:65" s="1" customFormat="1" ht="11.25">
      <c r="B4240" s="32"/>
      <c r="D4240" s="154" t="s">
        <v>403</v>
      </c>
      <c r="F4240" s="176" t="s">
        <v>216</v>
      </c>
      <c r="H4240" s="177">
        <v>22.23</v>
      </c>
      <c r="L4240" s="32"/>
      <c r="M4240" s="175"/>
      <c r="T4240" s="56"/>
      <c r="AU4240" s="17" t="s">
        <v>90</v>
      </c>
    </row>
    <row r="4241" spans="2:65" s="1" customFormat="1" ht="11.25">
      <c r="B4241" s="32"/>
      <c r="D4241" s="154" t="s">
        <v>403</v>
      </c>
      <c r="F4241" s="176" t="s">
        <v>406</v>
      </c>
      <c r="H4241" s="177">
        <v>22.23</v>
      </c>
      <c r="L4241" s="32"/>
      <c r="M4241" s="175"/>
      <c r="T4241" s="56"/>
      <c r="AU4241" s="17" t="s">
        <v>90</v>
      </c>
    </row>
    <row r="4242" spans="2:65" s="1" customFormat="1" ht="11.25">
      <c r="B4242" s="32"/>
      <c r="D4242" s="154" t="s">
        <v>403</v>
      </c>
      <c r="F4242" s="174" t="s">
        <v>2219</v>
      </c>
      <c r="L4242" s="32"/>
      <c r="M4242" s="175"/>
      <c r="T4242" s="56"/>
      <c r="AU4242" s="17" t="s">
        <v>90</v>
      </c>
    </row>
    <row r="4243" spans="2:65" s="1" customFormat="1" ht="11.25">
      <c r="B4243" s="32"/>
      <c r="D4243" s="154" t="s">
        <v>403</v>
      </c>
      <c r="F4243" s="176" t="s">
        <v>916</v>
      </c>
      <c r="H4243" s="177">
        <v>0</v>
      </c>
      <c r="L4243" s="32"/>
      <c r="M4243" s="175"/>
      <c r="T4243" s="56"/>
      <c r="AU4243" s="17" t="s">
        <v>90</v>
      </c>
    </row>
    <row r="4244" spans="2:65" s="1" customFormat="1" ht="11.25">
      <c r="B4244" s="32"/>
      <c r="D4244" s="154" t="s">
        <v>403</v>
      </c>
      <c r="F4244" s="176" t="s">
        <v>2220</v>
      </c>
      <c r="H4244" s="177">
        <v>26.33</v>
      </c>
      <c r="L4244" s="32"/>
      <c r="M4244" s="175"/>
      <c r="T4244" s="56"/>
      <c r="AU4244" s="17" t="s">
        <v>90</v>
      </c>
    </row>
    <row r="4245" spans="2:65" s="1" customFormat="1" ht="11.25">
      <c r="B4245" s="32"/>
      <c r="D4245" s="154" t="s">
        <v>403</v>
      </c>
      <c r="F4245" s="176" t="s">
        <v>918</v>
      </c>
      <c r="H4245" s="177">
        <v>0</v>
      </c>
      <c r="L4245" s="32"/>
      <c r="M4245" s="175"/>
      <c r="T4245" s="56"/>
      <c r="AU4245" s="17" t="s">
        <v>90</v>
      </c>
    </row>
    <row r="4246" spans="2:65" s="1" customFormat="1" ht="11.25">
      <c r="B4246" s="32"/>
      <c r="D4246" s="154" t="s">
        <v>403</v>
      </c>
      <c r="F4246" s="176" t="s">
        <v>2221</v>
      </c>
      <c r="H4246" s="177">
        <v>31.64</v>
      </c>
      <c r="L4246" s="32"/>
      <c r="M4246" s="175"/>
      <c r="T4246" s="56"/>
      <c r="AU4246" s="17" t="s">
        <v>90</v>
      </c>
    </row>
    <row r="4247" spans="2:65" s="1" customFormat="1" ht="11.25">
      <c r="B4247" s="32"/>
      <c r="D4247" s="154" t="s">
        <v>403</v>
      </c>
      <c r="F4247" s="176" t="s">
        <v>919</v>
      </c>
      <c r="H4247" s="177">
        <v>0</v>
      </c>
      <c r="L4247" s="32"/>
      <c r="M4247" s="175"/>
      <c r="T4247" s="56"/>
      <c r="AU4247" s="17" t="s">
        <v>90</v>
      </c>
    </row>
    <row r="4248" spans="2:65" s="1" customFormat="1" ht="11.25">
      <c r="B4248" s="32"/>
      <c r="D4248" s="154" t="s">
        <v>403</v>
      </c>
      <c r="F4248" s="176" t="s">
        <v>2222</v>
      </c>
      <c r="H4248" s="177">
        <v>8.4700000000000006</v>
      </c>
      <c r="L4248" s="32"/>
      <c r="M4248" s="175"/>
      <c r="T4248" s="56"/>
      <c r="AU4248" s="17" t="s">
        <v>90</v>
      </c>
    </row>
    <row r="4249" spans="2:65" s="1" customFormat="1" ht="11.25">
      <c r="B4249" s="32"/>
      <c r="D4249" s="154" t="s">
        <v>403</v>
      </c>
      <c r="F4249" s="176" t="s">
        <v>406</v>
      </c>
      <c r="H4249" s="177">
        <v>66.44</v>
      </c>
      <c r="L4249" s="32"/>
      <c r="M4249" s="175"/>
      <c r="T4249" s="56"/>
      <c r="AU4249" s="17" t="s">
        <v>90</v>
      </c>
    </row>
    <row r="4250" spans="2:65" s="1" customFormat="1" ht="24.2" customHeight="1">
      <c r="B4250" s="32"/>
      <c r="C4250" s="139" t="s">
        <v>2223</v>
      </c>
      <c r="D4250" s="139" t="s">
        <v>375</v>
      </c>
      <c r="E4250" s="140" t="s">
        <v>2224</v>
      </c>
      <c r="F4250" s="141" t="s">
        <v>2225</v>
      </c>
      <c r="G4250" s="142" t="s">
        <v>172</v>
      </c>
      <c r="H4250" s="143">
        <v>66.44</v>
      </c>
      <c r="I4250" s="144"/>
      <c r="J4250" s="145">
        <f>ROUND(I4250*H4250,2)</f>
        <v>0</v>
      </c>
      <c r="K4250" s="146"/>
      <c r="L4250" s="32"/>
      <c r="M4250" s="147" t="s">
        <v>1</v>
      </c>
      <c r="N4250" s="148" t="s">
        <v>45</v>
      </c>
      <c r="P4250" s="149">
        <f>O4250*H4250</f>
        <v>0</v>
      </c>
      <c r="Q4250" s="149">
        <v>1.26E-2</v>
      </c>
      <c r="R4250" s="149">
        <f>Q4250*H4250</f>
        <v>0.837144</v>
      </c>
      <c r="S4250" s="149">
        <v>0</v>
      </c>
      <c r="T4250" s="150">
        <f>S4250*H4250</f>
        <v>0</v>
      </c>
      <c r="AR4250" s="151" t="s">
        <v>497</v>
      </c>
      <c r="AT4250" s="151" t="s">
        <v>375</v>
      </c>
      <c r="AU4250" s="151" t="s">
        <v>90</v>
      </c>
      <c r="AY4250" s="17" t="s">
        <v>373</v>
      </c>
      <c r="BE4250" s="152">
        <f>IF(N4250="základní",J4250,0)</f>
        <v>0</v>
      </c>
      <c r="BF4250" s="152">
        <f>IF(N4250="snížená",J4250,0)</f>
        <v>0</v>
      </c>
      <c r="BG4250" s="152">
        <f>IF(N4250="zákl. přenesená",J4250,0)</f>
        <v>0</v>
      </c>
      <c r="BH4250" s="152">
        <f>IF(N4250="sníž. přenesená",J4250,0)</f>
        <v>0</v>
      </c>
      <c r="BI4250" s="152">
        <f>IF(N4250="nulová",J4250,0)</f>
        <v>0</v>
      </c>
      <c r="BJ4250" s="17" t="s">
        <v>87</v>
      </c>
      <c r="BK4250" s="152">
        <f>ROUND(I4250*H4250,2)</f>
        <v>0</v>
      </c>
      <c r="BL4250" s="17" t="s">
        <v>497</v>
      </c>
      <c r="BM4250" s="151" t="s">
        <v>2226</v>
      </c>
    </row>
    <row r="4251" spans="2:65" s="12" customFormat="1" ht="11.25">
      <c r="B4251" s="153"/>
      <c r="D4251" s="154" t="s">
        <v>381</v>
      </c>
      <c r="E4251" s="155" t="s">
        <v>1</v>
      </c>
      <c r="F4251" s="156" t="s">
        <v>916</v>
      </c>
      <c r="H4251" s="155" t="s">
        <v>1</v>
      </c>
      <c r="I4251" s="157"/>
      <c r="L4251" s="153"/>
      <c r="M4251" s="158"/>
      <c r="T4251" s="159"/>
      <c r="AT4251" s="155" t="s">
        <v>381</v>
      </c>
      <c r="AU4251" s="155" t="s">
        <v>90</v>
      </c>
      <c r="AV4251" s="12" t="s">
        <v>87</v>
      </c>
      <c r="AW4251" s="12" t="s">
        <v>36</v>
      </c>
      <c r="AX4251" s="12" t="s">
        <v>80</v>
      </c>
      <c r="AY4251" s="155" t="s">
        <v>373</v>
      </c>
    </row>
    <row r="4252" spans="2:65" s="13" customFormat="1" ht="11.25">
      <c r="B4252" s="160"/>
      <c r="D4252" s="154" t="s">
        <v>381</v>
      </c>
      <c r="E4252" s="161" t="s">
        <v>1</v>
      </c>
      <c r="F4252" s="162" t="s">
        <v>2220</v>
      </c>
      <c r="H4252" s="163">
        <v>26.33</v>
      </c>
      <c r="I4252" s="164"/>
      <c r="L4252" s="160"/>
      <c r="M4252" s="165"/>
      <c r="T4252" s="166"/>
      <c r="AT4252" s="161" t="s">
        <v>381</v>
      </c>
      <c r="AU4252" s="161" t="s">
        <v>90</v>
      </c>
      <c r="AV4252" s="13" t="s">
        <v>90</v>
      </c>
      <c r="AW4252" s="13" t="s">
        <v>36</v>
      </c>
      <c r="AX4252" s="13" t="s">
        <v>80</v>
      </c>
      <c r="AY4252" s="161" t="s">
        <v>373</v>
      </c>
    </row>
    <row r="4253" spans="2:65" s="12" customFormat="1" ht="11.25">
      <c r="B4253" s="153"/>
      <c r="D4253" s="154" t="s">
        <v>381</v>
      </c>
      <c r="E4253" s="155" t="s">
        <v>1</v>
      </c>
      <c r="F4253" s="156" t="s">
        <v>918</v>
      </c>
      <c r="H4253" s="155" t="s">
        <v>1</v>
      </c>
      <c r="I4253" s="157"/>
      <c r="L4253" s="153"/>
      <c r="M4253" s="158"/>
      <c r="T4253" s="159"/>
      <c r="AT4253" s="155" t="s">
        <v>381</v>
      </c>
      <c r="AU4253" s="155" t="s">
        <v>90</v>
      </c>
      <c r="AV4253" s="12" t="s">
        <v>87</v>
      </c>
      <c r="AW4253" s="12" t="s">
        <v>36</v>
      </c>
      <c r="AX4253" s="12" t="s">
        <v>80</v>
      </c>
      <c r="AY4253" s="155" t="s">
        <v>373</v>
      </c>
    </row>
    <row r="4254" spans="2:65" s="13" customFormat="1" ht="11.25">
      <c r="B4254" s="160"/>
      <c r="D4254" s="154" t="s">
        <v>381</v>
      </c>
      <c r="E4254" s="161" t="s">
        <v>1</v>
      </c>
      <c r="F4254" s="162" t="s">
        <v>2221</v>
      </c>
      <c r="H4254" s="163">
        <v>31.64</v>
      </c>
      <c r="I4254" s="164"/>
      <c r="L4254" s="160"/>
      <c r="M4254" s="165"/>
      <c r="T4254" s="166"/>
      <c r="AT4254" s="161" t="s">
        <v>381</v>
      </c>
      <c r="AU4254" s="161" t="s">
        <v>90</v>
      </c>
      <c r="AV4254" s="13" t="s">
        <v>90</v>
      </c>
      <c r="AW4254" s="13" t="s">
        <v>36</v>
      </c>
      <c r="AX4254" s="13" t="s">
        <v>80</v>
      </c>
      <c r="AY4254" s="161" t="s">
        <v>373</v>
      </c>
    </row>
    <row r="4255" spans="2:65" s="12" customFormat="1" ht="11.25">
      <c r="B4255" s="153"/>
      <c r="D4255" s="154" t="s">
        <v>381</v>
      </c>
      <c r="E4255" s="155" t="s">
        <v>1</v>
      </c>
      <c r="F4255" s="156" t="s">
        <v>919</v>
      </c>
      <c r="H4255" s="155" t="s">
        <v>1</v>
      </c>
      <c r="I4255" s="157"/>
      <c r="L4255" s="153"/>
      <c r="M4255" s="158"/>
      <c r="T4255" s="159"/>
      <c r="AT4255" s="155" t="s">
        <v>381</v>
      </c>
      <c r="AU4255" s="155" t="s">
        <v>90</v>
      </c>
      <c r="AV4255" s="12" t="s">
        <v>87</v>
      </c>
      <c r="AW4255" s="12" t="s">
        <v>36</v>
      </c>
      <c r="AX4255" s="12" t="s">
        <v>80</v>
      </c>
      <c r="AY4255" s="155" t="s">
        <v>373</v>
      </c>
    </row>
    <row r="4256" spans="2:65" s="13" customFormat="1" ht="11.25">
      <c r="B4256" s="160"/>
      <c r="D4256" s="154" t="s">
        <v>381</v>
      </c>
      <c r="E4256" s="161" t="s">
        <v>1</v>
      </c>
      <c r="F4256" s="162" t="s">
        <v>2222</v>
      </c>
      <c r="H4256" s="163">
        <v>8.4700000000000006</v>
      </c>
      <c r="I4256" s="164"/>
      <c r="L4256" s="160"/>
      <c r="M4256" s="165"/>
      <c r="T4256" s="166"/>
      <c r="AT4256" s="161" t="s">
        <v>381</v>
      </c>
      <c r="AU4256" s="161" t="s">
        <v>90</v>
      </c>
      <c r="AV4256" s="13" t="s">
        <v>90</v>
      </c>
      <c r="AW4256" s="13" t="s">
        <v>36</v>
      </c>
      <c r="AX4256" s="13" t="s">
        <v>80</v>
      </c>
      <c r="AY4256" s="161" t="s">
        <v>373</v>
      </c>
    </row>
    <row r="4257" spans="2:65" s="15" customFormat="1" ht="11.25">
      <c r="B4257" s="178"/>
      <c r="D4257" s="154" t="s">
        <v>381</v>
      </c>
      <c r="E4257" s="179" t="s">
        <v>217</v>
      </c>
      <c r="F4257" s="180" t="s">
        <v>406</v>
      </c>
      <c r="H4257" s="181">
        <v>66.44</v>
      </c>
      <c r="I4257" s="182"/>
      <c r="L4257" s="178"/>
      <c r="M4257" s="183"/>
      <c r="T4257" s="184"/>
      <c r="AT4257" s="179" t="s">
        <v>381</v>
      </c>
      <c r="AU4257" s="179" t="s">
        <v>90</v>
      </c>
      <c r="AV4257" s="15" t="s">
        <v>392</v>
      </c>
      <c r="AW4257" s="15" t="s">
        <v>36</v>
      </c>
      <c r="AX4257" s="15" t="s">
        <v>80</v>
      </c>
      <c r="AY4257" s="179" t="s">
        <v>373</v>
      </c>
    </row>
    <row r="4258" spans="2:65" s="14" customFormat="1" ht="11.25">
      <c r="B4258" s="167"/>
      <c r="D4258" s="154" t="s">
        <v>381</v>
      </c>
      <c r="E4258" s="168" t="s">
        <v>1</v>
      </c>
      <c r="F4258" s="169" t="s">
        <v>386</v>
      </c>
      <c r="H4258" s="170">
        <v>66.44</v>
      </c>
      <c r="I4258" s="171"/>
      <c r="L4258" s="167"/>
      <c r="M4258" s="172"/>
      <c r="T4258" s="173"/>
      <c r="AT4258" s="168" t="s">
        <v>381</v>
      </c>
      <c r="AU4258" s="168" t="s">
        <v>90</v>
      </c>
      <c r="AV4258" s="14" t="s">
        <v>379</v>
      </c>
      <c r="AW4258" s="14" t="s">
        <v>36</v>
      </c>
      <c r="AX4258" s="14" t="s">
        <v>87</v>
      </c>
      <c r="AY4258" s="168" t="s">
        <v>373</v>
      </c>
    </row>
    <row r="4259" spans="2:65" s="1" customFormat="1" ht="24.2" customHeight="1">
      <c r="B4259" s="32"/>
      <c r="C4259" s="139" t="s">
        <v>2227</v>
      </c>
      <c r="D4259" s="139" t="s">
        <v>375</v>
      </c>
      <c r="E4259" s="140" t="s">
        <v>2228</v>
      </c>
      <c r="F4259" s="141" t="s">
        <v>2229</v>
      </c>
      <c r="G4259" s="142" t="s">
        <v>172</v>
      </c>
      <c r="H4259" s="143">
        <v>50</v>
      </c>
      <c r="I4259" s="144"/>
      <c r="J4259" s="145">
        <f>ROUND(I4259*H4259,2)</f>
        <v>0</v>
      </c>
      <c r="K4259" s="146"/>
      <c r="L4259" s="32"/>
      <c r="M4259" s="147" t="s">
        <v>1</v>
      </c>
      <c r="N4259" s="148" t="s">
        <v>45</v>
      </c>
      <c r="P4259" s="149">
        <f>O4259*H4259</f>
        <v>0</v>
      </c>
      <c r="Q4259" s="149">
        <v>1.7389999999999999E-2</v>
      </c>
      <c r="R4259" s="149">
        <f>Q4259*H4259</f>
        <v>0.86949999999999994</v>
      </c>
      <c r="S4259" s="149">
        <v>0</v>
      </c>
      <c r="T4259" s="150">
        <f>S4259*H4259</f>
        <v>0</v>
      </c>
      <c r="AR4259" s="151" t="s">
        <v>497</v>
      </c>
      <c r="AT4259" s="151" t="s">
        <v>375</v>
      </c>
      <c r="AU4259" s="151" t="s">
        <v>90</v>
      </c>
      <c r="AY4259" s="17" t="s">
        <v>373</v>
      </c>
      <c r="BE4259" s="152">
        <f>IF(N4259="základní",J4259,0)</f>
        <v>0</v>
      </c>
      <c r="BF4259" s="152">
        <f>IF(N4259="snížená",J4259,0)</f>
        <v>0</v>
      </c>
      <c r="BG4259" s="152">
        <f>IF(N4259="zákl. přenesená",J4259,0)</f>
        <v>0</v>
      </c>
      <c r="BH4259" s="152">
        <f>IF(N4259="sníž. přenesená",J4259,0)</f>
        <v>0</v>
      </c>
      <c r="BI4259" s="152">
        <f>IF(N4259="nulová",J4259,0)</f>
        <v>0</v>
      </c>
      <c r="BJ4259" s="17" t="s">
        <v>87</v>
      </c>
      <c r="BK4259" s="152">
        <f>ROUND(I4259*H4259,2)</f>
        <v>0</v>
      </c>
      <c r="BL4259" s="17" t="s">
        <v>497</v>
      </c>
      <c r="BM4259" s="151" t="s">
        <v>2230</v>
      </c>
    </row>
    <row r="4260" spans="2:65" s="12" customFormat="1" ht="11.25">
      <c r="B4260" s="153"/>
      <c r="D4260" s="154" t="s">
        <v>381</v>
      </c>
      <c r="E4260" s="155" t="s">
        <v>1</v>
      </c>
      <c r="F4260" s="156" t="s">
        <v>1019</v>
      </c>
      <c r="H4260" s="155" t="s">
        <v>1</v>
      </c>
      <c r="I4260" s="157"/>
      <c r="L4260" s="153"/>
      <c r="M4260" s="158"/>
      <c r="T4260" s="159"/>
      <c r="AT4260" s="155" t="s">
        <v>381</v>
      </c>
      <c r="AU4260" s="155" t="s">
        <v>90</v>
      </c>
      <c r="AV4260" s="12" t="s">
        <v>87</v>
      </c>
      <c r="AW4260" s="12" t="s">
        <v>36</v>
      </c>
      <c r="AX4260" s="12" t="s">
        <v>80</v>
      </c>
      <c r="AY4260" s="155" t="s">
        <v>373</v>
      </c>
    </row>
    <row r="4261" spans="2:65" s="12" customFormat="1" ht="11.25">
      <c r="B4261" s="153"/>
      <c r="D4261" s="154" t="s">
        <v>381</v>
      </c>
      <c r="E4261" s="155" t="s">
        <v>1</v>
      </c>
      <c r="F4261" s="156" t="s">
        <v>2231</v>
      </c>
      <c r="H4261" s="155" t="s">
        <v>1</v>
      </c>
      <c r="I4261" s="157"/>
      <c r="L4261" s="153"/>
      <c r="M4261" s="158"/>
      <c r="T4261" s="159"/>
      <c r="AT4261" s="155" t="s">
        <v>381</v>
      </c>
      <c r="AU4261" s="155" t="s">
        <v>90</v>
      </c>
      <c r="AV4261" s="12" t="s">
        <v>87</v>
      </c>
      <c r="AW4261" s="12" t="s">
        <v>36</v>
      </c>
      <c r="AX4261" s="12" t="s">
        <v>80</v>
      </c>
      <c r="AY4261" s="155" t="s">
        <v>373</v>
      </c>
    </row>
    <row r="4262" spans="2:65" s="13" customFormat="1" ht="11.25">
      <c r="B4262" s="160"/>
      <c r="D4262" s="154" t="s">
        <v>381</v>
      </c>
      <c r="E4262" s="161" t="s">
        <v>1</v>
      </c>
      <c r="F4262" s="162" t="s">
        <v>2232</v>
      </c>
      <c r="H4262" s="163">
        <v>50</v>
      </c>
      <c r="I4262" s="164"/>
      <c r="L4262" s="160"/>
      <c r="M4262" s="165"/>
      <c r="T4262" s="166"/>
      <c r="AT4262" s="161" t="s">
        <v>381</v>
      </c>
      <c r="AU4262" s="161" t="s">
        <v>90</v>
      </c>
      <c r="AV4262" s="13" t="s">
        <v>90</v>
      </c>
      <c r="AW4262" s="13" t="s">
        <v>36</v>
      </c>
      <c r="AX4262" s="13" t="s">
        <v>80</v>
      </c>
      <c r="AY4262" s="161" t="s">
        <v>373</v>
      </c>
    </row>
    <row r="4263" spans="2:65" s="14" customFormat="1" ht="11.25">
      <c r="B4263" s="167"/>
      <c r="D4263" s="154" t="s">
        <v>381</v>
      </c>
      <c r="E4263" s="168" t="s">
        <v>1</v>
      </c>
      <c r="F4263" s="169" t="s">
        <v>386</v>
      </c>
      <c r="H4263" s="170">
        <v>50</v>
      </c>
      <c r="I4263" s="171"/>
      <c r="L4263" s="167"/>
      <c r="M4263" s="172"/>
      <c r="T4263" s="173"/>
      <c r="AT4263" s="168" t="s">
        <v>381</v>
      </c>
      <c r="AU4263" s="168" t="s">
        <v>90</v>
      </c>
      <c r="AV4263" s="14" t="s">
        <v>379</v>
      </c>
      <c r="AW4263" s="14" t="s">
        <v>36</v>
      </c>
      <c r="AX4263" s="14" t="s">
        <v>87</v>
      </c>
      <c r="AY4263" s="168" t="s">
        <v>373</v>
      </c>
    </row>
    <row r="4264" spans="2:65" s="1" customFormat="1" ht="24.2" customHeight="1">
      <c r="B4264" s="32"/>
      <c r="C4264" s="139" t="s">
        <v>2233</v>
      </c>
      <c r="D4264" s="139" t="s">
        <v>375</v>
      </c>
      <c r="E4264" s="140" t="s">
        <v>2234</v>
      </c>
      <c r="F4264" s="141" t="s">
        <v>2235</v>
      </c>
      <c r="G4264" s="142" t="s">
        <v>465</v>
      </c>
      <c r="H4264" s="143">
        <v>96</v>
      </c>
      <c r="I4264" s="144"/>
      <c r="J4264" s="145">
        <f>ROUND(I4264*H4264,2)</f>
        <v>0</v>
      </c>
      <c r="K4264" s="146"/>
      <c r="L4264" s="32"/>
      <c r="M4264" s="147" t="s">
        <v>1</v>
      </c>
      <c r="N4264" s="148" t="s">
        <v>45</v>
      </c>
      <c r="P4264" s="149">
        <f>O4264*H4264</f>
        <v>0</v>
      </c>
      <c r="Q4264" s="149">
        <v>1.055E-2</v>
      </c>
      <c r="R4264" s="149">
        <f>Q4264*H4264</f>
        <v>1.0127999999999999</v>
      </c>
      <c r="S4264" s="149">
        <v>0</v>
      </c>
      <c r="T4264" s="150">
        <f>S4264*H4264</f>
        <v>0</v>
      </c>
      <c r="AR4264" s="151" t="s">
        <v>497</v>
      </c>
      <c r="AT4264" s="151" t="s">
        <v>375</v>
      </c>
      <c r="AU4264" s="151" t="s">
        <v>90</v>
      </c>
      <c r="AY4264" s="17" t="s">
        <v>373</v>
      </c>
      <c r="BE4264" s="152">
        <f>IF(N4264="základní",J4264,0)</f>
        <v>0</v>
      </c>
      <c r="BF4264" s="152">
        <f>IF(N4264="snížená",J4264,0)</f>
        <v>0</v>
      </c>
      <c r="BG4264" s="152">
        <f>IF(N4264="zákl. přenesená",J4264,0)</f>
        <v>0</v>
      </c>
      <c r="BH4264" s="152">
        <f>IF(N4264="sníž. přenesená",J4264,0)</f>
        <v>0</v>
      </c>
      <c r="BI4264" s="152">
        <f>IF(N4264="nulová",J4264,0)</f>
        <v>0</v>
      </c>
      <c r="BJ4264" s="17" t="s">
        <v>87</v>
      </c>
      <c r="BK4264" s="152">
        <f>ROUND(I4264*H4264,2)</f>
        <v>0</v>
      </c>
      <c r="BL4264" s="17" t="s">
        <v>497</v>
      </c>
      <c r="BM4264" s="151" t="s">
        <v>2236</v>
      </c>
    </row>
    <row r="4265" spans="2:65" s="12" customFormat="1" ht="11.25">
      <c r="B4265" s="153"/>
      <c r="D4265" s="154" t="s">
        <v>381</v>
      </c>
      <c r="E4265" s="155" t="s">
        <v>1</v>
      </c>
      <c r="F4265" s="156" t="s">
        <v>2237</v>
      </c>
      <c r="H4265" s="155" t="s">
        <v>1</v>
      </c>
      <c r="I4265" s="157"/>
      <c r="L4265" s="153"/>
      <c r="M4265" s="158"/>
      <c r="T4265" s="159"/>
      <c r="AT4265" s="155" t="s">
        <v>381</v>
      </c>
      <c r="AU4265" s="155" t="s">
        <v>90</v>
      </c>
      <c r="AV4265" s="12" t="s">
        <v>87</v>
      </c>
      <c r="AW4265" s="12" t="s">
        <v>36</v>
      </c>
      <c r="AX4265" s="12" t="s">
        <v>80</v>
      </c>
      <c r="AY4265" s="155" t="s">
        <v>373</v>
      </c>
    </row>
    <row r="4266" spans="2:65" s="12" customFormat="1" ht="11.25">
      <c r="B4266" s="153"/>
      <c r="D4266" s="154" t="s">
        <v>381</v>
      </c>
      <c r="E4266" s="155" t="s">
        <v>1</v>
      </c>
      <c r="F4266" s="156" t="s">
        <v>918</v>
      </c>
      <c r="H4266" s="155" t="s">
        <v>1</v>
      </c>
      <c r="I4266" s="157"/>
      <c r="L4266" s="153"/>
      <c r="M4266" s="158"/>
      <c r="T4266" s="159"/>
      <c r="AT4266" s="155" t="s">
        <v>381</v>
      </c>
      <c r="AU4266" s="155" t="s">
        <v>90</v>
      </c>
      <c r="AV4266" s="12" t="s">
        <v>87</v>
      </c>
      <c r="AW4266" s="12" t="s">
        <v>36</v>
      </c>
      <c r="AX4266" s="12" t="s">
        <v>80</v>
      </c>
      <c r="AY4266" s="155" t="s">
        <v>373</v>
      </c>
    </row>
    <row r="4267" spans="2:65" s="13" customFormat="1" ht="11.25">
      <c r="B4267" s="160"/>
      <c r="D4267" s="154" t="s">
        <v>381</v>
      </c>
      <c r="E4267" s="161" t="s">
        <v>1</v>
      </c>
      <c r="F4267" s="162" t="s">
        <v>2238</v>
      </c>
      <c r="H4267" s="163">
        <v>51</v>
      </c>
      <c r="I4267" s="164"/>
      <c r="L4267" s="160"/>
      <c r="M4267" s="165"/>
      <c r="T4267" s="166"/>
      <c r="AT4267" s="161" t="s">
        <v>381</v>
      </c>
      <c r="AU4267" s="161" t="s">
        <v>90</v>
      </c>
      <c r="AV4267" s="13" t="s">
        <v>90</v>
      </c>
      <c r="AW4267" s="13" t="s">
        <v>36</v>
      </c>
      <c r="AX4267" s="13" t="s">
        <v>80</v>
      </c>
      <c r="AY4267" s="161" t="s">
        <v>373</v>
      </c>
    </row>
    <row r="4268" spans="2:65" s="12" customFormat="1" ht="11.25">
      <c r="B4268" s="153"/>
      <c r="D4268" s="154" t="s">
        <v>381</v>
      </c>
      <c r="E4268" s="155" t="s">
        <v>1</v>
      </c>
      <c r="F4268" s="156" t="s">
        <v>919</v>
      </c>
      <c r="H4268" s="155" t="s">
        <v>1</v>
      </c>
      <c r="I4268" s="157"/>
      <c r="L4268" s="153"/>
      <c r="M4268" s="158"/>
      <c r="T4268" s="159"/>
      <c r="AT4268" s="155" t="s">
        <v>381</v>
      </c>
      <c r="AU4268" s="155" t="s">
        <v>90</v>
      </c>
      <c r="AV4268" s="12" t="s">
        <v>87</v>
      </c>
      <c r="AW4268" s="12" t="s">
        <v>36</v>
      </c>
      <c r="AX4268" s="12" t="s">
        <v>80</v>
      </c>
      <c r="AY4268" s="155" t="s">
        <v>373</v>
      </c>
    </row>
    <row r="4269" spans="2:65" s="13" customFormat="1" ht="11.25">
      <c r="B4269" s="160"/>
      <c r="D4269" s="154" t="s">
        <v>381</v>
      </c>
      <c r="E4269" s="161" t="s">
        <v>1</v>
      </c>
      <c r="F4269" s="162" t="s">
        <v>2239</v>
      </c>
      <c r="H4269" s="163">
        <v>45</v>
      </c>
      <c r="I4269" s="164"/>
      <c r="L4269" s="160"/>
      <c r="M4269" s="165"/>
      <c r="T4269" s="166"/>
      <c r="AT4269" s="161" t="s">
        <v>381</v>
      </c>
      <c r="AU4269" s="161" t="s">
        <v>90</v>
      </c>
      <c r="AV4269" s="13" t="s">
        <v>90</v>
      </c>
      <c r="AW4269" s="13" t="s">
        <v>36</v>
      </c>
      <c r="AX4269" s="13" t="s">
        <v>80</v>
      </c>
      <c r="AY4269" s="161" t="s">
        <v>373</v>
      </c>
    </row>
    <row r="4270" spans="2:65" s="14" customFormat="1" ht="11.25">
      <c r="B4270" s="167"/>
      <c r="D4270" s="154" t="s">
        <v>381</v>
      </c>
      <c r="E4270" s="168" t="s">
        <v>1</v>
      </c>
      <c r="F4270" s="169" t="s">
        <v>386</v>
      </c>
      <c r="H4270" s="170">
        <v>96</v>
      </c>
      <c r="I4270" s="171"/>
      <c r="L4270" s="167"/>
      <c r="M4270" s="172"/>
      <c r="T4270" s="173"/>
      <c r="AT4270" s="168" t="s">
        <v>381</v>
      </c>
      <c r="AU4270" s="168" t="s">
        <v>90</v>
      </c>
      <c r="AV4270" s="14" t="s">
        <v>379</v>
      </c>
      <c r="AW4270" s="14" t="s">
        <v>36</v>
      </c>
      <c r="AX4270" s="14" t="s">
        <v>87</v>
      </c>
      <c r="AY4270" s="168" t="s">
        <v>373</v>
      </c>
    </row>
    <row r="4271" spans="2:65" s="1" customFormat="1" ht="33" customHeight="1">
      <c r="B4271" s="32"/>
      <c r="C4271" s="139" t="s">
        <v>2240</v>
      </c>
      <c r="D4271" s="139" t="s">
        <v>375</v>
      </c>
      <c r="E4271" s="140" t="s">
        <v>2241</v>
      </c>
      <c r="F4271" s="141" t="s">
        <v>2242</v>
      </c>
      <c r="G4271" s="142" t="s">
        <v>465</v>
      </c>
      <c r="H4271" s="143">
        <v>18</v>
      </c>
      <c r="I4271" s="144"/>
      <c r="J4271" s="145">
        <f>ROUND(I4271*H4271,2)</f>
        <v>0</v>
      </c>
      <c r="K4271" s="146"/>
      <c r="L4271" s="32"/>
      <c r="M4271" s="147" t="s">
        <v>1</v>
      </c>
      <c r="N4271" s="148" t="s">
        <v>45</v>
      </c>
      <c r="P4271" s="149">
        <f>O4271*H4271</f>
        <v>0</v>
      </c>
      <c r="Q4271" s="149">
        <v>1.9359999999999999E-2</v>
      </c>
      <c r="R4271" s="149">
        <f>Q4271*H4271</f>
        <v>0.34847999999999996</v>
      </c>
      <c r="S4271" s="149">
        <v>0</v>
      </c>
      <c r="T4271" s="150">
        <f>S4271*H4271</f>
        <v>0</v>
      </c>
      <c r="AR4271" s="151" t="s">
        <v>497</v>
      </c>
      <c r="AT4271" s="151" t="s">
        <v>375</v>
      </c>
      <c r="AU4271" s="151" t="s">
        <v>90</v>
      </c>
      <c r="AY4271" s="17" t="s">
        <v>373</v>
      </c>
      <c r="BE4271" s="152">
        <f>IF(N4271="základní",J4271,0)</f>
        <v>0</v>
      </c>
      <c r="BF4271" s="152">
        <f>IF(N4271="snížená",J4271,0)</f>
        <v>0</v>
      </c>
      <c r="BG4271" s="152">
        <f>IF(N4271="zákl. přenesená",J4271,0)</f>
        <v>0</v>
      </c>
      <c r="BH4271" s="152">
        <f>IF(N4271="sníž. přenesená",J4271,0)</f>
        <v>0</v>
      </c>
      <c r="BI4271" s="152">
        <f>IF(N4271="nulová",J4271,0)</f>
        <v>0</v>
      </c>
      <c r="BJ4271" s="17" t="s">
        <v>87</v>
      </c>
      <c r="BK4271" s="152">
        <f>ROUND(I4271*H4271,2)</f>
        <v>0</v>
      </c>
      <c r="BL4271" s="17" t="s">
        <v>497</v>
      </c>
      <c r="BM4271" s="151" t="s">
        <v>2243</v>
      </c>
    </row>
    <row r="4272" spans="2:65" s="12" customFormat="1" ht="11.25">
      <c r="B4272" s="153"/>
      <c r="D4272" s="154" t="s">
        <v>381</v>
      </c>
      <c r="E4272" s="155" t="s">
        <v>1</v>
      </c>
      <c r="F4272" s="156" t="s">
        <v>2244</v>
      </c>
      <c r="H4272" s="155" t="s">
        <v>1</v>
      </c>
      <c r="I4272" s="157"/>
      <c r="L4272" s="153"/>
      <c r="M4272" s="158"/>
      <c r="T4272" s="159"/>
      <c r="AT4272" s="155" t="s">
        <v>381</v>
      </c>
      <c r="AU4272" s="155" t="s">
        <v>90</v>
      </c>
      <c r="AV4272" s="12" t="s">
        <v>87</v>
      </c>
      <c r="AW4272" s="12" t="s">
        <v>36</v>
      </c>
      <c r="AX4272" s="12" t="s">
        <v>80</v>
      </c>
      <c r="AY4272" s="155" t="s">
        <v>373</v>
      </c>
    </row>
    <row r="4273" spans="2:65" s="12" customFormat="1" ht="11.25">
      <c r="B4273" s="153"/>
      <c r="D4273" s="154" t="s">
        <v>381</v>
      </c>
      <c r="E4273" s="155" t="s">
        <v>1</v>
      </c>
      <c r="F4273" s="156" t="s">
        <v>918</v>
      </c>
      <c r="H4273" s="155" t="s">
        <v>1</v>
      </c>
      <c r="I4273" s="157"/>
      <c r="L4273" s="153"/>
      <c r="M4273" s="158"/>
      <c r="T4273" s="159"/>
      <c r="AT4273" s="155" t="s">
        <v>381</v>
      </c>
      <c r="AU4273" s="155" t="s">
        <v>90</v>
      </c>
      <c r="AV4273" s="12" t="s">
        <v>87</v>
      </c>
      <c r="AW4273" s="12" t="s">
        <v>36</v>
      </c>
      <c r="AX4273" s="12" t="s">
        <v>80</v>
      </c>
      <c r="AY4273" s="155" t="s">
        <v>373</v>
      </c>
    </row>
    <row r="4274" spans="2:65" s="13" customFormat="1" ht="11.25">
      <c r="B4274" s="160"/>
      <c r="D4274" s="154" t="s">
        <v>381</v>
      </c>
      <c r="E4274" s="161" t="s">
        <v>1</v>
      </c>
      <c r="F4274" s="162" t="s">
        <v>2245</v>
      </c>
      <c r="H4274" s="163">
        <v>9</v>
      </c>
      <c r="I4274" s="164"/>
      <c r="L4274" s="160"/>
      <c r="M4274" s="165"/>
      <c r="T4274" s="166"/>
      <c r="AT4274" s="161" t="s">
        <v>381</v>
      </c>
      <c r="AU4274" s="161" t="s">
        <v>90</v>
      </c>
      <c r="AV4274" s="13" t="s">
        <v>90</v>
      </c>
      <c r="AW4274" s="13" t="s">
        <v>36</v>
      </c>
      <c r="AX4274" s="13" t="s">
        <v>80</v>
      </c>
      <c r="AY4274" s="161" t="s">
        <v>373</v>
      </c>
    </row>
    <row r="4275" spans="2:65" s="12" customFormat="1" ht="11.25">
      <c r="B4275" s="153"/>
      <c r="D4275" s="154" t="s">
        <v>381</v>
      </c>
      <c r="E4275" s="155" t="s">
        <v>1</v>
      </c>
      <c r="F4275" s="156" t="s">
        <v>919</v>
      </c>
      <c r="H4275" s="155" t="s">
        <v>1</v>
      </c>
      <c r="I4275" s="157"/>
      <c r="L4275" s="153"/>
      <c r="M4275" s="158"/>
      <c r="T4275" s="159"/>
      <c r="AT4275" s="155" t="s">
        <v>381</v>
      </c>
      <c r="AU4275" s="155" t="s">
        <v>90</v>
      </c>
      <c r="AV4275" s="12" t="s">
        <v>87</v>
      </c>
      <c r="AW4275" s="12" t="s">
        <v>36</v>
      </c>
      <c r="AX4275" s="12" t="s">
        <v>80</v>
      </c>
      <c r="AY4275" s="155" t="s">
        <v>373</v>
      </c>
    </row>
    <row r="4276" spans="2:65" s="13" customFormat="1" ht="11.25">
      <c r="B4276" s="160"/>
      <c r="D4276" s="154" t="s">
        <v>381</v>
      </c>
      <c r="E4276" s="161" t="s">
        <v>1</v>
      </c>
      <c r="F4276" s="162" t="s">
        <v>2245</v>
      </c>
      <c r="H4276" s="163">
        <v>9</v>
      </c>
      <c r="I4276" s="164"/>
      <c r="L4276" s="160"/>
      <c r="M4276" s="165"/>
      <c r="T4276" s="166"/>
      <c r="AT4276" s="161" t="s">
        <v>381</v>
      </c>
      <c r="AU4276" s="161" t="s">
        <v>90</v>
      </c>
      <c r="AV4276" s="13" t="s">
        <v>90</v>
      </c>
      <c r="AW4276" s="13" t="s">
        <v>36</v>
      </c>
      <c r="AX4276" s="13" t="s">
        <v>80</v>
      </c>
      <c r="AY4276" s="161" t="s">
        <v>373</v>
      </c>
    </row>
    <row r="4277" spans="2:65" s="14" customFormat="1" ht="11.25">
      <c r="B4277" s="167"/>
      <c r="D4277" s="154" t="s">
        <v>381</v>
      </c>
      <c r="E4277" s="168" t="s">
        <v>1</v>
      </c>
      <c r="F4277" s="169" t="s">
        <v>386</v>
      </c>
      <c r="H4277" s="170">
        <v>18</v>
      </c>
      <c r="I4277" s="171"/>
      <c r="L4277" s="167"/>
      <c r="M4277" s="172"/>
      <c r="T4277" s="173"/>
      <c r="AT4277" s="168" t="s">
        <v>381</v>
      </c>
      <c r="AU4277" s="168" t="s">
        <v>90</v>
      </c>
      <c r="AV4277" s="14" t="s">
        <v>379</v>
      </c>
      <c r="AW4277" s="14" t="s">
        <v>36</v>
      </c>
      <c r="AX4277" s="14" t="s">
        <v>87</v>
      </c>
      <c r="AY4277" s="168" t="s">
        <v>373</v>
      </c>
    </row>
    <row r="4278" spans="2:65" s="1" customFormat="1" ht="33" customHeight="1">
      <c r="B4278" s="32"/>
      <c r="C4278" s="139" t="s">
        <v>2246</v>
      </c>
      <c r="D4278" s="139" t="s">
        <v>375</v>
      </c>
      <c r="E4278" s="140" t="s">
        <v>2247</v>
      </c>
      <c r="F4278" s="141" t="s">
        <v>2248</v>
      </c>
      <c r="G4278" s="142" t="s">
        <v>465</v>
      </c>
      <c r="H4278" s="143">
        <v>42</v>
      </c>
      <c r="I4278" s="144"/>
      <c r="J4278" s="145">
        <f>ROUND(I4278*H4278,2)</f>
        <v>0</v>
      </c>
      <c r="K4278" s="146"/>
      <c r="L4278" s="32"/>
      <c r="M4278" s="147" t="s">
        <v>1</v>
      </c>
      <c r="N4278" s="148" t="s">
        <v>45</v>
      </c>
      <c r="P4278" s="149">
        <f>O4278*H4278</f>
        <v>0</v>
      </c>
      <c r="Q4278" s="149">
        <v>1.175E-2</v>
      </c>
      <c r="R4278" s="149">
        <f>Q4278*H4278</f>
        <v>0.49349999999999999</v>
      </c>
      <c r="S4278" s="149">
        <v>0</v>
      </c>
      <c r="T4278" s="150">
        <f>S4278*H4278</f>
        <v>0</v>
      </c>
      <c r="AR4278" s="151" t="s">
        <v>497</v>
      </c>
      <c r="AT4278" s="151" t="s">
        <v>375</v>
      </c>
      <c r="AU4278" s="151" t="s">
        <v>90</v>
      </c>
      <c r="AY4278" s="17" t="s">
        <v>373</v>
      </c>
      <c r="BE4278" s="152">
        <f>IF(N4278="základní",J4278,0)</f>
        <v>0</v>
      </c>
      <c r="BF4278" s="152">
        <f>IF(N4278="snížená",J4278,0)</f>
        <v>0</v>
      </c>
      <c r="BG4278" s="152">
        <f>IF(N4278="zákl. přenesená",J4278,0)</f>
        <v>0</v>
      </c>
      <c r="BH4278" s="152">
        <f>IF(N4278="sníž. přenesená",J4278,0)</f>
        <v>0</v>
      </c>
      <c r="BI4278" s="152">
        <f>IF(N4278="nulová",J4278,0)</f>
        <v>0</v>
      </c>
      <c r="BJ4278" s="17" t="s">
        <v>87</v>
      </c>
      <c r="BK4278" s="152">
        <f>ROUND(I4278*H4278,2)</f>
        <v>0</v>
      </c>
      <c r="BL4278" s="17" t="s">
        <v>497</v>
      </c>
      <c r="BM4278" s="151" t="s">
        <v>2249</v>
      </c>
    </row>
    <row r="4279" spans="2:65" s="12" customFormat="1" ht="11.25">
      <c r="B4279" s="153"/>
      <c r="D4279" s="154" t="s">
        <v>381</v>
      </c>
      <c r="E4279" s="155" t="s">
        <v>1</v>
      </c>
      <c r="F4279" s="156" t="s">
        <v>2250</v>
      </c>
      <c r="H4279" s="155" t="s">
        <v>1</v>
      </c>
      <c r="I4279" s="157"/>
      <c r="L4279" s="153"/>
      <c r="M4279" s="158"/>
      <c r="T4279" s="159"/>
      <c r="AT4279" s="155" t="s">
        <v>381</v>
      </c>
      <c r="AU4279" s="155" t="s">
        <v>90</v>
      </c>
      <c r="AV4279" s="12" t="s">
        <v>87</v>
      </c>
      <c r="AW4279" s="12" t="s">
        <v>36</v>
      </c>
      <c r="AX4279" s="12" t="s">
        <v>80</v>
      </c>
      <c r="AY4279" s="155" t="s">
        <v>373</v>
      </c>
    </row>
    <row r="4280" spans="2:65" s="12" customFormat="1" ht="11.25">
      <c r="B4280" s="153"/>
      <c r="D4280" s="154" t="s">
        <v>381</v>
      </c>
      <c r="E4280" s="155" t="s">
        <v>1</v>
      </c>
      <c r="F4280" s="156" t="s">
        <v>916</v>
      </c>
      <c r="H4280" s="155" t="s">
        <v>1</v>
      </c>
      <c r="I4280" s="157"/>
      <c r="L4280" s="153"/>
      <c r="M4280" s="158"/>
      <c r="T4280" s="159"/>
      <c r="AT4280" s="155" t="s">
        <v>381</v>
      </c>
      <c r="AU4280" s="155" t="s">
        <v>90</v>
      </c>
      <c r="AV4280" s="12" t="s">
        <v>87</v>
      </c>
      <c r="AW4280" s="12" t="s">
        <v>36</v>
      </c>
      <c r="AX4280" s="12" t="s">
        <v>80</v>
      </c>
      <c r="AY4280" s="155" t="s">
        <v>373</v>
      </c>
    </row>
    <row r="4281" spans="2:65" s="13" customFormat="1" ht="11.25">
      <c r="B4281" s="160"/>
      <c r="D4281" s="154" t="s">
        <v>381</v>
      </c>
      <c r="E4281" s="161" t="s">
        <v>1</v>
      </c>
      <c r="F4281" s="162" t="s">
        <v>2251</v>
      </c>
      <c r="H4281" s="163">
        <v>42</v>
      </c>
      <c r="I4281" s="164"/>
      <c r="L4281" s="160"/>
      <c r="M4281" s="165"/>
      <c r="T4281" s="166"/>
      <c r="AT4281" s="161" t="s">
        <v>381</v>
      </c>
      <c r="AU4281" s="161" t="s">
        <v>90</v>
      </c>
      <c r="AV4281" s="13" t="s">
        <v>90</v>
      </c>
      <c r="AW4281" s="13" t="s">
        <v>36</v>
      </c>
      <c r="AX4281" s="13" t="s">
        <v>80</v>
      </c>
      <c r="AY4281" s="161" t="s">
        <v>373</v>
      </c>
    </row>
    <row r="4282" spans="2:65" s="14" customFormat="1" ht="11.25">
      <c r="B4282" s="167"/>
      <c r="D4282" s="154" t="s">
        <v>381</v>
      </c>
      <c r="E4282" s="168" t="s">
        <v>1</v>
      </c>
      <c r="F4282" s="169" t="s">
        <v>386</v>
      </c>
      <c r="H4282" s="170">
        <v>42</v>
      </c>
      <c r="I4282" s="171"/>
      <c r="L4282" s="167"/>
      <c r="M4282" s="172"/>
      <c r="T4282" s="173"/>
      <c r="AT4282" s="168" t="s">
        <v>381</v>
      </c>
      <c r="AU4282" s="168" t="s">
        <v>90</v>
      </c>
      <c r="AV4282" s="14" t="s">
        <v>379</v>
      </c>
      <c r="AW4282" s="14" t="s">
        <v>36</v>
      </c>
      <c r="AX4282" s="14" t="s">
        <v>87</v>
      </c>
      <c r="AY4282" s="168" t="s">
        <v>373</v>
      </c>
    </row>
    <row r="4283" spans="2:65" s="1" customFormat="1" ht="33" customHeight="1">
      <c r="B4283" s="32"/>
      <c r="C4283" s="139" t="s">
        <v>2252</v>
      </c>
      <c r="D4283" s="139" t="s">
        <v>375</v>
      </c>
      <c r="E4283" s="140" t="s">
        <v>2253</v>
      </c>
      <c r="F4283" s="141" t="s">
        <v>2254</v>
      </c>
      <c r="G4283" s="142" t="s">
        <v>465</v>
      </c>
      <c r="H4283" s="143">
        <v>8.4</v>
      </c>
      <c r="I4283" s="144"/>
      <c r="J4283" s="145">
        <f>ROUND(I4283*H4283,2)</f>
        <v>0</v>
      </c>
      <c r="K4283" s="146"/>
      <c r="L4283" s="32"/>
      <c r="M4283" s="147" t="s">
        <v>1</v>
      </c>
      <c r="N4283" s="148" t="s">
        <v>45</v>
      </c>
      <c r="P4283" s="149">
        <f>O4283*H4283</f>
        <v>0</v>
      </c>
      <c r="Q4283" s="149">
        <v>2.1760000000000002E-2</v>
      </c>
      <c r="R4283" s="149">
        <f>Q4283*H4283</f>
        <v>0.18278400000000003</v>
      </c>
      <c r="S4283" s="149">
        <v>0</v>
      </c>
      <c r="T4283" s="150">
        <f>S4283*H4283</f>
        <v>0</v>
      </c>
      <c r="AR4283" s="151" t="s">
        <v>497</v>
      </c>
      <c r="AT4283" s="151" t="s">
        <v>375</v>
      </c>
      <c r="AU4283" s="151" t="s">
        <v>90</v>
      </c>
      <c r="AY4283" s="17" t="s">
        <v>373</v>
      </c>
      <c r="BE4283" s="152">
        <f>IF(N4283="základní",J4283,0)</f>
        <v>0</v>
      </c>
      <c r="BF4283" s="152">
        <f>IF(N4283="snížená",J4283,0)</f>
        <v>0</v>
      </c>
      <c r="BG4283" s="152">
        <f>IF(N4283="zákl. přenesená",J4283,0)</f>
        <v>0</v>
      </c>
      <c r="BH4283" s="152">
        <f>IF(N4283="sníž. přenesená",J4283,0)</f>
        <v>0</v>
      </c>
      <c r="BI4283" s="152">
        <f>IF(N4283="nulová",J4283,0)</f>
        <v>0</v>
      </c>
      <c r="BJ4283" s="17" t="s">
        <v>87</v>
      </c>
      <c r="BK4283" s="152">
        <f>ROUND(I4283*H4283,2)</f>
        <v>0</v>
      </c>
      <c r="BL4283" s="17" t="s">
        <v>497</v>
      </c>
      <c r="BM4283" s="151" t="s">
        <v>2255</v>
      </c>
    </row>
    <row r="4284" spans="2:65" s="12" customFormat="1" ht="11.25">
      <c r="B4284" s="153"/>
      <c r="D4284" s="154" t="s">
        <v>381</v>
      </c>
      <c r="E4284" s="155" t="s">
        <v>1</v>
      </c>
      <c r="F4284" s="156" t="s">
        <v>2250</v>
      </c>
      <c r="H4284" s="155" t="s">
        <v>1</v>
      </c>
      <c r="I4284" s="157"/>
      <c r="L4284" s="153"/>
      <c r="M4284" s="158"/>
      <c r="T4284" s="159"/>
      <c r="AT4284" s="155" t="s">
        <v>381</v>
      </c>
      <c r="AU4284" s="155" t="s">
        <v>90</v>
      </c>
      <c r="AV4284" s="12" t="s">
        <v>87</v>
      </c>
      <c r="AW4284" s="12" t="s">
        <v>36</v>
      </c>
      <c r="AX4284" s="12" t="s">
        <v>80</v>
      </c>
      <c r="AY4284" s="155" t="s">
        <v>373</v>
      </c>
    </row>
    <row r="4285" spans="2:65" s="12" customFormat="1" ht="11.25">
      <c r="B4285" s="153"/>
      <c r="D4285" s="154" t="s">
        <v>381</v>
      </c>
      <c r="E4285" s="155" t="s">
        <v>1</v>
      </c>
      <c r="F4285" s="156" t="s">
        <v>916</v>
      </c>
      <c r="H4285" s="155" t="s">
        <v>1</v>
      </c>
      <c r="I4285" s="157"/>
      <c r="L4285" s="153"/>
      <c r="M4285" s="158"/>
      <c r="T4285" s="159"/>
      <c r="AT4285" s="155" t="s">
        <v>381</v>
      </c>
      <c r="AU4285" s="155" t="s">
        <v>90</v>
      </c>
      <c r="AV4285" s="12" t="s">
        <v>87</v>
      </c>
      <c r="AW4285" s="12" t="s">
        <v>36</v>
      </c>
      <c r="AX4285" s="12" t="s">
        <v>80</v>
      </c>
      <c r="AY4285" s="155" t="s">
        <v>373</v>
      </c>
    </row>
    <row r="4286" spans="2:65" s="13" customFormat="1" ht="11.25">
      <c r="B4286" s="160"/>
      <c r="D4286" s="154" t="s">
        <v>381</v>
      </c>
      <c r="E4286" s="161" t="s">
        <v>1</v>
      </c>
      <c r="F4286" s="162" t="s">
        <v>2256</v>
      </c>
      <c r="H4286" s="163">
        <v>8.4</v>
      </c>
      <c r="I4286" s="164"/>
      <c r="L4286" s="160"/>
      <c r="M4286" s="165"/>
      <c r="T4286" s="166"/>
      <c r="AT4286" s="161" t="s">
        <v>381</v>
      </c>
      <c r="AU4286" s="161" t="s">
        <v>90</v>
      </c>
      <c r="AV4286" s="13" t="s">
        <v>90</v>
      </c>
      <c r="AW4286" s="13" t="s">
        <v>36</v>
      </c>
      <c r="AX4286" s="13" t="s">
        <v>80</v>
      </c>
      <c r="AY4286" s="161" t="s">
        <v>373</v>
      </c>
    </row>
    <row r="4287" spans="2:65" s="14" customFormat="1" ht="11.25">
      <c r="B4287" s="167"/>
      <c r="D4287" s="154" t="s">
        <v>381</v>
      </c>
      <c r="E4287" s="168" t="s">
        <v>1</v>
      </c>
      <c r="F4287" s="169" t="s">
        <v>386</v>
      </c>
      <c r="H4287" s="170">
        <v>8.4</v>
      </c>
      <c r="I4287" s="171"/>
      <c r="L4287" s="167"/>
      <c r="M4287" s="172"/>
      <c r="T4287" s="173"/>
      <c r="AT4287" s="168" t="s">
        <v>381</v>
      </c>
      <c r="AU4287" s="168" t="s">
        <v>90</v>
      </c>
      <c r="AV4287" s="14" t="s">
        <v>379</v>
      </c>
      <c r="AW4287" s="14" t="s">
        <v>36</v>
      </c>
      <c r="AX4287" s="14" t="s">
        <v>87</v>
      </c>
      <c r="AY4287" s="168" t="s">
        <v>373</v>
      </c>
    </row>
    <row r="4288" spans="2:65" s="1" customFormat="1" ht="24.2" customHeight="1">
      <c r="B4288" s="32"/>
      <c r="C4288" s="139" t="s">
        <v>2257</v>
      </c>
      <c r="D4288" s="139" t="s">
        <v>375</v>
      </c>
      <c r="E4288" s="140" t="s">
        <v>2258</v>
      </c>
      <c r="F4288" s="141" t="s">
        <v>2259</v>
      </c>
      <c r="G4288" s="142" t="s">
        <v>172</v>
      </c>
      <c r="H4288" s="143">
        <v>22.23</v>
      </c>
      <c r="I4288" s="144"/>
      <c r="J4288" s="145">
        <f>ROUND(I4288*H4288,2)</f>
        <v>0</v>
      </c>
      <c r="K4288" s="146"/>
      <c r="L4288" s="32"/>
      <c r="M4288" s="147" t="s">
        <v>1</v>
      </c>
      <c r="N4288" s="148" t="s">
        <v>45</v>
      </c>
      <c r="P4288" s="149">
        <f>O4288*H4288</f>
        <v>0</v>
      </c>
      <c r="Q4288" s="149">
        <v>0</v>
      </c>
      <c r="R4288" s="149">
        <f>Q4288*H4288</f>
        <v>0</v>
      </c>
      <c r="S4288" s="149">
        <v>0</v>
      </c>
      <c r="T4288" s="150">
        <f>S4288*H4288</f>
        <v>0</v>
      </c>
      <c r="AR4288" s="151" t="s">
        <v>497</v>
      </c>
      <c r="AT4288" s="151" t="s">
        <v>375</v>
      </c>
      <c r="AU4288" s="151" t="s">
        <v>90</v>
      </c>
      <c r="AY4288" s="17" t="s">
        <v>373</v>
      </c>
      <c r="BE4288" s="152">
        <f>IF(N4288="základní",J4288,0)</f>
        <v>0</v>
      </c>
      <c r="BF4288" s="152">
        <f>IF(N4288="snížená",J4288,0)</f>
        <v>0</v>
      </c>
      <c r="BG4288" s="152">
        <f>IF(N4288="zákl. přenesená",J4288,0)</f>
        <v>0</v>
      </c>
      <c r="BH4288" s="152">
        <f>IF(N4288="sníž. přenesená",J4288,0)</f>
        <v>0</v>
      </c>
      <c r="BI4288" s="152">
        <f>IF(N4288="nulová",J4288,0)</f>
        <v>0</v>
      </c>
      <c r="BJ4288" s="17" t="s">
        <v>87</v>
      </c>
      <c r="BK4288" s="152">
        <f>ROUND(I4288*H4288,2)</f>
        <v>0</v>
      </c>
      <c r="BL4288" s="17" t="s">
        <v>497</v>
      </c>
      <c r="BM4288" s="151" t="s">
        <v>2260</v>
      </c>
    </row>
    <row r="4289" spans="2:65" s="13" customFormat="1" ht="11.25">
      <c r="B4289" s="160"/>
      <c r="D4289" s="154" t="s">
        <v>381</v>
      </c>
      <c r="E4289" s="161" t="s">
        <v>1</v>
      </c>
      <c r="F4289" s="162" t="s">
        <v>215</v>
      </c>
      <c r="H4289" s="163">
        <v>22.23</v>
      </c>
      <c r="I4289" s="164"/>
      <c r="L4289" s="160"/>
      <c r="M4289" s="165"/>
      <c r="T4289" s="166"/>
      <c r="AT4289" s="161" t="s">
        <v>381</v>
      </c>
      <c r="AU4289" s="161" t="s">
        <v>90</v>
      </c>
      <c r="AV4289" s="13" t="s">
        <v>90</v>
      </c>
      <c r="AW4289" s="13" t="s">
        <v>36</v>
      </c>
      <c r="AX4289" s="13" t="s">
        <v>80</v>
      </c>
      <c r="AY4289" s="161" t="s">
        <v>373</v>
      </c>
    </row>
    <row r="4290" spans="2:65" s="15" customFormat="1" ht="11.25">
      <c r="B4290" s="178"/>
      <c r="D4290" s="154" t="s">
        <v>381</v>
      </c>
      <c r="E4290" s="179" t="s">
        <v>219</v>
      </c>
      <c r="F4290" s="180" t="s">
        <v>406</v>
      </c>
      <c r="H4290" s="181">
        <v>22.23</v>
      </c>
      <c r="I4290" s="182"/>
      <c r="L4290" s="178"/>
      <c r="M4290" s="183"/>
      <c r="T4290" s="184"/>
      <c r="AT4290" s="179" t="s">
        <v>381</v>
      </c>
      <c r="AU4290" s="179" t="s">
        <v>90</v>
      </c>
      <c r="AV4290" s="15" t="s">
        <v>392</v>
      </c>
      <c r="AW4290" s="15" t="s">
        <v>36</v>
      </c>
      <c r="AX4290" s="15" t="s">
        <v>80</v>
      </c>
      <c r="AY4290" s="179" t="s">
        <v>373</v>
      </c>
    </row>
    <row r="4291" spans="2:65" s="14" customFormat="1" ht="11.25">
      <c r="B4291" s="167"/>
      <c r="D4291" s="154" t="s">
        <v>381</v>
      </c>
      <c r="E4291" s="168" t="s">
        <v>1</v>
      </c>
      <c r="F4291" s="169" t="s">
        <v>386</v>
      </c>
      <c r="H4291" s="170">
        <v>22.23</v>
      </c>
      <c r="I4291" s="171"/>
      <c r="L4291" s="167"/>
      <c r="M4291" s="172"/>
      <c r="T4291" s="173"/>
      <c r="AT4291" s="168" t="s">
        <v>381</v>
      </c>
      <c r="AU4291" s="168" t="s">
        <v>90</v>
      </c>
      <c r="AV4291" s="14" t="s">
        <v>379</v>
      </c>
      <c r="AW4291" s="14" t="s">
        <v>36</v>
      </c>
      <c r="AX4291" s="14" t="s">
        <v>87</v>
      </c>
      <c r="AY4291" s="168" t="s">
        <v>373</v>
      </c>
    </row>
    <row r="4292" spans="2:65" s="1" customFormat="1" ht="11.25">
      <c r="B4292" s="32"/>
      <c r="D4292" s="154" t="s">
        <v>403</v>
      </c>
      <c r="F4292" s="174" t="s">
        <v>2218</v>
      </c>
      <c r="L4292" s="32"/>
      <c r="M4292" s="175"/>
      <c r="T4292" s="56"/>
      <c r="AU4292" s="17" t="s">
        <v>90</v>
      </c>
    </row>
    <row r="4293" spans="2:65" s="1" customFormat="1" ht="11.25">
      <c r="B4293" s="32"/>
      <c r="D4293" s="154" t="s">
        <v>403</v>
      </c>
      <c r="F4293" s="176" t="s">
        <v>916</v>
      </c>
      <c r="H4293" s="177">
        <v>0</v>
      </c>
      <c r="L4293" s="32"/>
      <c r="M4293" s="175"/>
      <c r="T4293" s="56"/>
      <c r="AU4293" s="17" t="s">
        <v>90</v>
      </c>
    </row>
    <row r="4294" spans="2:65" s="1" customFormat="1" ht="11.25">
      <c r="B4294" s="32"/>
      <c r="D4294" s="154" t="s">
        <v>403</v>
      </c>
      <c r="F4294" s="176" t="s">
        <v>216</v>
      </c>
      <c r="H4294" s="177">
        <v>22.23</v>
      </c>
      <c r="L4294" s="32"/>
      <c r="M4294" s="175"/>
      <c r="T4294" s="56"/>
      <c r="AU4294" s="17" t="s">
        <v>90</v>
      </c>
    </row>
    <row r="4295" spans="2:65" s="1" customFormat="1" ht="11.25">
      <c r="B4295" s="32"/>
      <c r="D4295" s="154" t="s">
        <v>403</v>
      </c>
      <c r="F4295" s="176" t="s">
        <v>406</v>
      </c>
      <c r="H4295" s="177">
        <v>22.23</v>
      </c>
      <c r="L4295" s="32"/>
      <c r="M4295" s="175"/>
      <c r="T4295" s="56"/>
      <c r="AU4295" s="17" t="s">
        <v>90</v>
      </c>
    </row>
    <row r="4296" spans="2:65" s="1" customFormat="1" ht="16.5" customHeight="1">
      <c r="B4296" s="32"/>
      <c r="C4296" s="185" t="s">
        <v>2261</v>
      </c>
      <c r="D4296" s="185" t="s">
        <v>479</v>
      </c>
      <c r="E4296" s="186" t="s">
        <v>2262</v>
      </c>
      <c r="F4296" s="187" t="s">
        <v>2263</v>
      </c>
      <c r="G4296" s="188" t="s">
        <v>172</v>
      </c>
      <c r="H4296" s="189">
        <v>24.975000000000001</v>
      </c>
      <c r="I4296" s="190"/>
      <c r="J4296" s="191">
        <f>ROUND(I4296*H4296,2)</f>
        <v>0</v>
      </c>
      <c r="K4296" s="192"/>
      <c r="L4296" s="193"/>
      <c r="M4296" s="194" t="s">
        <v>1</v>
      </c>
      <c r="N4296" s="195" t="s">
        <v>45</v>
      </c>
      <c r="P4296" s="149">
        <f>O4296*H4296</f>
        <v>0</v>
      </c>
      <c r="Q4296" s="149">
        <v>1.6000000000000001E-4</v>
      </c>
      <c r="R4296" s="149">
        <f>Q4296*H4296</f>
        <v>3.9960000000000004E-3</v>
      </c>
      <c r="S4296" s="149">
        <v>0</v>
      </c>
      <c r="T4296" s="150">
        <f>S4296*H4296</f>
        <v>0</v>
      </c>
      <c r="AR4296" s="151" t="s">
        <v>658</v>
      </c>
      <c r="AT4296" s="151" t="s">
        <v>479</v>
      </c>
      <c r="AU4296" s="151" t="s">
        <v>90</v>
      </c>
      <c r="AY4296" s="17" t="s">
        <v>373</v>
      </c>
      <c r="BE4296" s="152">
        <f>IF(N4296="základní",J4296,0)</f>
        <v>0</v>
      </c>
      <c r="BF4296" s="152">
        <f>IF(N4296="snížená",J4296,0)</f>
        <v>0</v>
      </c>
      <c r="BG4296" s="152">
        <f>IF(N4296="zákl. přenesená",J4296,0)</f>
        <v>0</v>
      </c>
      <c r="BH4296" s="152">
        <f>IF(N4296="sníž. přenesená",J4296,0)</f>
        <v>0</v>
      </c>
      <c r="BI4296" s="152">
        <f>IF(N4296="nulová",J4296,0)</f>
        <v>0</v>
      </c>
      <c r="BJ4296" s="17" t="s">
        <v>87</v>
      </c>
      <c r="BK4296" s="152">
        <f>ROUND(I4296*H4296,2)</f>
        <v>0</v>
      </c>
      <c r="BL4296" s="17" t="s">
        <v>497</v>
      </c>
      <c r="BM4296" s="151" t="s">
        <v>2264</v>
      </c>
    </row>
    <row r="4297" spans="2:65" s="13" customFormat="1" ht="11.25">
      <c r="B4297" s="160"/>
      <c r="D4297" s="154" t="s">
        <v>381</v>
      </c>
      <c r="E4297" s="161" t="s">
        <v>1</v>
      </c>
      <c r="F4297" s="162" t="s">
        <v>219</v>
      </c>
      <c r="H4297" s="163">
        <v>22.23</v>
      </c>
      <c r="I4297" s="164"/>
      <c r="L4297" s="160"/>
      <c r="M4297" s="165"/>
      <c r="T4297" s="166"/>
      <c r="AT4297" s="161" t="s">
        <v>381</v>
      </c>
      <c r="AU4297" s="161" t="s">
        <v>90</v>
      </c>
      <c r="AV4297" s="13" t="s">
        <v>90</v>
      </c>
      <c r="AW4297" s="13" t="s">
        <v>36</v>
      </c>
      <c r="AX4297" s="13" t="s">
        <v>80</v>
      </c>
      <c r="AY4297" s="161" t="s">
        <v>373</v>
      </c>
    </row>
    <row r="4298" spans="2:65" s="14" customFormat="1" ht="11.25">
      <c r="B4298" s="167"/>
      <c r="D4298" s="154" t="s">
        <v>381</v>
      </c>
      <c r="E4298" s="168" t="s">
        <v>1</v>
      </c>
      <c r="F4298" s="169" t="s">
        <v>386</v>
      </c>
      <c r="H4298" s="170">
        <v>22.23</v>
      </c>
      <c r="I4298" s="171"/>
      <c r="L4298" s="167"/>
      <c r="M4298" s="172"/>
      <c r="T4298" s="173"/>
      <c r="AT4298" s="168" t="s">
        <v>381</v>
      </c>
      <c r="AU4298" s="168" t="s">
        <v>90</v>
      </c>
      <c r="AV4298" s="14" t="s">
        <v>379</v>
      </c>
      <c r="AW4298" s="14" t="s">
        <v>36</v>
      </c>
      <c r="AX4298" s="14" t="s">
        <v>87</v>
      </c>
      <c r="AY4298" s="168" t="s">
        <v>373</v>
      </c>
    </row>
    <row r="4299" spans="2:65" s="1" customFormat="1" ht="11.25">
      <c r="B4299" s="32"/>
      <c r="D4299" s="154" t="s">
        <v>403</v>
      </c>
      <c r="F4299" s="174" t="s">
        <v>2265</v>
      </c>
      <c r="L4299" s="32"/>
      <c r="M4299" s="175"/>
      <c r="T4299" s="56"/>
      <c r="AU4299" s="17" t="s">
        <v>90</v>
      </c>
    </row>
    <row r="4300" spans="2:65" s="1" customFormat="1" ht="11.25">
      <c r="B4300" s="32"/>
      <c r="D4300" s="154" t="s">
        <v>403</v>
      </c>
      <c r="F4300" s="176" t="s">
        <v>215</v>
      </c>
      <c r="H4300" s="177">
        <v>22.23</v>
      </c>
      <c r="L4300" s="32"/>
      <c r="M4300" s="175"/>
      <c r="T4300" s="56"/>
      <c r="AU4300" s="17" t="s">
        <v>90</v>
      </c>
    </row>
    <row r="4301" spans="2:65" s="1" customFormat="1" ht="11.25">
      <c r="B4301" s="32"/>
      <c r="D4301" s="154" t="s">
        <v>403</v>
      </c>
      <c r="F4301" s="176" t="s">
        <v>406</v>
      </c>
      <c r="H4301" s="177">
        <v>22.23</v>
      </c>
      <c r="L4301" s="32"/>
      <c r="M4301" s="175"/>
      <c r="T4301" s="56"/>
      <c r="AU4301" s="17" t="s">
        <v>90</v>
      </c>
    </row>
    <row r="4302" spans="2:65" s="13" customFormat="1" ht="11.25">
      <c r="B4302" s="160"/>
      <c r="D4302" s="154" t="s">
        <v>381</v>
      </c>
      <c r="F4302" s="162" t="s">
        <v>2266</v>
      </c>
      <c r="H4302" s="163">
        <v>24.975000000000001</v>
      </c>
      <c r="I4302" s="164"/>
      <c r="L4302" s="160"/>
      <c r="M4302" s="165"/>
      <c r="T4302" s="166"/>
      <c r="AT4302" s="161" t="s">
        <v>381</v>
      </c>
      <c r="AU4302" s="161" t="s">
        <v>90</v>
      </c>
      <c r="AV4302" s="13" t="s">
        <v>90</v>
      </c>
      <c r="AW4302" s="13" t="s">
        <v>4</v>
      </c>
      <c r="AX4302" s="13" t="s">
        <v>87</v>
      </c>
      <c r="AY4302" s="161" t="s">
        <v>373</v>
      </c>
    </row>
    <row r="4303" spans="2:65" s="1" customFormat="1" ht="37.9" customHeight="1">
      <c r="B4303" s="32"/>
      <c r="C4303" s="139" t="s">
        <v>2267</v>
      </c>
      <c r="D4303" s="139" t="s">
        <v>375</v>
      </c>
      <c r="E4303" s="140" t="s">
        <v>2268</v>
      </c>
      <c r="F4303" s="141" t="s">
        <v>2269</v>
      </c>
      <c r="G4303" s="142" t="s">
        <v>647</v>
      </c>
      <c r="H4303" s="143">
        <v>7.88</v>
      </c>
      <c r="I4303" s="144"/>
      <c r="J4303" s="145">
        <f>ROUND(I4303*H4303,2)</f>
        <v>0</v>
      </c>
      <c r="K4303" s="146"/>
      <c r="L4303" s="32"/>
      <c r="M4303" s="147" t="s">
        <v>1</v>
      </c>
      <c r="N4303" s="148" t="s">
        <v>45</v>
      </c>
      <c r="P4303" s="149">
        <f>O4303*H4303</f>
        <v>0</v>
      </c>
      <c r="Q4303" s="149">
        <v>0</v>
      </c>
      <c r="R4303" s="149">
        <f>Q4303*H4303</f>
        <v>0</v>
      </c>
      <c r="S4303" s="149">
        <v>0</v>
      </c>
      <c r="T4303" s="150">
        <f>S4303*H4303</f>
        <v>0</v>
      </c>
      <c r="AR4303" s="151" t="s">
        <v>497</v>
      </c>
      <c r="AT4303" s="151" t="s">
        <v>375</v>
      </c>
      <c r="AU4303" s="151" t="s">
        <v>90</v>
      </c>
      <c r="AY4303" s="17" t="s">
        <v>373</v>
      </c>
      <c r="BE4303" s="152">
        <f>IF(N4303="základní",J4303,0)</f>
        <v>0</v>
      </c>
      <c r="BF4303" s="152">
        <f>IF(N4303="snížená",J4303,0)</f>
        <v>0</v>
      </c>
      <c r="BG4303" s="152">
        <f>IF(N4303="zákl. přenesená",J4303,0)</f>
        <v>0</v>
      </c>
      <c r="BH4303" s="152">
        <f>IF(N4303="sníž. přenesená",J4303,0)</f>
        <v>0</v>
      </c>
      <c r="BI4303" s="152">
        <f>IF(N4303="nulová",J4303,0)</f>
        <v>0</v>
      </c>
      <c r="BJ4303" s="17" t="s">
        <v>87</v>
      </c>
      <c r="BK4303" s="152">
        <f>ROUND(I4303*H4303,2)</f>
        <v>0</v>
      </c>
      <c r="BL4303" s="17" t="s">
        <v>497</v>
      </c>
      <c r="BM4303" s="151" t="s">
        <v>2270</v>
      </c>
    </row>
    <row r="4304" spans="2:65" s="11" customFormat="1" ht="22.9" customHeight="1">
      <c r="B4304" s="127"/>
      <c r="D4304" s="128" t="s">
        <v>79</v>
      </c>
      <c r="E4304" s="137" t="s">
        <v>2271</v>
      </c>
      <c r="F4304" s="137" t="s">
        <v>2272</v>
      </c>
      <c r="I4304" s="130"/>
      <c r="J4304" s="138">
        <f>BK4304</f>
        <v>0</v>
      </c>
      <c r="L4304" s="127"/>
      <c r="M4304" s="132"/>
      <c r="P4304" s="133">
        <f>SUM(P4305:P4388)</f>
        <v>0</v>
      </c>
      <c r="R4304" s="133">
        <f>SUM(R4305:R4388)</f>
        <v>1.84827567</v>
      </c>
      <c r="T4304" s="134">
        <f>SUM(T4305:T4388)</f>
        <v>0</v>
      </c>
      <c r="AR4304" s="128" t="s">
        <v>90</v>
      </c>
      <c r="AT4304" s="135" t="s">
        <v>79</v>
      </c>
      <c r="AU4304" s="135" t="s">
        <v>87</v>
      </c>
      <c r="AY4304" s="128" t="s">
        <v>373</v>
      </c>
      <c r="BK4304" s="136">
        <f>SUM(BK4305:BK4388)</f>
        <v>0</v>
      </c>
    </row>
    <row r="4305" spans="2:65" s="1" customFormat="1" ht="24.2" customHeight="1">
      <c r="B4305" s="32"/>
      <c r="C4305" s="139" t="s">
        <v>2273</v>
      </c>
      <c r="D4305" s="139" t="s">
        <v>375</v>
      </c>
      <c r="E4305" s="140" t="s">
        <v>2274</v>
      </c>
      <c r="F4305" s="141" t="s">
        <v>2275</v>
      </c>
      <c r="G4305" s="142" t="s">
        <v>465</v>
      </c>
      <c r="H4305" s="143">
        <v>66.674999999999997</v>
      </c>
      <c r="I4305" s="144"/>
      <c r="J4305" s="145">
        <f>ROUND(I4305*H4305,2)</f>
        <v>0</v>
      </c>
      <c r="K4305" s="146"/>
      <c r="L4305" s="32"/>
      <c r="M4305" s="147" t="s">
        <v>1</v>
      </c>
      <c r="N4305" s="148" t="s">
        <v>45</v>
      </c>
      <c r="P4305" s="149">
        <f>O4305*H4305</f>
        <v>0</v>
      </c>
      <c r="Q4305" s="149">
        <v>6.5300000000000002E-3</v>
      </c>
      <c r="R4305" s="149">
        <f>Q4305*H4305</f>
        <v>0.43538775000000002</v>
      </c>
      <c r="S4305" s="149">
        <v>0</v>
      </c>
      <c r="T4305" s="150">
        <f>S4305*H4305</f>
        <v>0</v>
      </c>
      <c r="AR4305" s="151" t="s">
        <v>497</v>
      </c>
      <c r="AT4305" s="151" t="s">
        <v>375</v>
      </c>
      <c r="AU4305" s="151" t="s">
        <v>90</v>
      </c>
      <c r="AY4305" s="17" t="s">
        <v>373</v>
      </c>
      <c r="BE4305" s="152">
        <f>IF(N4305="základní",J4305,0)</f>
        <v>0</v>
      </c>
      <c r="BF4305" s="152">
        <f>IF(N4305="snížená",J4305,0)</f>
        <v>0</v>
      </c>
      <c r="BG4305" s="152">
        <f>IF(N4305="zákl. přenesená",J4305,0)</f>
        <v>0</v>
      </c>
      <c r="BH4305" s="152">
        <f>IF(N4305="sníž. přenesená",J4305,0)</f>
        <v>0</v>
      </c>
      <c r="BI4305" s="152">
        <f>IF(N4305="nulová",J4305,0)</f>
        <v>0</v>
      </c>
      <c r="BJ4305" s="17" t="s">
        <v>87</v>
      </c>
      <c r="BK4305" s="152">
        <f>ROUND(I4305*H4305,2)</f>
        <v>0</v>
      </c>
      <c r="BL4305" s="17" t="s">
        <v>497</v>
      </c>
      <c r="BM4305" s="151" t="s">
        <v>2276</v>
      </c>
    </row>
    <row r="4306" spans="2:65" s="12" customFormat="1" ht="11.25">
      <c r="B4306" s="153"/>
      <c r="D4306" s="154" t="s">
        <v>381</v>
      </c>
      <c r="E4306" s="155" t="s">
        <v>1</v>
      </c>
      <c r="F4306" s="156" t="s">
        <v>1828</v>
      </c>
      <c r="H4306" s="155" t="s">
        <v>1</v>
      </c>
      <c r="I4306" s="157"/>
      <c r="L4306" s="153"/>
      <c r="M4306" s="158"/>
      <c r="T4306" s="159"/>
      <c r="AT4306" s="155" t="s">
        <v>381</v>
      </c>
      <c r="AU4306" s="155" t="s">
        <v>90</v>
      </c>
      <c r="AV4306" s="12" t="s">
        <v>87</v>
      </c>
      <c r="AW4306" s="12" t="s">
        <v>36</v>
      </c>
      <c r="AX4306" s="12" t="s">
        <v>80</v>
      </c>
      <c r="AY4306" s="155" t="s">
        <v>373</v>
      </c>
    </row>
    <row r="4307" spans="2:65" s="12" customFormat="1" ht="11.25">
      <c r="B4307" s="153"/>
      <c r="D4307" s="154" t="s">
        <v>381</v>
      </c>
      <c r="E4307" s="155" t="s">
        <v>1</v>
      </c>
      <c r="F4307" s="156" t="s">
        <v>1829</v>
      </c>
      <c r="H4307" s="155" t="s">
        <v>1</v>
      </c>
      <c r="I4307" s="157"/>
      <c r="L4307" s="153"/>
      <c r="M4307" s="158"/>
      <c r="T4307" s="159"/>
      <c r="AT4307" s="155" t="s">
        <v>381</v>
      </c>
      <c r="AU4307" s="155" t="s">
        <v>90</v>
      </c>
      <c r="AV4307" s="12" t="s">
        <v>87</v>
      </c>
      <c r="AW4307" s="12" t="s">
        <v>36</v>
      </c>
      <c r="AX4307" s="12" t="s">
        <v>80</v>
      </c>
      <c r="AY4307" s="155" t="s">
        <v>373</v>
      </c>
    </row>
    <row r="4308" spans="2:65" s="13" customFormat="1" ht="11.25">
      <c r="B4308" s="160"/>
      <c r="D4308" s="154" t="s">
        <v>381</v>
      </c>
      <c r="E4308" s="161" t="s">
        <v>1</v>
      </c>
      <c r="F4308" s="162" t="s">
        <v>1830</v>
      </c>
      <c r="H4308" s="163">
        <v>63.5</v>
      </c>
      <c r="I4308" s="164"/>
      <c r="L4308" s="160"/>
      <c r="M4308" s="165"/>
      <c r="T4308" s="166"/>
      <c r="AT4308" s="161" t="s">
        <v>381</v>
      </c>
      <c r="AU4308" s="161" t="s">
        <v>90</v>
      </c>
      <c r="AV4308" s="13" t="s">
        <v>90</v>
      </c>
      <c r="AW4308" s="13" t="s">
        <v>36</v>
      </c>
      <c r="AX4308" s="13" t="s">
        <v>80</v>
      </c>
      <c r="AY4308" s="161" t="s">
        <v>373</v>
      </c>
    </row>
    <row r="4309" spans="2:65" s="15" customFormat="1" ht="11.25">
      <c r="B4309" s="178"/>
      <c r="D4309" s="154" t="s">
        <v>381</v>
      </c>
      <c r="E4309" s="179" t="s">
        <v>139</v>
      </c>
      <c r="F4309" s="180" t="s">
        <v>406</v>
      </c>
      <c r="H4309" s="181">
        <v>63.5</v>
      </c>
      <c r="I4309" s="182"/>
      <c r="L4309" s="178"/>
      <c r="M4309" s="183"/>
      <c r="T4309" s="184"/>
      <c r="AT4309" s="179" t="s">
        <v>381</v>
      </c>
      <c r="AU4309" s="179" t="s">
        <v>90</v>
      </c>
      <c r="AV4309" s="15" t="s">
        <v>392</v>
      </c>
      <c r="AW4309" s="15" t="s">
        <v>36</v>
      </c>
      <c r="AX4309" s="15" t="s">
        <v>80</v>
      </c>
      <c r="AY4309" s="179" t="s">
        <v>373</v>
      </c>
    </row>
    <row r="4310" spans="2:65" s="12" customFormat="1" ht="11.25">
      <c r="B4310" s="153"/>
      <c r="D4310" s="154" t="s">
        <v>381</v>
      </c>
      <c r="E4310" s="155" t="s">
        <v>1</v>
      </c>
      <c r="F4310" s="156" t="s">
        <v>1881</v>
      </c>
      <c r="H4310" s="155" t="s">
        <v>1</v>
      </c>
      <c r="I4310" s="157"/>
      <c r="L4310" s="153"/>
      <c r="M4310" s="158"/>
      <c r="T4310" s="159"/>
      <c r="AT4310" s="155" t="s">
        <v>381</v>
      </c>
      <c r="AU4310" s="155" t="s">
        <v>90</v>
      </c>
      <c r="AV4310" s="12" t="s">
        <v>87</v>
      </c>
      <c r="AW4310" s="12" t="s">
        <v>36</v>
      </c>
      <c r="AX4310" s="12" t="s">
        <v>80</v>
      </c>
      <c r="AY4310" s="155" t="s">
        <v>373</v>
      </c>
    </row>
    <row r="4311" spans="2:65" s="13" customFormat="1" ht="11.25">
      <c r="B4311" s="160"/>
      <c r="D4311" s="154" t="s">
        <v>381</v>
      </c>
      <c r="E4311" s="161" t="s">
        <v>1</v>
      </c>
      <c r="F4311" s="162" t="s">
        <v>2277</v>
      </c>
      <c r="H4311" s="163">
        <v>3.1749999999999998</v>
      </c>
      <c r="I4311" s="164"/>
      <c r="L4311" s="160"/>
      <c r="M4311" s="165"/>
      <c r="T4311" s="166"/>
      <c r="AT4311" s="161" t="s">
        <v>381</v>
      </c>
      <c r="AU4311" s="161" t="s">
        <v>90</v>
      </c>
      <c r="AV4311" s="13" t="s">
        <v>90</v>
      </c>
      <c r="AW4311" s="13" t="s">
        <v>36</v>
      </c>
      <c r="AX4311" s="13" t="s">
        <v>80</v>
      </c>
      <c r="AY4311" s="161" t="s">
        <v>373</v>
      </c>
    </row>
    <row r="4312" spans="2:65" s="14" customFormat="1" ht="11.25">
      <c r="B4312" s="167"/>
      <c r="D4312" s="154" t="s">
        <v>381</v>
      </c>
      <c r="E4312" s="168" t="s">
        <v>1</v>
      </c>
      <c r="F4312" s="169" t="s">
        <v>386</v>
      </c>
      <c r="H4312" s="170">
        <v>66.674999999999997</v>
      </c>
      <c r="I4312" s="171"/>
      <c r="L4312" s="167"/>
      <c r="M4312" s="172"/>
      <c r="T4312" s="173"/>
      <c r="AT4312" s="168" t="s">
        <v>381</v>
      </c>
      <c r="AU4312" s="168" t="s">
        <v>90</v>
      </c>
      <c r="AV4312" s="14" t="s">
        <v>379</v>
      </c>
      <c r="AW4312" s="14" t="s">
        <v>36</v>
      </c>
      <c r="AX4312" s="14" t="s">
        <v>87</v>
      </c>
      <c r="AY4312" s="168" t="s">
        <v>373</v>
      </c>
    </row>
    <row r="4313" spans="2:65" s="1" customFormat="1" ht="11.25">
      <c r="B4313" s="32"/>
      <c r="D4313" s="154" t="s">
        <v>403</v>
      </c>
      <c r="F4313" s="174" t="s">
        <v>1827</v>
      </c>
      <c r="L4313" s="32"/>
      <c r="M4313" s="175"/>
      <c r="T4313" s="56"/>
      <c r="AU4313" s="17" t="s">
        <v>90</v>
      </c>
    </row>
    <row r="4314" spans="2:65" s="1" customFormat="1" ht="11.25">
      <c r="B4314" s="32"/>
      <c r="D4314" s="154" t="s">
        <v>403</v>
      </c>
      <c r="F4314" s="176" t="s">
        <v>1828</v>
      </c>
      <c r="H4314" s="177">
        <v>0</v>
      </c>
      <c r="L4314" s="32"/>
      <c r="M4314" s="175"/>
      <c r="T4314" s="56"/>
      <c r="AU4314" s="17" t="s">
        <v>90</v>
      </c>
    </row>
    <row r="4315" spans="2:65" s="1" customFormat="1" ht="11.25">
      <c r="B4315" s="32"/>
      <c r="D4315" s="154" t="s">
        <v>403</v>
      </c>
      <c r="F4315" s="176" t="s">
        <v>1829</v>
      </c>
      <c r="H4315" s="177">
        <v>0</v>
      </c>
      <c r="L4315" s="32"/>
      <c r="M4315" s="175"/>
      <c r="T4315" s="56"/>
      <c r="AU4315" s="17" t="s">
        <v>90</v>
      </c>
    </row>
    <row r="4316" spans="2:65" s="1" customFormat="1" ht="11.25">
      <c r="B4316" s="32"/>
      <c r="D4316" s="154" t="s">
        <v>403</v>
      </c>
      <c r="F4316" s="176" t="s">
        <v>1830</v>
      </c>
      <c r="H4316" s="177">
        <v>63.5</v>
      </c>
      <c r="L4316" s="32"/>
      <c r="M4316" s="175"/>
      <c r="T4316" s="56"/>
      <c r="AU4316" s="17" t="s">
        <v>90</v>
      </c>
    </row>
    <row r="4317" spans="2:65" s="1" customFormat="1" ht="11.25">
      <c r="B4317" s="32"/>
      <c r="D4317" s="154" t="s">
        <v>403</v>
      </c>
      <c r="F4317" s="176" t="s">
        <v>406</v>
      </c>
      <c r="H4317" s="177">
        <v>63.5</v>
      </c>
      <c r="L4317" s="32"/>
      <c r="M4317" s="175"/>
      <c r="T4317" s="56"/>
      <c r="AU4317" s="17" t="s">
        <v>90</v>
      </c>
    </row>
    <row r="4318" spans="2:65" s="1" customFormat="1" ht="24.2" customHeight="1">
      <c r="B4318" s="32"/>
      <c r="C4318" s="139" t="s">
        <v>2278</v>
      </c>
      <c r="D4318" s="139" t="s">
        <v>375</v>
      </c>
      <c r="E4318" s="140" t="s">
        <v>2279</v>
      </c>
      <c r="F4318" s="141" t="s">
        <v>2280</v>
      </c>
      <c r="G4318" s="142" t="s">
        <v>172</v>
      </c>
      <c r="H4318" s="143">
        <v>102.89400000000001</v>
      </c>
      <c r="I4318" s="144"/>
      <c r="J4318" s="145">
        <f>ROUND(I4318*H4318,2)</f>
        <v>0</v>
      </c>
      <c r="K4318" s="146"/>
      <c r="L4318" s="32"/>
      <c r="M4318" s="147" t="s">
        <v>1</v>
      </c>
      <c r="N4318" s="148" t="s">
        <v>45</v>
      </c>
      <c r="P4318" s="149">
        <f>O4318*H4318</f>
        <v>0</v>
      </c>
      <c r="Q4318" s="149">
        <v>7.8300000000000002E-3</v>
      </c>
      <c r="R4318" s="149">
        <f>Q4318*H4318</f>
        <v>0.80566002000000003</v>
      </c>
      <c r="S4318" s="149">
        <v>0</v>
      </c>
      <c r="T4318" s="150">
        <f>S4318*H4318</f>
        <v>0</v>
      </c>
      <c r="AR4318" s="151" t="s">
        <v>497</v>
      </c>
      <c r="AT4318" s="151" t="s">
        <v>375</v>
      </c>
      <c r="AU4318" s="151" t="s">
        <v>90</v>
      </c>
      <c r="AY4318" s="17" t="s">
        <v>373</v>
      </c>
      <c r="BE4318" s="152">
        <f>IF(N4318="základní",J4318,0)</f>
        <v>0</v>
      </c>
      <c r="BF4318" s="152">
        <f>IF(N4318="snížená",J4318,0)</f>
        <v>0</v>
      </c>
      <c r="BG4318" s="152">
        <f>IF(N4318="zákl. přenesená",J4318,0)</f>
        <v>0</v>
      </c>
      <c r="BH4318" s="152">
        <f>IF(N4318="sníž. přenesená",J4318,0)</f>
        <v>0</v>
      </c>
      <c r="BI4318" s="152">
        <f>IF(N4318="nulová",J4318,0)</f>
        <v>0</v>
      </c>
      <c r="BJ4318" s="17" t="s">
        <v>87</v>
      </c>
      <c r="BK4318" s="152">
        <f>ROUND(I4318*H4318,2)</f>
        <v>0</v>
      </c>
      <c r="BL4318" s="17" t="s">
        <v>497</v>
      </c>
      <c r="BM4318" s="151" t="s">
        <v>2281</v>
      </c>
    </row>
    <row r="4319" spans="2:65" s="12" customFormat="1" ht="11.25">
      <c r="B4319" s="153"/>
      <c r="D4319" s="154" t="s">
        <v>381</v>
      </c>
      <c r="E4319" s="155" t="s">
        <v>1</v>
      </c>
      <c r="F4319" s="156" t="s">
        <v>1828</v>
      </c>
      <c r="H4319" s="155" t="s">
        <v>1</v>
      </c>
      <c r="I4319" s="157"/>
      <c r="L4319" s="153"/>
      <c r="M4319" s="158"/>
      <c r="T4319" s="159"/>
      <c r="AT4319" s="155" t="s">
        <v>381</v>
      </c>
      <c r="AU4319" s="155" t="s">
        <v>90</v>
      </c>
      <c r="AV4319" s="12" t="s">
        <v>87</v>
      </c>
      <c r="AW4319" s="12" t="s">
        <v>36</v>
      </c>
      <c r="AX4319" s="12" t="s">
        <v>80</v>
      </c>
      <c r="AY4319" s="155" t="s">
        <v>373</v>
      </c>
    </row>
    <row r="4320" spans="2:65" s="12" customFormat="1" ht="11.25">
      <c r="B4320" s="153"/>
      <c r="D4320" s="154" t="s">
        <v>381</v>
      </c>
      <c r="E4320" s="155" t="s">
        <v>1</v>
      </c>
      <c r="F4320" s="156" t="s">
        <v>1832</v>
      </c>
      <c r="H4320" s="155" t="s">
        <v>1</v>
      </c>
      <c r="I4320" s="157"/>
      <c r="L4320" s="153"/>
      <c r="M4320" s="158"/>
      <c r="T4320" s="159"/>
      <c r="AT4320" s="155" t="s">
        <v>381</v>
      </c>
      <c r="AU4320" s="155" t="s">
        <v>90</v>
      </c>
      <c r="AV4320" s="12" t="s">
        <v>87</v>
      </c>
      <c r="AW4320" s="12" t="s">
        <v>36</v>
      </c>
      <c r="AX4320" s="12" t="s">
        <v>80</v>
      </c>
      <c r="AY4320" s="155" t="s">
        <v>373</v>
      </c>
    </row>
    <row r="4321" spans="2:51" s="13" customFormat="1" ht="11.25">
      <c r="B4321" s="160"/>
      <c r="D4321" s="154" t="s">
        <v>381</v>
      </c>
      <c r="E4321" s="161" t="s">
        <v>1</v>
      </c>
      <c r="F4321" s="162" t="s">
        <v>1833</v>
      </c>
      <c r="H4321" s="163">
        <v>82</v>
      </c>
      <c r="I4321" s="164"/>
      <c r="L4321" s="160"/>
      <c r="M4321" s="165"/>
      <c r="T4321" s="166"/>
      <c r="AT4321" s="161" t="s">
        <v>381</v>
      </c>
      <c r="AU4321" s="161" t="s">
        <v>90</v>
      </c>
      <c r="AV4321" s="13" t="s">
        <v>90</v>
      </c>
      <c r="AW4321" s="13" t="s">
        <v>36</v>
      </c>
      <c r="AX4321" s="13" t="s">
        <v>80</v>
      </c>
      <c r="AY4321" s="161" t="s">
        <v>373</v>
      </c>
    </row>
    <row r="4322" spans="2:51" s="15" customFormat="1" ht="11.25">
      <c r="B4322" s="178"/>
      <c r="D4322" s="154" t="s">
        <v>381</v>
      </c>
      <c r="E4322" s="179" t="s">
        <v>148</v>
      </c>
      <c r="F4322" s="180" t="s">
        <v>406</v>
      </c>
      <c r="H4322" s="181">
        <v>82</v>
      </c>
      <c r="I4322" s="182"/>
      <c r="L4322" s="178"/>
      <c r="M4322" s="183"/>
      <c r="T4322" s="184"/>
      <c r="AT4322" s="179" t="s">
        <v>381</v>
      </c>
      <c r="AU4322" s="179" t="s">
        <v>90</v>
      </c>
      <c r="AV4322" s="15" t="s">
        <v>392</v>
      </c>
      <c r="AW4322" s="15" t="s">
        <v>36</v>
      </c>
      <c r="AX4322" s="15" t="s">
        <v>80</v>
      </c>
      <c r="AY4322" s="179" t="s">
        <v>373</v>
      </c>
    </row>
    <row r="4323" spans="2:51" s="12" customFormat="1" ht="11.25">
      <c r="B4323" s="153"/>
      <c r="D4323" s="154" t="s">
        <v>381</v>
      </c>
      <c r="E4323" s="155" t="s">
        <v>1</v>
      </c>
      <c r="F4323" s="156" t="s">
        <v>1835</v>
      </c>
      <c r="H4323" s="155" t="s">
        <v>1</v>
      </c>
      <c r="I4323" s="157"/>
      <c r="L4323" s="153"/>
      <c r="M4323" s="158"/>
      <c r="T4323" s="159"/>
      <c r="AT4323" s="155" t="s">
        <v>381</v>
      </c>
      <c r="AU4323" s="155" t="s">
        <v>90</v>
      </c>
      <c r="AV4323" s="12" t="s">
        <v>87</v>
      </c>
      <c r="AW4323" s="12" t="s">
        <v>36</v>
      </c>
      <c r="AX4323" s="12" t="s">
        <v>80</v>
      </c>
      <c r="AY4323" s="155" t="s">
        <v>373</v>
      </c>
    </row>
    <row r="4324" spans="2:51" s="13" customFormat="1" ht="11.25">
      <c r="B4324" s="160"/>
      <c r="D4324" s="154" t="s">
        <v>381</v>
      </c>
      <c r="E4324" s="161" t="s">
        <v>1</v>
      </c>
      <c r="F4324" s="162" t="s">
        <v>1836</v>
      </c>
      <c r="H4324" s="163">
        <v>35.35</v>
      </c>
      <c r="I4324" s="164"/>
      <c r="L4324" s="160"/>
      <c r="M4324" s="165"/>
      <c r="T4324" s="166"/>
      <c r="AT4324" s="161" t="s">
        <v>381</v>
      </c>
      <c r="AU4324" s="161" t="s">
        <v>90</v>
      </c>
      <c r="AV4324" s="13" t="s">
        <v>90</v>
      </c>
      <c r="AW4324" s="13" t="s">
        <v>36</v>
      </c>
      <c r="AX4324" s="13" t="s">
        <v>80</v>
      </c>
      <c r="AY4324" s="161" t="s">
        <v>373</v>
      </c>
    </row>
    <row r="4325" spans="2:51" s="15" customFormat="1" ht="11.25">
      <c r="B4325" s="178"/>
      <c r="D4325" s="154" t="s">
        <v>381</v>
      </c>
      <c r="E4325" s="179" t="s">
        <v>150</v>
      </c>
      <c r="F4325" s="180" t="s">
        <v>406</v>
      </c>
      <c r="H4325" s="181">
        <v>35.35</v>
      </c>
      <c r="I4325" s="182"/>
      <c r="L4325" s="178"/>
      <c r="M4325" s="183"/>
      <c r="T4325" s="184"/>
      <c r="AT4325" s="179" t="s">
        <v>381</v>
      </c>
      <c r="AU4325" s="179" t="s">
        <v>90</v>
      </c>
      <c r="AV4325" s="15" t="s">
        <v>392</v>
      </c>
      <c r="AW4325" s="15" t="s">
        <v>36</v>
      </c>
      <c r="AX4325" s="15" t="s">
        <v>80</v>
      </c>
      <c r="AY4325" s="179" t="s">
        <v>373</v>
      </c>
    </row>
    <row r="4326" spans="2:51" s="14" customFormat="1" ht="11.25">
      <c r="B4326" s="167"/>
      <c r="D4326" s="154" t="s">
        <v>381</v>
      </c>
      <c r="E4326" s="168" t="s">
        <v>1</v>
      </c>
      <c r="F4326" s="169" t="s">
        <v>386</v>
      </c>
      <c r="H4326" s="170">
        <v>117.35</v>
      </c>
      <c r="I4326" s="171"/>
      <c r="L4326" s="167"/>
      <c r="M4326" s="172"/>
      <c r="T4326" s="173"/>
      <c r="AT4326" s="168" t="s">
        <v>381</v>
      </c>
      <c r="AU4326" s="168" t="s">
        <v>90</v>
      </c>
      <c r="AV4326" s="14" t="s">
        <v>379</v>
      </c>
      <c r="AW4326" s="14" t="s">
        <v>36</v>
      </c>
      <c r="AX4326" s="14" t="s">
        <v>80</v>
      </c>
      <c r="AY4326" s="168" t="s">
        <v>373</v>
      </c>
    </row>
    <row r="4327" spans="2:51" s="12" customFormat="1" ht="11.25">
      <c r="B4327" s="153"/>
      <c r="D4327" s="154" t="s">
        <v>381</v>
      </c>
      <c r="E4327" s="155" t="s">
        <v>1</v>
      </c>
      <c r="F4327" s="156" t="s">
        <v>1881</v>
      </c>
      <c r="H4327" s="155" t="s">
        <v>1</v>
      </c>
      <c r="I4327" s="157"/>
      <c r="L4327" s="153"/>
      <c r="M4327" s="158"/>
      <c r="T4327" s="159"/>
      <c r="AT4327" s="155" t="s">
        <v>381</v>
      </c>
      <c r="AU4327" s="155" t="s">
        <v>90</v>
      </c>
      <c r="AV4327" s="12" t="s">
        <v>87</v>
      </c>
      <c r="AW4327" s="12" t="s">
        <v>36</v>
      </c>
      <c r="AX4327" s="12" t="s">
        <v>80</v>
      </c>
      <c r="AY4327" s="155" t="s">
        <v>373</v>
      </c>
    </row>
    <row r="4328" spans="2:51" s="13" customFormat="1" ht="11.25">
      <c r="B4328" s="160"/>
      <c r="D4328" s="154" t="s">
        <v>381</v>
      </c>
      <c r="E4328" s="161" t="s">
        <v>1</v>
      </c>
      <c r="F4328" s="162" t="s">
        <v>2282</v>
      </c>
      <c r="H4328" s="163">
        <v>70.602000000000004</v>
      </c>
      <c r="I4328" s="164"/>
      <c r="L4328" s="160"/>
      <c r="M4328" s="165"/>
      <c r="T4328" s="166"/>
      <c r="AT4328" s="161" t="s">
        <v>381</v>
      </c>
      <c r="AU4328" s="161" t="s">
        <v>90</v>
      </c>
      <c r="AV4328" s="13" t="s">
        <v>90</v>
      </c>
      <c r="AW4328" s="13" t="s">
        <v>36</v>
      </c>
      <c r="AX4328" s="13" t="s">
        <v>80</v>
      </c>
      <c r="AY4328" s="161" t="s">
        <v>373</v>
      </c>
    </row>
    <row r="4329" spans="2:51" s="13" customFormat="1" ht="11.25">
      <c r="B4329" s="160"/>
      <c r="D4329" s="154" t="s">
        <v>381</v>
      </c>
      <c r="E4329" s="161" t="s">
        <v>1</v>
      </c>
      <c r="F4329" s="162" t="s">
        <v>2283</v>
      </c>
      <c r="H4329" s="163">
        <v>32.292000000000002</v>
      </c>
      <c r="I4329" s="164"/>
      <c r="L4329" s="160"/>
      <c r="M4329" s="165"/>
      <c r="T4329" s="166"/>
      <c r="AT4329" s="161" t="s">
        <v>381</v>
      </c>
      <c r="AU4329" s="161" t="s">
        <v>90</v>
      </c>
      <c r="AV4329" s="13" t="s">
        <v>90</v>
      </c>
      <c r="AW4329" s="13" t="s">
        <v>36</v>
      </c>
      <c r="AX4329" s="13" t="s">
        <v>80</v>
      </c>
      <c r="AY4329" s="161" t="s">
        <v>373</v>
      </c>
    </row>
    <row r="4330" spans="2:51" s="14" customFormat="1" ht="11.25">
      <c r="B4330" s="167"/>
      <c r="D4330" s="154" t="s">
        <v>381</v>
      </c>
      <c r="E4330" s="168" t="s">
        <v>1</v>
      </c>
      <c r="F4330" s="169" t="s">
        <v>386</v>
      </c>
      <c r="H4330" s="170">
        <v>102.89400000000001</v>
      </c>
      <c r="I4330" s="171"/>
      <c r="L4330" s="167"/>
      <c r="M4330" s="172"/>
      <c r="T4330" s="173"/>
      <c r="AT4330" s="168" t="s">
        <v>381</v>
      </c>
      <c r="AU4330" s="168" t="s">
        <v>90</v>
      </c>
      <c r="AV4330" s="14" t="s">
        <v>379</v>
      </c>
      <c r="AW4330" s="14" t="s">
        <v>36</v>
      </c>
      <c r="AX4330" s="14" t="s">
        <v>87</v>
      </c>
      <c r="AY4330" s="168" t="s">
        <v>373</v>
      </c>
    </row>
    <row r="4331" spans="2:51" s="1" customFormat="1" ht="11.25">
      <c r="B4331" s="32"/>
      <c r="D4331" s="154" t="s">
        <v>403</v>
      </c>
      <c r="F4331" s="174" t="s">
        <v>1831</v>
      </c>
      <c r="L4331" s="32"/>
      <c r="M4331" s="175"/>
      <c r="T4331" s="56"/>
      <c r="AU4331" s="17" t="s">
        <v>90</v>
      </c>
    </row>
    <row r="4332" spans="2:51" s="1" customFormat="1" ht="11.25">
      <c r="B4332" s="32"/>
      <c r="D4332" s="154" t="s">
        <v>403</v>
      </c>
      <c r="F4332" s="176" t="s">
        <v>1828</v>
      </c>
      <c r="H4332" s="177">
        <v>0</v>
      </c>
      <c r="L4332" s="32"/>
      <c r="M4332" s="175"/>
      <c r="T4332" s="56"/>
      <c r="AU4332" s="17" t="s">
        <v>90</v>
      </c>
    </row>
    <row r="4333" spans="2:51" s="1" customFormat="1" ht="11.25">
      <c r="B4333" s="32"/>
      <c r="D4333" s="154" t="s">
        <v>403</v>
      </c>
      <c r="F4333" s="176" t="s">
        <v>1832</v>
      </c>
      <c r="H4333" s="177">
        <v>0</v>
      </c>
      <c r="L4333" s="32"/>
      <c r="M4333" s="175"/>
      <c r="T4333" s="56"/>
      <c r="AU4333" s="17" t="s">
        <v>90</v>
      </c>
    </row>
    <row r="4334" spans="2:51" s="1" customFormat="1" ht="11.25">
      <c r="B4334" s="32"/>
      <c r="D4334" s="154" t="s">
        <v>403</v>
      </c>
      <c r="F4334" s="176" t="s">
        <v>1833</v>
      </c>
      <c r="H4334" s="177">
        <v>82</v>
      </c>
      <c r="L4334" s="32"/>
      <c r="M4334" s="175"/>
      <c r="T4334" s="56"/>
      <c r="AU4334" s="17" t="s">
        <v>90</v>
      </c>
    </row>
    <row r="4335" spans="2:51" s="1" customFormat="1" ht="11.25">
      <c r="B4335" s="32"/>
      <c r="D4335" s="154" t="s">
        <v>403</v>
      </c>
      <c r="F4335" s="176" t="s">
        <v>406</v>
      </c>
      <c r="H4335" s="177">
        <v>82</v>
      </c>
      <c r="L4335" s="32"/>
      <c r="M4335" s="175"/>
      <c r="T4335" s="56"/>
      <c r="AU4335" s="17" t="s">
        <v>90</v>
      </c>
    </row>
    <row r="4336" spans="2:51" s="1" customFormat="1" ht="11.25">
      <c r="B4336" s="32"/>
      <c r="D4336" s="154" t="s">
        <v>403</v>
      </c>
      <c r="F4336" s="174" t="s">
        <v>1834</v>
      </c>
      <c r="L4336" s="32"/>
      <c r="M4336" s="175"/>
      <c r="T4336" s="56"/>
      <c r="AU4336" s="17" t="s">
        <v>90</v>
      </c>
    </row>
    <row r="4337" spans="2:65" s="1" customFormat="1" ht="11.25">
      <c r="B4337" s="32"/>
      <c r="D4337" s="154" t="s">
        <v>403</v>
      </c>
      <c r="F4337" s="176" t="s">
        <v>1835</v>
      </c>
      <c r="H4337" s="177">
        <v>0</v>
      </c>
      <c r="L4337" s="32"/>
      <c r="M4337" s="175"/>
      <c r="T4337" s="56"/>
      <c r="AU4337" s="17" t="s">
        <v>90</v>
      </c>
    </row>
    <row r="4338" spans="2:65" s="1" customFormat="1" ht="11.25">
      <c r="B4338" s="32"/>
      <c r="D4338" s="154" t="s">
        <v>403</v>
      </c>
      <c r="F4338" s="176" t="s">
        <v>1836</v>
      </c>
      <c r="H4338" s="177">
        <v>35.35</v>
      </c>
      <c r="L4338" s="32"/>
      <c r="M4338" s="175"/>
      <c r="T4338" s="56"/>
      <c r="AU4338" s="17" t="s">
        <v>90</v>
      </c>
    </row>
    <row r="4339" spans="2:65" s="1" customFormat="1" ht="11.25">
      <c r="B4339" s="32"/>
      <c r="D4339" s="154" t="s">
        <v>403</v>
      </c>
      <c r="F4339" s="176" t="s">
        <v>406</v>
      </c>
      <c r="H4339" s="177">
        <v>35.35</v>
      </c>
      <c r="L4339" s="32"/>
      <c r="M4339" s="175"/>
      <c r="T4339" s="56"/>
      <c r="AU4339" s="17" t="s">
        <v>90</v>
      </c>
    </row>
    <row r="4340" spans="2:65" s="1" customFormat="1" ht="24.2" customHeight="1">
      <c r="B4340" s="32"/>
      <c r="C4340" s="139" t="s">
        <v>2284</v>
      </c>
      <c r="D4340" s="139" t="s">
        <v>375</v>
      </c>
      <c r="E4340" s="140" t="s">
        <v>2285</v>
      </c>
      <c r="F4340" s="141" t="s">
        <v>2286</v>
      </c>
      <c r="G4340" s="142" t="s">
        <v>914</v>
      </c>
      <c r="H4340" s="143">
        <v>5</v>
      </c>
      <c r="I4340" s="144"/>
      <c r="J4340" s="145">
        <f>ROUND(I4340*H4340,2)</f>
        <v>0</v>
      </c>
      <c r="K4340" s="146"/>
      <c r="L4340" s="32"/>
      <c r="M4340" s="147" t="s">
        <v>1</v>
      </c>
      <c r="N4340" s="148" t="s">
        <v>45</v>
      </c>
      <c r="P4340" s="149">
        <f>O4340*H4340</f>
        <v>0</v>
      </c>
      <c r="Q4340" s="149">
        <v>0</v>
      </c>
      <c r="R4340" s="149">
        <f>Q4340*H4340</f>
        <v>0</v>
      </c>
      <c r="S4340" s="149">
        <v>0</v>
      </c>
      <c r="T4340" s="150">
        <f>S4340*H4340</f>
        <v>0</v>
      </c>
      <c r="AR4340" s="151" t="s">
        <v>497</v>
      </c>
      <c r="AT4340" s="151" t="s">
        <v>375</v>
      </c>
      <c r="AU4340" s="151" t="s">
        <v>90</v>
      </c>
      <c r="AY4340" s="17" t="s">
        <v>373</v>
      </c>
      <c r="BE4340" s="152">
        <f>IF(N4340="základní",J4340,0)</f>
        <v>0</v>
      </c>
      <c r="BF4340" s="152">
        <f>IF(N4340="snížená",J4340,0)</f>
        <v>0</v>
      </c>
      <c r="BG4340" s="152">
        <f>IF(N4340="zákl. přenesená",J4340,0)</f>
        <v>0</v>
      </c>
      <c r="BH4340" s="152">
        <f>IF(N4340="sníž. přenesená",J4340,0)</f>
        <v>0</v>
      </c>
      <c r="BI4340" s="152">
        <f>IF(N4340="nulová",J4340,0)</f>
        <v>0</v>
      </c>
      <c r="BJ4340" s="17" t="s">
        <v>87</v>
      </c>
      <c r="BK4340" s="152">
        <f>ROUND(I4340*H4340,2)</f>
        <v>0</v>
      </c>
      <c r="BL4340" s="17" t="s">
        <v>497</v>
      </c>
      <c r="BM4340" s="151" t="s">
        <v>2287</v>
      </c>
    </row>
    <row r="4341" spans="2:65" s="12" customFormat="1" ht="11.25">
      <c r="B4341" s="153"/>
      <c r="D4341" s="154" t="s">
        <v>381</v>
      </c>
      <c r="E4341" s="155" t="s">
        <v>1</v>
      </c>
      <c r="F4341" s="156" t="s">
        <v>1811</v>
      </c>
      <c r="H4341" s="155" t="s">
        <v>1</v>
      </c>
      <c r="I4341" s="157"/>
      <c r="L4341" s="153"/>
      <c r="M4341" s="158"/>
      <c r="T4341" s="159"/>
      <c r="AT4341" s="155" t="s">
        <v>381</v>
      </c>
      <c r="AU4341" s="155" t="s">
        <v>90</v>
      </c>
      <c r="AV4341" s="12" t="s">
        <v>87</v>
      </c>
      <c r="AW4341" s="12" t="s">
        <v>36</v>
      </c>
      <c r="AX4341" s="12" t="s">
        <v>80</v>
      </c>
      <c r="AY4341" s="155" t="s">
        <v>373</v>
      </c>
    </row>
    <row r="4342" spans="2:65" s="13" customFormat="1" ht="11.25">
      <c r="B4342" s="160"/>
      <c r="D4342" s="154" t="s">
        <v>381</v>
      </c>
      <c r="E4342" s="161" t="s">
        <v>1</v>
      </c>
      <c r="F4342" s="162" t="s">
        <v>422</v>
      </c>
      <c r="H4342" s="163">
        <v>5</v>
      </c>
      <c r="I4342" s="164"/>
      <c r="L4342" s="160"/>
      <c r="M4342" s="165"/>
      <c r="T4342" s="166"/>
      <c r="AT4342" s="161" t="s">
        <v>381</v>
      </c>
      <c r="AU4342" s="161" t="s">
        <v>90</v>
      </c>
      <c r="AV4342" s="13" t="s">
        <v>90</v>
      </c>
      <c r="AW4342" s="13" t="s">
        <v>36</v>
      </c>
      <c r="AX4342" s="13" t="s">
        <v>80</v>
      </c>
      <c r="AY4342" s="161" t="s">
        <v>373</v>
      </c>
    </row>
    <row r="4343" spans="2:65" s="14" customFormat="1" ht="11.25">
      <c r="B4343" s="167"/>
      <c r="D4343" s="154" t="s">
        <v>381</v>
      </c>
      <c r="E4343" s="168" t="s">
        <v>1</v>
      </c>
      <c r="F4343" s="169" t="s">
        <v>386</v>
      </c>
      <c r="H4343" s="170">
        <v>5</v>
      </c>
      <c r="I4343" s="171"/>
      <c r="L4343" s="167"/>
      <c r="M4343" s="172"/>
      <c r="T4343" s="173"/>
      <c r="AT4343" s="168" t="s">
        <v>381</v>
      </c>
      <c r="AU4343" s="168" t="s">
        <v>90</v>
      </c>
      <c r="AV4343" s="14" t="s">
        <v>379</v>
      </c>
      <c r="AW4343" s="14" t="s">
        <v>36</v>
      </c>
      <c r="AX4343" s="14" t="s">
        <v>87</v>
      </c>
      <c r="AY4343" s="168" t="s">
        <v>373</v>
      </c>
    </row>
    <row r="4344" spans="2:65" s="1" customFormat="1" ht="24.2" customHeight="1">
      <c r="B4344" s="32"/>
      <c r="C4344" s="139" t="s">
        <v>2288</v>
      </c>
      <c r="D4344" s="139" t="s">
        <v>375</v>
      </c>
      <c r="E4344" s="140" t="s">
        <v>2289</v>
      </c>
      <c r="F4344" s="141" t="s">
        <v>2290</v>
      </c>
      <c r="G4344" s="142" t="s">
        <v>465</v>
      </c>
      <c r="H4344" s="143">
        <v>325.13</v>
      </c>
      <c r="I4344" s="144"/>
      <c r="J4344" s="145">
        <f>ROUND(I4344*H4344,2)</f>
        <v>0</v>
      </c>
      <c r="K4344" s="146"/>
      <c r="L4344" s="32"/>
      <c r="M4344" s="147" t="s">
        <v>1</v>
      </c>
      <c r="N4344" s="148" t="s">
        <v>45</v>
      </c>
      <c r="P4344" s="149">
        <f>O4344*H4344</f>
        <v>0</v>
      </c>
      <c r="Q4344" s="149">
        <v>1.83E-3</v>
      </c>
      <c r="R4344" s="149">
        <f>Q4344*H4344</f>
        <v>0.59498790000000001</v>
      </c>
      <c r="S4344" s="149">
        <v>0</v>
      </c>
      <c r="T4344" s="150">
        <f>S4344*H4344</f>
        <v>0</v>
      </c>
      <c r="AR4344" s="151" t="s">
        <v>497</v>
      </c>
      <c r="AT4344" s="151" t="s">
        <v>375</v>
      </c>
      <c r="AU4344" s="151" t="s">
        <v>90</v>
      </c>
      <c r="AY4344" s="17" t="s">
        <v>373</v>
      </c>
      <c r="BE4344" s="152">
        <f>IF(N4344="základní",J4344,0)</f>
        <v>0</v>
      </c>
      <c r="BF4344" s="152">
        <f>IF(N4344="snížená",J4344,0)</f>
        <v>0</v>
      </c>
      <c r="BG4344" s="152">
        <f>IF(N4344="zákl. přenesená",J4344,0)</f>
        <v>0</v>
      </c>
      <c r="BH4344" s="152">
        <f>IF(N4344="sníž. přenesená",J4344,0)</f>
        <v>0</v>
      </c>
      <c r="BI4344" s="152">
        <f>IF(N4344="nulová",J4344,0)</f>
        <v>0</v>
      </c>
      <c r="BJ4344" s="17" t="s">
        <v>87</v>
      </c>
      <c r="BK4344" s="152">
        <f>ROUND(I4344*H4344,2)</f>
        <v>0</v>
      </c>
      <c r="BL4344" s="17" t="s">
        <v>497</v>
      </c>
      <c r="BM4344" s="151" t="s">
        <v>2291</v>
      </c>
    </row>
    <row r="4345" spans="2:65" s="12" customFormat="1" ht="11.25">
      <c r="B4345" s="153"/>
      <c r="D4345" s="154" t="s">
        <v>381</v>
      </c>
      <c r="E4345" s="155" t="s">
        <v>1</v>
      </c>
      <c r="F4345" s="156" t="s">
        <v>1828</v>
      </c>
      <c r="H4345" s="155" t="s">
        <v>1</v>
      </c>
      <c r="I4345" s="157"/>
      <c r="L4345" s="153"/>
      <c r="M4345" s="158"/>
      <c r="T4345" s="159"/>
      <c r="AT4345" s="155" t="s">
        <v>381</v>
      </c>
      <c r="AU4345" s="155" t="s">
        <v>90</v>
      </c>
      <c r="AV4345" s="12" t="s">
        <v>87</v>
      </c>
      <c r="AW4345" s="12" t="s">
        <v>36</v>
      </c>
      <c r="AX4345" s="12" t="s">
        <v>80</v>
      </c>
      <c r="AY4345" s="155" t="s">
        <v>373</v>
      </c>
    </row>
    <row r="4346" spans="2:65" s="12" customFormat="1" ht="11.25">
      <c r="B4346" s="153"/>
      <c r="D4346" s="154" t="s">
        <v>381</v>
      </c>
      <c r="E4346" s="155" t="s">
        <v>1</v>
      </c>
      <c r="F4346" s="156" t="s">
        <v>2292</v>
      </c>
      <c r="H4346" s="155" t="s">
        <v>1</v>
      </c>
      <c r="I4346" s="157"/>
      <c r="L4346" s="153"/>
      <c r="M4346" s="158"/>
      <c r="T4346" s="159"/>
      <c r="AT4346" s="155" t="s">
        <v>381</v>
      </c>
      <c r="AU4346" s="155" t="s">
        <v>90</v>
      </c>
      <c r="AV4346" s="12" t="s">
        <v>87</v>
      </c>
      <c r="AW4346" s="12" t="s">
        <v>36</v>
      </c>
      <c r="AX4346" s="12" t="s">
        <v>80</v>
      </c>
      <c r="AY4346" s="155" t="s">
        <v>373</v>
      </c>
    </row>
    <row r="4347" spans="2:65" s="13" customFormat="1" ht="11.25">
      <c r="B4347" s="160"/>
      <c r="D4347" s="154" t="s">
        <v>381</v>
      </c>
      <c r="E4347" s="161" t="s">
        <v>1</v>
      </c>
      <c r="F4347" s="162" t="s">
        <v>2293</v>
      </c>
      <c r="H4347" s="163">
        <v>1</v>
      </c>
      <c r="I4347" s="164"/>
      <c r="L4347" s="160"/>
      <c r="M4347" s="165"/>
      <c r="T4347" s="166"/>
      <c r="AT4347" s="161" t="s">
        <v>381</v>
      </c>
      <c r="AU4347" s="161" t="s">
        <v>90</v>
      </c>
      <c r="AV4347" s="13" t="s">
        <v>90</v>
      </c>
      <c r="AW4347" s="13" t="s">
        <v>36</v>
      </c>
      <c r="AX4347" s="13" t="s">
        <v>80</v>
      </c>
      <c r="AY4347" s="161" t="s">
        <v>373</v>
      </c>
    </row>
    <row r="4348" spans="2:65" s="13" customFormat="1" ht="11.25">
      <c r="B4348" s="160"/>
      <c r="D4348" s="154" t="s">
        <v>381</v>
      </c>
      <c r="E4348" s="161" t="s">
        <v>1</v>
      </c>
      <c r="F4348" s="162" t="s">
        <v>2294</v>
      </c>
      <c r="H4348" s="163">
        <v>9.1999999999999993</v>
      </c>
      <c r="I4348" s="164"/>
      <c r="L4348" s="160"/>
      <c r="M4348" s="165"/>
      <c r="T4348" s="166"/>
      <c r="AT4348" s="161" t="s">
        <v>381</v>
      </c>
      <c r="AU4348" s="161" t="s">
        <v>90</v>
      </c>
      <c r="AV4348" s="13" t="s">
        <v>90</v>
      </c>
      <c r="AW4348" s="13" t="s">
        <v>36</v>
      </c>
      <c r="AX4348" s="13" t="s">
        <v>80</v>
      </c>
      <c r="AY4348" s="161" t="s">
        <v>373</v>
      </c>
    </row>
    <row r="4349" spans="2:65" s="13" customFormat="1" ht="11.25">
      <c r="B4349" s="160"/>
      <c r="D4349" s="154" t="s">
        <v>381</v>
      </c>
      <c r="E4349" s="161" t="s">
        <v>1</v>
      </c>
      <c r="F4349" s="162" t="s">
        <v>2295</v>
      </c>
      <c r="H4349" s="163">
        <v>7.3</v>
      </c>
      <c r="I4349" s="164"/>
      <c r="L4349" s="160"/>
      <c r="M4349" s="165"/>
      <c r="T4349" s="166"/>
      <c r="AT4349" s="161" t="s">
        <v>381</v>
      </c>
      <c r="AU4349" s="161" t="s">
        <v>90</v>
      </c>
      <c r="AV4349" s="13" t="s">
        <v>90</v>
      </c>
      <c r="AW4349" s="13" t="s">
        <v>36</v>
      </c>
      <c r="AX4349" s="13" t="s">
        <v>80</v>
      </c>
      <c r="AY4349" s="161" t="s">
        <v>373</v>
      </c>
    </row>
    <row r="4350" spans="2:65" s="13" customFormat="1" ht="11.25">
      <c r="B4350" s="160"/>
      <c r="D4350" s="154" t="s">
        <v>381</v>
      </c>
      <c r="E4350" s="161" t="s">
        <v>1</v>
      </c>
      <c r="F4350" s="162" t="s">
        <v>2296</v>
      </c>
      <c r="H4350" s="163">
        <v>3.3</v>
      </c>
      <c r="I4350" s="164"/>
      <c r="L4350" s="160"/>
      <c r="M4350" s="165"/>
      <c r="T4350" s="166"/>
      <c r="AT4350" s="161" t="s">
        <v>381</v>
      </c>
      <c r="AU4350" s="161" t="s">
        <v>90</v>
      </c>
      <c r="AV4350" s="13" t="s">
        <v>90</v>
      </c>
      <c r="AW4350" s="13" t="s">
        <v>36</v>
      </c>
      <c r="AX4350" s="13" t="s">
        <v>80</v>
      </c>
      <c r="AY4350" s="161" t="s">
        <v>373</v>
      </c>
    </row>
    <row r="4351" spans="2:65" s="13" customFormat="1" ht="11.25">
      <c r="B4351" s="160"/>
      <c r="D4351" s="154" t="s">
        <v>381</v>
      </c>
      <c r="E4351" s="161" t="s">
        <v>1</v>
      </c>
      <c r="F4351" s="162" t="s">
        <v>2297</v>
      </c>
      <c r="H4351" s="163">
        <v>10.26</v>
      </c>
      <c r="I4351" s="164"/>
      <c r="L4351" s="160"/>
      <c r="M4351" s="165"/>
      <c r="T4351" s="166"/>
      <c r="AT4351" s="161" t="s">
        <v>381</v>
      </c>
      <c r="AU4351" s="161" t="s">
        <v>90</v>
      </c>
      <c r="AV4351" s="13" t="s">
        <v>90</v>
      </c>
      <c r="AW4351" s="13" t="s">
        <v>36</v>
      </c>
      <c r="AX4351" s="13" t="s">
        <v>80</v>
      </c>
      <c r="AY4351" s="161" t="s">
        <v>373</v>
      </c>
    </row>
    <row r="4352" spans="2:65" s="13" customFormat="1" ht="11.25">
      <c r="B4352" s="160"/>
      <c r="D4352" s="154" t="s">
        <v>381</v>
      </c>
      <c r="E4352" s="161" t="s">
        <v>1</v>
      </c>
      <c r="F4352" s="162" t="s">
        <v>2298</v>
      </c>
      <c r="H4352" s="163">
        <v>25.3</v>
      </c>
      <c r="I4352" s="164"/>
      <c r="L4352" s="160"/>
      <c r="M4352" s="165"/>
      <c r="T4352" s="166"/>
      <c r="AT4352" s="161" t="s">
        <v>381</v>
      </c>
      <c r="AU4352" s="161" t="s">
        <v>90</v>
      </c>
      <c r="AV4352" s="13" t="s">
        <v>90</v>
      </c>
      <c r="AW4352" s="13" t="s">
        <v>36</v>
      </c>
      <c r="AX4352" s="13" t="s">
        <v>80</v>
      </c>
      <c r="AY4352" s="161" t="s">
        <v>373</v>
      </c>
    </row>
    <row r="4353" spans="2:51" s="13" customFormat="1" ht="11.25">
      <c r="B4353" s="160"/>
      <c r="D4353" s="154" t="s">
        <v>381</v>
      </c>
      <c r="E4353" s="161" t="s">
        <v>1</v>
      </c>
      <c r="F4353" s="162" t="s">
        <v>2299</v>
      </c>
      <c r="H4353" s="163">
        <v>9.1999999999999993</v>
      </c>
      <c r="I4353" s="164"/>
      <c r="L4353" s="160"/>
      <c r="M4353" s="165"/>
      <c r="T4353" s="166"/>
      <c r="AT4353" s="161" t="s">
        <v>381</v>
      </c>
      <c r="AU4353" s="161" t="s">
        <v>90</v>
      </c>
      <c r="AV4353" s="13" t="s">
        <v>90</v>
      </c>
      <c r="AW4353" s="13" t="s">
        <v>36</v>
      </c>
      <c r="AX4353" s="13" t="s">
        <v>80</v>
      </c>
      <c r="AY4353" s="161" t="s">
        <v>373</v>
      </c>
    </row>
    <row r="4354" spans="2:51" s="13" customFormat="1" ht="11.25">
      <c r="B4354" s="160"/>
      <c r="D4354" s="154" t="s">
        <v>381</v>
      </c>
      <c r="E4354" s="161" t="s">
        <v>1</v>
      </c>
      <c r="F4354" s="162" t="s">
        <v>2300</v>
      </c>
      <c r="H4354" s="163">
        <v>36</v>
      </c>
      <c r="I4354" s="164"/>
      <c r="L4354" s="160"/>
      <c r="M4354" s="165"/>
      <c r="T4354" s="166"/>
      <c r="AT4354" s="161" t="s">
        <v>381</v>
      </c>
      <c r="AU4354" s="161" t="s">
        <v>90</v>
      </c>
      <c r="AV4354" s="13" t="s">
        <v>90</v>
      </c>
      <c r="AW4354" s="13" t="s">
        <v>36</v>
      </c>
      <c r="AX4354" s="13" t="s">
        <v>80</v>
      </c>
      <c r="AY4354" s="161" t="s">
        <v>373</v>
      </c>
    </row>
    <row r="4355" spans="2:51" s="13" customFormat="1" ht="11.25">
      <c r="B4355" s="160"/>
      <c r="D4355" s="154" t="s">
        <v>381</v>
      </c>
      <c r="E4355" s="161" t="s">
        <v>1</v>
      </c>
      <c r="F4355" s="162" t="s">
        <v>2301</v>
      </c>
      <c r="H4355" s="163">
        <v>1.7</v>
      </c>
      <c r="I4355" s="164"/>
      <c r="L4355" s="160"/>
      <c r="M4355" s="165"/>
      <c r="T4355" s="166"/>
      <c r="AT4355" s="161" t="s">
        <v>381</v>
      </c>
      <c r="AU4355" s="161" t="s">
        <v>90</v>
      </c>
      <c r="AV4355" s="13" t="s">
        <v>90</v>
      </c>
      <c r="AW4355" s="13" t="s">
        <v>36</v>
      </c>
      <c r="AX4355" s="13" t="s">
        <v>80</v>
      </c>
      <c r="AY4355" s="161" t="s">
        <v>373</v>
      </c>
    </row>
    <row r="4356" spans="2:51" s="13" customFormat="1" ht="11.25">
      <c r="B4356" s="160"/>
      <c r="D4356" s="154" t="s">
        <v>381</v>
      </c>
      <c r="E4356" s="161" t="s">
        <v>1</v>
      </c>
      <c r="F4356" s="162" t="s">
        <v>2302</v>
      </c>
      <c r="H4356" s="163">
        <v>1.4</v>
      </c>
      <c r="I4356" s="164"/>
      <c r="L4356" s="160"/>
      <c r="M4356" s="165"/>
      <c r="T4356" s="166"/>
      <c r="AT4356" s="161" t="s">
        <v>381</v>
      </c>
      <c r="AU4356" s="161" t="s">
        <v>90</v>
      </c>
      <c r="AV4356" s="13" t="s">
        <v>90</v>
      </c>
      <c r="AW4356" s="13" t="s">
        <v>36</v>
      </c>
      <c r="AX4356" s="13" t="s">
        <v>80</v>
      </c>
      <c r="AY4356" s="161" t="s">
        <v>373</v>
      </c>
    </row>
    <row r="4357" spans="2:51" s="13" customFormat="1" ht="11.25">
      <c r="B4357" s="160"/>
      <c r="D4357" s="154" t="s">
        <v>381</v>
      </c>
      <c r="E4357" s="161" t="s">
        <v>1</v>
      </c>
      <c r="F4357" s="162" t="s">
        <v>2303</v>
      </c>
      <c r="H4357" s="163">
        <v>1.6</v>
      </c>
      <c r="I4357" s="164"/>
      <c r="L4357" s="160"/>
      <c r="M4357" s="165"/>
      <c r="T4357" s="166"/>
      <c r="AT4357" s="161" t="s">
        <v>381</v>
      </c>
      <c r="AU4357" s="161" t="s">
        <v>90</v>
      </c>
      <c r="AV4357" s="13" t="s">
        <v>90</v>
      </c>
      <c r="AW4357" s="13" t="s">
        <v>36</v>
      </c>
      <c r="AX4357" s="13" t="s">
        <v>80</v>
      </c>
      <c r="AY4357" s="161" t="s">
        <v>373</v>
      </c>
    </row>
    <row r="4358" spans="2:51" s="13" customFormat="1" ht="11.25">
      <c r="B4358" s="160"/>
      <c r="D4358" s="154" t="s">
        <v>381</v>
      </c>
      <c r="E4358" s="161" t="s">
        <v>1</v>
      </c>
      <c r="F4358" s="162" t="s">
        <v>2304</v>
      </c>
      <c r="H4358" s="163">
        <v>50.02</v>
      </c>
      <c r="I4358" s="164"/>
      <c r="L4358" s="160"/>
      <c r="M4358" s="165"/>
      <c r="T4358" s="166"/>
      <c r="AT4358" s="161" t="s">
        <v>381</v>
      </c>
      <c r="AU4358" s="161" t="s">
        <v>90</v>
      </c>
      <c r="AV4358" s="13" t="s">
        <v>90</v>
      </c>
      <c r="AW4358" s="13" t="s">
        <v>36</v>
      </c>
      <c r="AX4358" s="13" t="s">
        <v>80</v>
      </c>
      <c r="AY4358" s="161" t="s">
        <v>373</v>
      </c>
    </row>
    <row r="4359" spans="2:51" s="13" customFormat="1" ht="11.25">
      <c r="B4359" s="160"/>
      <c r="D4359" s="154" t="s">
        <v>381</v>
      </c>
      <c r="E4359" s="161" t="s">
        <v>1</v>
      </c>
      <c r="F4359" s="162" t="s">
        <v>2305</v>
      </c>
      <c r="H4359" s="163">
        <v>1.82</v>
      </c>
      <c r="I4359" s="164"/>
      <c r="L4359" s="160"/>
      <c r="M4359" s="165"/>
      <c r="T4359" s="166"/>
      <c r="AT4359" s="161" t="s">
        <v>381</v>
      </c>
      <c r="AU4359" s="161" t="s">
        <v>90</v>
      </c>
      <c r="AV4359" s="13" t="s">
        <v>90</v>
      </c>
      <c r="AW4359" s="13" t="s">
        <v>36</v>
      </c>
      <c r="AX4359" s="13" t="s">
        <v>80</v>
      </c>
      <c r="AY4359" s="161" t="s">
        <v>373</v>
      </c>
    </row>
    <row r="4360" spans="2:51" s="13" customFormat="1" ht="11.25">
      <c r="B4360" s="160"/>
      <c r="D4360" s="154" t="s">
        <v>381</v>
      </c>
      <c r="E4360" s="161" t="s">
        <v>1</v>
      </c>
      <c r="F4360" s="162" t="s">
        <v>2306</v>
      </c>
      <c r="H4360" s="163">
        <v>0.5</v>
      </c>
      <c r="I4360" s="164"/>
      <c r="L4360" s="160"/>
      <c r="M4360" s="165"/>
      <c r="T4360" s="166"/>
      <c r="AT4360" s="161" t="s">
        <v>381</v>
      </c>
      <c r="AU4360" s="161" t="s">
        <v>90</v>
      </c>
      <c r="AV4360" s="13" t="s">
        <v>90</v>
      </c>
      <c r="AW4360" s="13" t="s">
        <v>36</v>
      </c>
      <c r="AX4360" s="13" t="s">
        <v>80</v>
      </c>
      <c r="AY4360" s="161" t="s">
        <v>373</v>
      </c>
    </row>
    <row r="4361" spans="2:51" s="15" customFormat="1" ht="11.25">
      <c r="B4361" s="178"/>
      <c r="D4361" s="154" t="s">
        <v>381</v>
      </c>
      <c r="E4361" s="179" t="s">
        <v>207</v>
      </c>
      <c r="F4361" s="180" t="s">
        <v>406</v>
      </c>
      <c r="H4361" s="181">
        <v>158.6</v>
      </c>
      <c r="I4361" s="182"/>
      <c r="L4361" s="178"/>
      <c r="M4361" s="183"/>
      <c r="T4361" s="184"/>
      <c r="AT4361" s="179" t="s">
        <v>381</v>
      </c>
      <c r="AU4361" s="179" t="s">
        <v>90</v>
      </c>
      <c r="AV4361" s="15" t="s">
        <v>392</v>
      </c>
      <c r="AW4361" s="15" t="s">
        <v>36</v>
      </c>
      <c r="AX4361" s="15" t="s">
        <v>80</v>
      </c>
      <c r="AY4361" s="179" t="s">
        <v>373</v>
      </c>
    </row>
    <row r="4362" spans="2:51" s="12" customFormat="1" ht="11.25">
      <c r="B4362" s="153"/>
      <c r="D4362" s="154" t="s">
        <v>381</v>
      </c>
      <c r="E4362" s="155" t="s">
        <v>1</v>
      </c>
      <c r="F4362" s="156" t="s">
        <v>1881</v>
      </c>
      <c r="H4362" s="155" t="s">
        <v>1</v>
      </c>
      <c r="I4362" s="157"/>
      <c r="L4362" s="153"/>
      <c r="M4362" s="158"/>
      <c r="T4362" s="159"/>
      <c r="AT4362" s="155" t="s">
        <v>381</v>
      </c>
      <c r="AU4362" s="155" t="s">
        <v>90</v>
      </c>
      <c r="AV4362" s="12" t="s">
        <v>87</v>
      </c>
      <c r="AW4362" s="12" t="s">
        <v>36</v>
      </c>
      <c r="AX4362" s="12" t="s">
        <v>80</v>
      </c>
      <c r="AY4362" s="155" t="s">
        <v>373</v>
      </c>
    </row>
    <row r="4363" spans="2:51" s="13" customFormat="1" ht="11.25">
      <c r="B4363" s="160"/>
      <c r="D4363" s="154" t="s">
        <v>381</v>
      </c>
      <c r="E4363" s="161" t="s">
        <v>1</v>
      </c>
      <c r="F4363" s="162" t="s">
        <v>2307</v>
      </c>
      <c r="H4363" s="163">
        <v>166.53</v>
      </c>
      <c r="I4363" s="164"/>
      <c r="L4363" s="160"/>
      <c r="M4363" s="165"/>
      <c r="T4363" s="166"/>
      <c r="AT4363" s="161" t="s">
        <v>381</v>
      </c>
      <c r="AU4363" s="161" t="s">
        <v>90</v>
      </c>
      <c r="AV4363" s="13" t="s">
        <v>90</v>
      </c>
      <c r="AW4363" s="13" t="s">
        <v>36</v>
      </c>
      <c r="AX4363" s="13" t="s">
        <v>80</v>
      </c>
      <c r="AY4363" s="161" t="s">
        <v>373</v>
      </c>
    </row>
    <row r="4364" spans="2:51" s="14" customFormat="1" ht="11.25">
      <c r="B4364" s="167"/>
      <c r="D4364" s="154" t="s">
        <v>381</v>
      </c>
      <c r="E4364" s="168" t="s">
        <v>1</v>
      </c>
      <c r="F4364" s="169" t="s">
        <v>386</v>
      </c>
      <c r="H4364" s="170">
        <v>325.13</v>
      </c>
      <c r="I4364" s="171"/>
      <c r="L4364" s="167"/>
      <c r="M4364" s="172"/>
      <c r="T4364" s="173"/>
      <c r="AT4364" s="168" t="s">
        <v>381</v>
      </c>
      <c r="AU4364" s="168" t="s">
        <v>90</v>
      </c>
      <c r="AV4364" s="14" t="s">
        <v>379</v>
      </c>
      <c r="AW4364" s="14" t="s">
        <v>36</v>
      </c>
      <c r="AX4364" s="14" t="s">
        <v>87</v>
      </c>
      <c r="AY4364" s="168" t="s">
        <v>373</v>
      </c>
    </row>
    <row r="4365" spans="2:51" s="1" customFormat="1" ht="11.25">
      <c r="B4365" s="32"/>
      <c r="D4365" s="154" t="s">
        <v>403</v>
      </c>
      <c r="F4365" s="174" t="s">
        <v>2308</v>
      </c>
      <c r="L4365" s="32"/>
      <c r="M4365" s="175"/>
      <c r="T4365" s="56"/>
      <c r="AU4365" s="17" t="s">
        <v>90</v>
      </c>
    </row>
    <row r="4366" spans="2:51" s="1" customFormat="1" ht="11.25">
      <c r="B4366" s="32"/>
      <c r="D4366" s="154" t="s">
        <v>403</v>
      </c>
      <c r="F4366" s="176" t="s">
        <v>1828</v>
      </c>
      <c r="H4366" s="177">
        <v>0</v>
      </c>
      <c r="L4366" s="32"/>
      <c r="M4366" s="175"/>
      <c r="T4366" s="56"/>
      <c r="AU4366" s="17" t="s">
        <v>90</v>
      </c>
    </row>
    <row r="4367" spans="2:51" s="1" customFormat="1" ht="11.25">
      <c r="B4367" s="32"/>
      <c r="D4367" s="154" t="s">
        <v>403</v>
      </c>
      <c r="F4367" s="176" t="s">
        <v>2292</v>
      </c>
      <c r="H4367" s="177">
        <v>0</v>
      </c>
      <c r="L4367" s="32"/>
      <c r="M4367" s="175"/>
      <c r="T4367" s="56"/>
      <c r="AU4367" s="17" t="s">
        <v>90</v>
      </c>
    </row>
    <row r="4368" spans="2:51" s="1" customFormat="1" ht="11.25">
      <c r="B4368" s="32"/>
      <c r="D4368" s="154" t="s">
        <v>403</v>
      </c>
      <c r="F4368" s="176" t="s">
        <v>2293</v>
      </c>
      <c r="H4368" s="177">
        <v>1</v>
      </c>
      <c r="L4368" s="32"/>
      <c r="M4368" s="175"/>
      <c r="T4368" s="56"/>
      <c r="AU4368" s="17" t="s">
        <v>90</v>
      </c>
    </row>
    <row r="4369" spans="2:65" s="1" customFormat="1" ht="11.25">
      <c r="B4369" s="32"/>
      <c r="D4369" s="154" t="s">
        <v>403</v>
      </c>
      <c r="F4369" s="176" t="s">
        <v>2294</v>
      </c>
      <c r="H4369" s="177">
        <v>9.1999999999999993</v>
      </c>
      <c r="L4369" s="32"/>
      <c r="M4369" s="175"/>
      <c r="T4369" s="56"/>
      <c r="AU4369" s="17" t="s">
        <v>90</v>
      </c>
    </row>
    <row r="4370" spans="2:65" s="1" customFormat="1" ht="11.25">
      <c r="B4370" s="32"/>
      <c r="D4370" s="154" t="s">
        <v>403</v>
      </c>
      <c r="F4370" s="176" t="s">
        <v>2295</v>
      </c>
      <c r="H4370" s="177">
        <v>7.3</v>
      </c>
      <c r="L4370" s="32"/>
      <c r="M4370" s="175"/>
      <c r="T4370" s="56"/>
      <c r="AU4370" s="17" t="s">
        <v>90</v>
      </c>
    </row>
    <row r="4371" spans="2:65" s="1" customFormat="1" ht="11.25">
      <c r="B4371" s="32"/>
      <c r="D4371" s="154" t="s">
        <v>403</v>
      </c>
      <c r="F4371" s="176" t="s">
        <v>2296</v>
      </c>
      <c r="H4371" s="177">
        <v>3.3</v>
      </c>
      <c r="L4371" s="32"/>
      <c r="M4371" s="175"/>
      <c r="T4371" s="56"/>
      <c r="AU4371" s="17" t="s">
        <v>90</v>
      </c>
    </row>
    <row r="4372" spans="2:65" s="1" customFormat="1" ht="11.25">
      <c r="B4372" s="32"/>
      <c r="D4372" s="154" t="s">
        <v>403</v>
      </c>
      <c r="F4372" s="176" t="s">
        <v>2297</v>
      </c>
      <c r="H4372" s="177">
        <v>10.26</v>
      </c>
      <c r="L4372" s="32"/>
      <c r="M4372" s="175"/>
      <c r="T4372" s="56"/>
      <c r="AU4372" s="17" t="s">
        <v>90</v>
      </c>
    </row>
    <row r="4373" spans="2:65" s="1" customFormat="1" ht="11.25">
      <c r="B4373" s="32"/>
      <c r="D4373" s="154" t="s">
        <v>403</v>
      </c>
      <c r="F4373" s="176" t="s">
        <v>2298</v>
      </c>
      <c r="H4373" s="177">
        <v>25.3</v>
      </c>
      <c r="L4373" s="32"/>
      <c r="M4373" s="175"/>
      <c r="T4373" s="56"/>
      <c r="AU4373" s="17" t="s">
        <v>90</v>
      </c>
    </row>
    <row r="4374" spans="2:65" s="1" customFormat="1" ht="11.25">
      <c r="B4374" s="32"/>
      <c r="D4374" s="154" t="s">
        <v>403</v>
      </c>
      <c r="F4374" s="176" t="s">
        <v>2299</v>
      </c>
      <c r="H4374" s="177">
        <v>9.1999999999999993</v>
      </c>
      <c r="L4374" s="32"/>
      <c r="M4374" s="175"/>
      <c r="T4374" s="56"/>
      <c r="AU4374" s="17" t="s">
        <v>90</v>
      </c>
    </row>
    <row r="4375" spans="2:65" s="1" customFormat="1" ht="11.25">
      <c r="B4375" s="32"/>
      <c r="D4375" s="154" t="s">
        <v>403</v>
      </c>
      <c r="F4375" s="176" t="s">
        <v>2300</v>
      </c>
      <c r="H4375" s="177">
        <v>36</v>
      </c>
      <c r="L4375" s="32"/>
      <c r="M4375" s="175"/>
      <c r="T4375" s="56"/>
      <c r="AU4375" s="17" t="s">
        <v>90</v>
      </c>
    </row>
    <row r="4376" spans="2:65" s="1" customFormat="1" ht="11.25">
      <c r="B4376" s="32"/>
      <c r="D4376" s="154" t="s">
        <v>403</v>
      </c>
      <c r="F4376" s="176" t="s">
        <v>2301</v>
      </c>
      <c r="H4376" s="177">
        <v>1.7</v>
      </c>
      <c r="L4376" s="32"/>
      <c r="M4376" s="175"/>
      <c r="T4376" s="56"/>
      <c r="AU4376" s="17" t="s">
        <v>90</v>
      </c>
    </row>
    <row r="4377" spans="2:65" s="1" customFormat="1" ht="11.25">
      <c r="B4377" s="32"/>
      <c r="D4377" s="154" t="s">
        <v>403</v>
      </c>
      <c r="F4377" s="176" t="s">
        <v>2302</v>
      </c>
      <c r="H4377" s="177">
        <v>1.4</v>
      </c>
      <c r="L4377" s="32"/>
      <c r="M4377" s="175"/>
      <c r="T4377" s="56"/>
      <c r="AU4377" s="17" t="s">
        <v>90</v>
      </c>
    </row>
    <row r="4378" spans="2:65" s="1" customFormat="1" ht="11.25">
      <c r="B4378" s="32"/>
      <c r="D4378" s="154" t="s">
        <v>403</v>
      </c>
      <c r="F4378" s="176" t="s">
        <v>2303</v>
      </c>
      <c r="H4378" s="177">
        <v>1.6</v>
      </c>
      <c r="L4378" s="32"/>
      <c r="M4378" s="175"/>
      <c r="T4378" s="56"/>
      <c r="AU4378" s="17" t="s">
        <v>90</v>
      </c>
    </row>
    <row r="4379" spans="2:65" s="1" customFormat="1" ht="11.25">
      <c r="B4379" s="32"/>
      <c r="D4379" s="154" t="s">
        <v>403</v>
      </c>
      <c r="F4379" s="176" t="s">
        <v>2304</v>
      </c>
      <c r="H4379" s="177">
        <v>50.02</v>
      </c>
      <c r="L4379" s="32"/>
      <c r="M4379" s="175"/>
      <c r="T4379" s="56"/>
      <c r="AU4379" s="17" t="s">
        <v>90</v>
      </c>
    </row>
    <row r="4380" spans="2:65" s="1" customFormat="1" ht="11.25">
      <c r="B4380" s="32"/>
      <c r="D4380" s="154" t="s">
        <v>403</v>
      </c>
      <c r="F4380" s="176" t="s">
        <v>2305</v>
      </c>
      <c r="H4380" s="177">
        <v>1.82</v>
      </c>
      <c r="L4380" s="32"/>
      <c r="M4380" s="175"/>
      <c r="T4380" s="56"/>
      <c r="AU4380" s="17" t="s">
        <v>90</v>
      </c>
    </row>
    <row r="4381" spans="2:65" s="1" customFormat="1" ht="11.25">
      <c r="B4381" s="32"/>
      <c r="D4381" s="154" t="s">
        <v>403</v>
      </c>
      <c r="F4381" s="176" t="s">
        <v>2306</v>
      </c>
      <c r="H4381" s="177">
        <v>0.5</v>
      </c>
      <c r="L4381" s="32"/>
      <c r="M4381" s="175"/>
      <c r="T4381" s="56"/>
      <c r="AU4381" s="17" t="s">
        <v>90</v>
      </c>
    </row>
    <row r="4382" spans="2:65" s="1" customFormat="1" ht="11.25">
      <c r="B4382" s="32"/>
      <c r="D4382" s="154" t="s">
        <v>403</v>
      </c>
      <c r="F4382" s="176" t="s">
        <v>406</v>
      </c>
      <c r="H4382" s="177">
        <v>158.6</v>
      </c>
      <c r="L4382" s="32"/>
      <c r="M4382" s="175"/>
      <c r="T4382" s="56"/>
      <c r="AU4382" s="17" t="s">
        <v>90</v>
      </c>
    </row>
    <row r="4383" spans="2:65" s="1" customFormat="1" ht="33" customHeight="1">
      <c r="B4383" s="32"/>
      <c r="C4383" s="139" t="s">
        <v>2309</v>
      </c>
      <c r="D4383" s="139" t="s">
        <v>375</v>
      </c>
      <c r="E4383" s="140" t="s">
        <v>2310</v>
      </c>
      <c r="F4383" s="141" t="s">
        <v>2311</v>
      </c>
      <c r="G4383" s="142" t="s">
        <v>914</v>
      </c>
      <c r="H4383" s="143">
        <v>3</v>
      </c>
      <c r="I4383" s="144"/>
      <c r="J4383" s="145">
        <f>ROUND(I4383*H4383,2)</f>
        <v>0</v>
      </c>
      <c r="K4383" s="146"/>
      <c r="L4383" s="32"/>
      <c r="M4383" s="147" t="s">
        <v>1</v>
      </c>
      <c r="N4383" s="148" t="s">
        <v>45</v>
      </c>
      <c r="P4383" s="149">
        <f>O4383*H4383</f>
        <v>0</v>
      </c>
      <c r="Q4383" s="149">
        <v>4.0800000000000003E-3</v>
      </c>
      <c r="R4383" s="149">
        <f>Q4383*H4383</f>
        <v>1.2240000000000001E-2</v>
      </c>
      <c r="S4383" s="149">
        <v>0</v>
      </c>
      <c r="T4383" s="150">
        <f>S4383*H4383</f>
        <v>0</v>
      </c>
      <c r="AR4383" s="151" t="s">
        <v>497</v>
      </c>
      <c r="AT4383" s="151" t="s">
        <v>375</v>
      </c>
      <c r="AU4383" s="151" t="s">
        <v>90</v>
      </c>
      <c r="AY4383" s="17" t="s">
        <v>373</v>
      </c>
      <c r="BE4383" s="152">
        <f>IF(N4383="základní",J4383,0)</f>
        <v>0</v>
      </c>
      <c r="BF4383" s="152">
        <f>IF(N4383="snížená",J4383,0)</f>
        <v>0</v>
      </c>
      <c r="BG4383" s="152">
        <f>IF(N4383="zákl. přenesená",J4383,0)</f>
        <v>0</v>
      </c>
      <c r="BH4383" s="152">
        <f>IF(N4383="sníž. přenesená",J4383,0)</f>
        <v>0</v>
      </c>
      <c r="BI4383" s="152">
        <f>IF(N4383="nulová",J4383,0)</f>
        <v>0</v>
      </c>
      <c r="BJ4383" s="17" t="s">
        <v>87</v>
      </c>
      <c r="BK4383" s="152">
        <f>ROUND(I4383*H4383,2)</f>
        <v>0</v>
      </c>
      <c r="BL4383" s="17" t="s">
        <v>497</v>
      </c>
      <c r="BM4383" s="151" t="s">
        <v>2312</v>
      </c>
    </row>
    <row r="4384" spans="2:65" s="12" customFormat="1" ht="11.25">
      <c r="B4384" s="153"/>
      <c r="D4384" s="154" t="s">
        <v>381</v>
      </c>
      <c r="E4384" s="155" t="s">
        <v>1</v>
      </c>
      <c r="F4384" s="156" t="s">
        <v>1828</v>
      </c>
      <c r="H4384" s="155" t="s">
        <v>1</v>
      </c>
      <c r="I4384" s="157"/>
      <c r="L4384" s="153"/>
      <c r="M4384" s="158"/>
      <c r="T4384" s="159"/>
      <c r="AT4384" s="155" t="s">
        <v>381</v>
      </c>
      <c r="AU4384" s="155" t="s">
        <v>90</v>
      </c>
      <c r="AV4384" s="12" t="s">
        <v>87</v>
      </c>
      <c r="AW4384" s="12" t="s">
        <v>36</v>
      </c>
      <c r="AX4384" s="12" t="s">
        <v>80</v>
      </c>
      <c r="AY4384" s="155" t="s">
        <v>373</v>
      </c>
    </row>
    <row r="4385" spans="2:65" s="12" customFormat="1" ht="11.25">
      <c r="B4385" s="153"/>
      <c r="D4385" s="154" t="s">
        <v>381</v>
      </c>
      <c r="E4385" s="155" t="s">
        <v>1</v>
      </c>
      <c r="F4385" s="156" t="s">
        <v>1828</v>
      </c>
      <c r="H4385" s="155" t="s">
        <v>1</v>
      </c>
      <c r="I4385" s="157"/>
      <c r="L4385" s="153"/>
      <c r="M4385" s="158"/>
      <c r="T4385" s="159"/>
      <c r="AT4385" s="155" t="s">
        <v>381</v>
      </c>
      <c r="AU4385" s="155" t="s">
        <v>90</v>
      </c>
      <c r="AV4385" s="12" t="s">
        <v>87</v>
      </c>
      <c r="AW4385" s="12" t="s">
        <v>36</v>
      </c>
      <c r="AX4385" s="12" t="s">
        <v>80</v>
      </c>
      <c r="AY4385" s="155" t="s">
        <v>373</v>
      </c>
    </row>
    <row r="4386" spans="2:65" s="13" customFormat="1" ht="11.25">
      <c r="B4386" s="160"/>
      <c r="D4386" s="154" t="s">
        <v>381</v>
      </c>
      <c r="E4386" s="161" t="s">
        <v>1</v>
      </c>
      <c r="F4386" s="162" t="s">
        <v>2313</v>
      </c>
      <c r="H4386" s="163">
        <v>3</v>
      </c>
      <c r="I4386" s="164"/>
      <c r="L4386" s="160"/>
      <c r="M4386" s="165"/>
      <c r="T4386" s="166"/>
      <c r="AT4386" s="161" t="s">
        <v>381</v>
      </c>
      <c r="AU4386" s="161" t="s">
        <v>90</v>
      </c>
      <c r="AV4386" s="13" t="s">
        <v>90</v>
      </c>
      <c r="AW4386" s="13" t="s">
        <v>36</v>
      </c>
      <c r="AX4386" s="13" t="s">
        <v>80</v>
      </c>
      <c r="AY4386" s="161" t="s">
        <v>373</v>
      </c>
    </row>
    <row r="4387" spans="2:65" s="14" customFormat="1" ht="11.25">
      <c r="B4387" s="167"/>
      <c r="D4387" s="154" t="s">
        <v>381</v>
      </c>
      <c r="E4387" s="168" t="s">
        <v>1</v>
      </c>
      <c r="F4387" s="169" t="s">
        <v>386</v>
      </c>
      <c r="H4387" s="170">
        <v>3</v>
      </c>
      <c r="I4387" s="171"/>
      <c r="L4387" s="167"/>
      <c r="M4387" s="172"/>
      <c r="T4387" s="173"/>
      <c r="AT4387" s="168" t="s">
        <v>381</v>
      </c>
      <c r="AU4387" s="168" t="s">
        <v>90</v>
      </c>
      <c r="AV4387" s="14" t="s">
        <v>379</v>
      </c>
      <c r="AW4387" s="14" t="s">
        <v>36</v>
      </c>
      <c r="AX4387" s="14" t="s">
        <v>87</v>
      </c>
      <c r="AY4387" s="168" t="s">
        <v>373</v>
      </c>
    </row>
    <row r="4388" spans="2:65" s="1" customFormat="1" ht="24.2" customHeight="1">
      <c r="B4388" s="32"/>
      <c r="C4388" s="139" t="s">
        <v>2314</v>
      </c>
      <c r="D4388" s="139" t="s">
        <v>375</v>
      </c>
      <c r="E4388" s="140" t="s">
        <v>2315</v>
      </c>
      <c r="F4388" s="141" t="s">
        <v>2316</v>
      </c>
      <c r="G4388" s="142" t="s">
        <v>647</v>
      </c>
      <c r="H4388" s="143">
        <v>1.8480000000000001</v>
      </c>
      <c r="I4388" s="144"/>
      <c r="J4388" s="145">
        <f>ROUND(I4388*H4388,2)</f>
        <v>0</v>
      </c>
      <c r="K4388" s="146"/>
      <c r="L4388" s="32"/>
      <c r="M4388" s="147" t="s">
        <v>1</v>
      </c>
      <c r="N4388" s="148" t="s">
        <v>45</v>
      </c>
      <c r="P4388" s="149">
        <f>O4388*H4388</f>
        <v>0</v>
      </c>
      <c r="Q4388" s="149">
        <v>0</v>
      </c>
      <c r="R4388" s="149">
        <f>Q4388*H4388</f>
        <v>0</v>
      </c>
      <c r="S4388" s="149">
        <v>0</v>
      </c>
      <c r="T4388" s="150">
        <f>S4388*H4388</f>
        <v>0</v>
      </c>
      <c r="AR4388" s="151" t="s">
        <v>497</v>
      </c>
      <c r="AT4388" s="151" t="s">
        <v>375</v>
      </c>
      <c r="AU4388" s="151" t="s">
        <v>90</v>
      </c>
      <c r="AY4388" s="17" t="s">
        <v>373</v>
      </c>
      <c r="BE4388" s="152">
        <f>IF(N4388="základní",J4388,0)</f>
        <v>0</v>
      </c>
      <c r="BF4388" s="152">
        <f>IF(N4388="snížená",J4388,0)</f>
        <v>0</v>
      </c>
      <c r="BG4388" s="152">
        <f>IF(N4388="zákl. přenesená",J4388,0)</f>
        <v>0</v>
      </c>
      <c r="BH4388" s="152">
        <f>IF(N4388="sníž. přenesená",J4388,0)</f>
        <v>0</v>
      </c>
      <c r="BI4388" s="152">
        <f>IF(N4388="nulová",J4388,0)</f>
        <v>0</v>
      </c>
      <c r="BJ4388" s="17" t="s">
        <v>87</v>
      </c>
      <c r="BK4388" s="152">
        <f>ROUND(I4388*H4388,2)</f>
        <v>0</v>
      </c>
      <c r="BL4388" s="17" t="s">
        <v>497</v>
      </c>
      <c r="BM4388" s="151" t="s">
        <v>2317</v>
      </c>
    </row>
    <row r="4389" spans="2:65" s="11" customFormat="1" ht="22.9" customHeight="1">
      <c r="B4389" s="127"/>
      <c r="D4389" s="128" t="s">
        <v>79</v>
      </c>
      <c r="E4389" s="137" t="s">
        <v>2318</v>
      </c>
      <c r="F4389" s="137" t="s">
        <v>2319</v>
      </c>
      <c r="I4389" s="130"/>
      <c r="J4389" s="138">
        <f>BK4389</f>
        <v>0</v>
      </c>
      <c r="L4389" s="127"/>
      <c r="M4389" s="132"/>
      <c r="P4389" s="133">
        <f>SUM(P4390:P4496)</f>
        <v>0</v>
      </c>
      <c r="R4389" s="133">
        <f>SUM(R4390:R4496)</f>
        <v>1.1203880000000002</v>
      </c>
      <c r="T4389" s="134">
        <f>SUM(T4390:T4496)</f>
        <v>0</v>
      </c>
      <c r="AR4389" s="128" t="s">
        <v>90</v>
      </c>
      <c r="AT4389" s="135" t="s">
        <v>79</v>
      </c>
      <c r="AU4389" s="135" t="s">
        <v>87</v>
      </c>
      <c r="AY4389" s="128" t="s">
        <v>373</v>
      </c>
      <c r="BK4389" s="136">
        <f>SUM(BK4390:BK4496)</f>
        <v>0</v>
      </c>
    </row>
    <row r="4390" spans="2:65" s="1" customFormat="1" ht="24.2" customHeight="1">
      <c r="B4390" s="32"/>
      <c r="C4390" s="139" t="s">
        <v>2320</v>
      </c>
      <c r="D4390" s="139" t="s">
        <v>375</v>
      </c>
      <c r="E4390" s="140" t="s">
        <v>2321</v>
      </c>
      <c r="F4390" s="141" t="s">
        <v>2322</v>
      </c>
      <c r="G4390" s="142" t="s">
        <v>914</v>
      </c>
      <c r="H4390" s="143">
        <v>15</v>
      </c>
      <c r="I4390" s="144"/>
      <c r="J4390" s="145">
        <f>ROUND(I4390*H4390,2)</f>
        <v>0</v>
      </c>
      <c r="K4390" s="146"/>
      <c r="L4390" s="32"/>
      <c r="M4390" s="147" t="s">
        <v>1</v>
      </c>
      <c r="N4390" s="148" t="s">
        <v>45</v>
      </c>
      <c r="P4390" s="149">
        <f>O4390*H4390</f>
        <v>0</v>
      </c>
      <c r="Q4390" s="149">
        <v>0</v>
      </c>
      <c r="R4390" s="149">
        <f>Q4390*H4390</f>
        <v>0</v>
      </c>
      <c r="S4390" s="149">
        <v>0</v>
      </c>
      <c r="T4390" s="150">
        <f>S4390*H4390</f>
        <v>0</v>
      </c>
      <c r="AR4390" s="151" t="s">
        <v>497</v>
      </c>
      <c r="AT4390" s="151" t="s">
        <v>375</v>
      </c>
      <c r="AU4390" s="151" t="s">
        <v>90</v>
      </c>
      <c r="AY4390" s="17" t="s">
        <v>373</v>
      </c>
      <c r="BE4390" s="152">
        <f>IF(N4390="základní",J4390,0)</f>
        <v>0</v>
      </c>
      <c r="BF4390" s="152">
        <f>IF(N4390="snížená",J4390,0)</f>
        <v>0</v>
      </c>
      <c r="BG4390" s="152">
        <f>IF(N4390="zákl. přenesená",J4390,0)</f>
        <v>0</v>
      </c>
      <c r="BH4390" s="152">
        <f>IF(N4390="sníž. přenesená",J4390,0)</f>
        <v>0</v>
      </c>
      <c r="BI4390" s="152">
        <f>IF(N4390="nulová",J4390,0)</f>
        <v>0</v>
      </c>
      <c r="BJ4390" s="17" t="s">
        <v>87</v>
      </c>
      <c r="BK4390" s="152">
        <f>ROUND(I4390*H4390,2)</f>
        <v>0</v>
      </c>
      <c r="BL4390" s="17" t="s">
        <v>497</v>
      </c>
      <c r="BM4390" s="151" t="s">
        <v>2323</v>
      </c>
    </row>
    <row r="4391" spans="2:65" s="12" customFormat="1" ht="11.25">
      <c r="B4391" s="153"/>
      <c r="D4391" s="154" t="s">
        <v>381</v>
      </c>
      <c r="E4391" s="155" t="s">
        <v>1</v>
      </c>
      <c r="F4391" s="156" t="s">
        <v>2324</v>
      </c>
      <c r="H4391" s="155" t="s">
        <v>1</v>
      </c>
      <c r="I4391" s="157"/>
      <c r="L4391" s="153"/>
      <c r="M4391" s="158"/>
      <c r="T4391" s="159"/>
      <c r="AT4391" s="155" t="s">
        <v>381</v>
      </c>
      <c r="AU4391" s="155" t="s">
        <v>90</v>
      </c>
      <c r="AV4391" s="12" t="s">
        <v>87</v>
      </c>
      <c r="AW4391" s="12" t="s">
        <v>36</v>
      </c>
      <c r="AX4391" s="12" t="s">
        <v>80</v>
      </c>
      <c r="AY4391" s="155" t="s">
        <v>373</v>
      </c>
    </row>
    <row r="4392" spans="2:65" s="13" customFormat="1" ht="11.25">
      <c r="B4392" s="160"/>
      <c r="D4392" s="154" t="s">
        <v>381</v>
      </c>
      <c r="E4392" s="161" t="s">
        <v>1</v>
      </c>
      <c r="F4392" s="162" t="s">
        <v>2325</v>
      </c>
      <c r="H4392" s="163">
        <v>4</v>
      </c>
      <c r="I4392" s="164"/>
      <c r="L4392" s="160"/>
      <c r="M4392" s="165"/>
      <c r="T4392" s="166"/>
      <c r="AT4392" s="161" t="s">
        <v>381</v>
      </c>
      <c r="AU4392" s="161" t="s">
        <v>90</v>
      </c>
      <c r="AV4392" s="13" t="s">
        <v>90</v>
      </c>
      <c r="AW4392" s="13" t="s">
        <v>36</v>
      </c>
      <c r="AX4392" s="13" t="s">
        <v>80</v>
      </c>
      <c r="AY4392" s="161" t="s">
        <v>373</v>
      </c>
    </row>
    <row r="4393" spans="2:65" s="13" customFormat="1" ht="11.25">
      <c r="B4393" s="160"/>
      <c r="D4393" s="154" t="s">
        <v>381</v>
      </c>
      <c r="E4393" s="161" t="s">
        <v>1</v>
      </c>
      <c r="F4393" s="162" t="s">
        <v>2326</v>
      </c>
      <c r="H4393" s="163">
        <v>1</v>
      </c>
      <c r="I4393" s="164"/>
      <c r="L4393" s="160"/>
      <c r="M4393" s="165"/>
      <c r="T4393" s="166"/>
      <c r="AT4393" s="161" t="s">
        <v>381</v>
      </c>
      <c r="AU4393" s="161" t="s">
        <v>90</v>
      </c>
      <c r="AV4393" s="13" t="s">
        <v>90</v>
      </c>
      <c r="AW4393" s="13" t="s">
        <v>36</v>
      </c>
      <c r="AX4393" s="13" t="s">
        <v>80</v>
      </c>
      <c r="AY4393" s="161" t="s">
        <v>373</v>
      </c>
    </row>
    <row r="4394" spans="2:65" s="13" customFormat="1" ht="11.25">
      <c r="B4394" s="160"/>
      <c r="D4394" s="154" t="s">
        <v>381</v>
      </c>
      <c r="E4394" s="161" t="s">
        <v>1</v>
      </c>
      <c r="F4394" s="162" t="s">
        <v>2327</v>
      </c>
      <c r="H4394" s="163">
        <v>1</v>
      </c>
      <c r="I4394" s="164"/>
      <c r="L4394" s="160"/>
      <c r="M4394" s="165"/>
      <c r="T4394" s="166"/>
      <c r="AT4394" s="161" t="s">
        <v>381</v>
      </c>
      <c r="AU4394" s="161" t="s">
        <v>90</v>
      </c>
      <c r="AV4394" s="13" t="s">
        <v>90</v>
      </c>
      <c r="AW4394" s="13" t="s">
        <v>36</v>
      </c>
      <c r="AX4394" s="13" t="s">
        <v>80</v>
      </c>
      <c r="AY4394" s="161" t="s">
        <v>373</v>
      </c>
    </row>
    <row r="4395" spans="2:65" s="13" customFormat="1" ht="11.25">
      <c r="B4395" s="160"/>
      <c r="D4395" s="154" t="s">
        <v>381</v>
      </c>
      <c r="E4395" s="161" t="s">
        <v>1</v>
      </c>
      <c r="F4395" s="162" t="s">
        <v>2328</v>
      </c>
      <c r="H4395" s="163">
        <v>4</v>
      </c>
      <c r="I4395" s="164"/>
      <c r="L4395" s="160"/>
      <c r="M4395" s="165"/>
      <c r="T4395" s="166"/>
      <c r="AT4395" s="161" t="s">
        <v>381</v>
      </c>
      <c r="AU4395" s="161" t="s">
        <v>90</v>
      </c>
      <c r="AV4395" s="13" t="s">
        <v>90</v>
      </c>
      <c r="AW4395" s="13" t="s">
        <v>36</v>
      </c>
      <c r="AX4395" s="13" t="s">
        <v>80</v>
      </c>
      <c r="AY4395" s="161" t="s">
        <v>373</v>
      </c>
    </row>
    <row r="4396" spans="2:65" s="13" customFormat="1" ht="11.25">
      <c r="B4396" s="160"/>
      <c r="D4396" s="154" t="s">
        <v>381</v>
      </c>
      <c r="E4396" s="161" t="s">
        <v>1</v>
      </c>
      <c r="F4396" s="162" t="s">
        <v>2329</v>
      </c>
      <c r="H4396" s="163">
        <v>1</v>
      </c>
      <c r="I4396" s="164"/>
      <c r="L4396" s="160"/>
      <c r="M4396" s="165"/>
      <c r="T4396" s="166"/>
      <c r="AT4396" s="161" t="s">
        <v>381</v>
      </c>
      <c r="AU4396" s="161" t="s">
        <v>90</v>
      </c>
      <c r="AV4396" s="13" t="s">
        <v>90</v>
      </c>
      <c r="AW4396" s="13" t="s">
        <v>36</v>
      </c>
      <c r="AX4396" s="13" t="s">
        <v>80</v>
      </c>
      <c r="AY4396" s="161" t="s">
        <v>373</v>
      </c>
    </row>
    <row r="4397" spans="2:65" s="13" customFormat="1" ht="11.25">
      <c r="B4397" s="160"/>
      <c r="D4397" s="154" t="s">
        <v>381</v>
      </c>
      <c r="E4397" s="161" t="s">
        <v>1</v>
      </c>
      <c r="F4397" s="162" t="s">
        <v>2330</v>
      </c>
      <c r="H4397" s="163">
        <v>1</v>
      </c>
      <c r="I4397" s="164"/>
      <c r="L4397" s="160"/>
      <c r="M4397" s="165"/>
      <c r="T4397" s="166"/>
      <c r="AT4397" s="161" t="s">
        <v>381</v>
      </c>
      <c r="AU4397" s="161" t="s">
        <v>90</v>
      </c>
      <c r="AV4397" s="13" t="s">
        <v>90</v>
      </c>
      <c r="AW4397" s="13" t="s">
        <v>36</v>
      </c>
      <c r="AX4397" s="13" t="s">
        <v>80</v>
      </c>
      <c r="AY4397" s="161" t="s">
        <v>373</v>
      </c>
    </row>
    <row r="4398" spans="2:65" s="13" customFormat="1" ht="11.25">
      <c r="B4398" s="160"/>
      <c r="D4398" s="154" t="s">
        <v>381</v>
      </c>
      <c r="E4398" s="161" t="s">
        <v>1</v>
      </c>
      <c r="F4398" s="162" t="s">
        <v>2331</v>
      </c>
      <c r="H4398" s="163">
        <v>3</v>
      </c>
      <c r="I4398" s="164"/>
      <c r="L4398" s="160"/>
      <c r="M4398" s="165"/>
      <c r="T4398" s="166"/>
      <c r="AT4398" s="161" t="s">
        <v>381</v>
      </c>
      <c r="AU4398" s="161" t="s">
        <v>90</v>
      </c>
      <c r="AV4398" s="13" t="s">
        <v>90</v>
      </c>
      <c r="AW4398" s="13" t="s">
        <v>36</v>
      </c>
      <c r="AX4398" s="13" t="s">
        <v>80</v>
      </c>
      <c r="AY4398" s="161" t="s">
        <v>373</v>
      </c>
    </row>
    <row r="4399" spans="2:65" s="14" customFormat="1" ht="11.25">
      <c r="B4399" s="167"/>
      <c r="D4399" s="154" t="s">
        <v>381</v>
      </c>
      <c r="E4399" s="168" t="s">
        <v>1</v>
      </c>
      <c r="F4399" s="169" t="s">
        <v>386</v>
      </c>
      <c r="H4399" s="170">
        <v>15</v>
      </c>
      <c r="I4399" s="171"/>
      <c r="L4399" s="167"/>
      <c r="M4399" s="172"/>
      <c r="T4399" s="173"/>
      <c r="AT4399" s="168" t="s">
        <v>381</v>
      </c>
      <c r="AU4399" s="168" t="s">
        <v>90</v>
      </c>
      <c r="AV4399" s="14" t="s">
        <v>379</v>
      </c>
      <c r="AW4399" s="14" t="s">
        <v>36</v>
      </c>
      <c r="AX4399" s="14" t="s">
        <v>87</v>
      </c>
      <c r="AY4399" s="168" t="s">
        <v>373</v>
      </c>
    </row>
    <row r="4400" spans="2:65" s="1" customFormat="1" ht="16.5" customHeight="1">
      <c r="B4400" s="32"/>
      <c r="C4400" s="185" t="s">
        <v>2332</v>
      </c>
      <c r="D4400" s="185" t="s">
        <v>479</v>
      </c>
      <c r="E4400" s="186" t="s">
        <v>2333</v>
      </c>
      <c r="F4400" s="187" t="s">
        <v>2334</v>
      </c>
      <c r="G4400" s="188" t="s">
        <v>914</v>
      </c>
      <c r="H4400" s="189">
        <v>7</v>
      </c>
      <c r="I4400" s="190"/>
      <c r="J4400" s="191">
        <f>ROUND(I4400*H4400,2)</f>
        <v>0</v>
      </c>
      <c r="K4400" s="192"/>
      <c r="L4400" s="193"/>
      <c r="M4400" s="194" t="s">
        <v>1</v>
      </c>
      <c r="N4400" s="195" t="s">
        <v>45</v>
      </c>
      <c r="P4400" s="149">
        <f>O4400*H4400</f>
        <v>0</v>
      </c>
      <c r="Q4400" s="149">
        <v>1.95E-2</v>
      </c>
      <c r="R4400" s="149">
        <f>Q4400*H4400</f>
        <v>0.13650000000000001</v>
      </c>
      <c r="S4400" s="149">
        <v>0</v>
      </c>
      <c r="T4400" s="150">
        <f>S4400*H4400</f>
        <v>0</v>
      </c>
      <c r="AR4400" s="151" t="s">
        <v>658</v>
      </c>
      <c r="AT4400" s="151" t="s">
        <v>479</v>
      </c>
      <c r="AU4400" s="151" t="s">
        <v>90</v>
      </c>
      <c r="AY4400" s="17" t="s">
        <v>373</v>
      </c>
      <c r="BE4400" s="152">
        <f>IF(N4400="základní",J4400,0)</f>
        <v>0</v>
      </c>
      <c r="BF4400" s="152">
        <f>IF(N4400="snížená",J4400,0)</f>
        <v>0</v>
      </c>
      <c r="BG4400" s="152">
        <f>IF(N4400="zákl. přenesená",J4400,0)</f>
        <v>0</v>
      </c>
      <c r="BH4400" s="152">
        <f>IF(N4400="sníž. přenesená",J4400,0)</f>
        <v>0</v>
      </c>
      <c r="BI4400" s="152">
        <f>IF(N4400="nulová",J4400,0)</f>
        <v>0</v>
      </c>
      <c r="BJ4400" s="17" t="s">
        <v>87</v>
      </c>
      <c r="BK4400" s="152">
        <f>ROUND(I4400*H4400,2)</f>
        <v>0</v>
      </c>
      <c r="BL4400" s="17" t="s">
        <v>497</v>
      </c>
      <c r="BM4400" s="151" t="s">
        <v>2335</v>
      </c>
    </row>
    <row r="4401" spans="2:65" s="13" customFormat="1" ht="11.25">
      <c r="B4401" s="160"/>
      <c r="D4401" s="154" t="s">
        <v>381</v>
      </c>
      <c r="E4401" s="161" t="s">
        <v>1</v>
      </c>
      <c r="F4401" s="162" t="s">
        <v>2328</v>
      </c>
      <c r="H4401" s="163">
        <v>4</v>
      </c>
      <c r="I4401" s="164"/>
      <c r="L4401" s="160"/>
      <c r="M4401" s="165"/>
      <c r="T4401" s="166"/>
      <c r="AT4401" s="161" t="s">
        <v>381</v>
      </c>
      <c r="AU4401" s="161" t="s">
        <v>90</v>
      </c>
      <c r="AV4401" s="13" t="s">
        <v>90</v>
      </c>
      <c r="AW4401" s="13" t="s">
        <v>36</v>
      </c>
      <c r="AX4401" s="13" t="s">
        <v>80</v>
      </c>
      <c r="AY4401" s="161" t="s">
        <v>373</v>
      </c>
    </row>
    <row r="4402" spans="2:65" s="13" customFormat="1" ht="11.25">
      <c r="B4402" s="160"/>
      <c r="D4402" s="154" t="s">
        <v>381</v>
      </c>
      <c r="E4402" s="161" t="s">
        <v>1</v>
      </c>
      <c r="F4402" s="162" t="s">
        <v>2331</v>
      </c>
      <c r="H4402" s="163">
        <v>3</v>
      </c>
      <c r="I4402" s="164"/>
      <c r="L4402" s="160"/>
      <c r="M4402" s="165"/>
      <c r="T4402" s="166"/>
      <c r="AT4402" s="161" t="s">
        <v>381</v>
      </c>
      <c r="AU4402" s="161" t="s">
        <v>90</v>
      </c>
      <c r="AV4402" s="13" t="s">
        <v>90</v>
      </c>
      <c r="AW4402" s="13" t="s">
        <v>36</v>
      </c>
      <c r="AX4402" s="13" t="s">
        <v>80</v>
      </c>
      <c r="AY4402" s="161" t="s">
        <v>373</v>
      </c>
    </row>
    <row r="4403" spans="2:65" s="14" customFormat="1" ht="11.25">
      <c r="B4403" s="167"/>
      <c r="D4403" s="154" t="s">
        <v>381</v>
      </c>
      <c r="E4403" s="168" t="s">
        <v>1</v>
      </c>
      <c r="F4403" s="169" t="s">
        <v>386</v>
      </c>
      <c r="H4403" s="170">
        <v>7</v>
      </c>
      <c r="I4403" s="171"/>
      <c r="L4403" s="167"/>
      <c r="M4403" s="172"/>
      <c r="T4403" s="173"/>
      <c r="AT4403" s="168" t="s">
        <v>381</v>
      </c>
      <c r="AU4403" s="168" t="s">
        <v>90</v>
      </c>
      <c r="AV4403" s="14" t="s">
        <v>379</v>
      </c>
      <c r="AW4403" s="14" t="s">
        <v>36</v>
      </c>
      <c r="AX4403" s="14" t="s">
        <v>87</v>
      </c>
      <c r="AY4403" s="168" t="s">
        <v>373</v>
      </c>
    </row>
    <row r="4404" spans="2:65" s="1" customFormat="1" ht="16.5" customHeight="1">
      <c r="B4404" s="32"/>
      <c r="C4404" s="185" t="s">
        <v>2336</v>
      </c>
      <c r="D4404" s="185" t="s">
        <v>479</v>
      </c>
      <c r="E4404" s="186" t="s">
        <v>2337</v>
      </c>
      <c r="F4404" s="187" t="s">
        <v>2338</v>
      </c>
      <c r="G4404" s="188" t="s">
        <v>914</v>
      </c>
      <c r="H4404" s="189">
        <v>1</v>
      </c>
      <c r="I4404" s="190"/>
      <c r="J4404" s="191">
        <f>ROUND(I4404*H4404,2)</f>
        <v>0</v>
      </c>
      <c r="K4404" s="192"/>
      <c r="L4404" s="193"/>
      <c r="M4404" s="194" t="s">
        <v>1</v>
      </c>
      <c r="N4404" s="195" t="s">
        <v>45</v>
      </c>
      <c r="P4404" s="149">
        <f>O4404*H4404</f>
        <v>0</v>
      </c>
      <c r="Q4404" s="149">
        <v>2.758E-2</v>
      </c>
      <c r="R4404" s="149">
        <f>Q4404*H4404</f>
        <v>2.758E-2</v>
      </c>
      <c r="S4404" s="149">
        <v>0</v>
      </c>
      <c r="T4404" s="150">
        <f>S4404*H4404</f>
        <v>0</v>
      </c>
      <c r="AR4404" s="151" t="s">
        <v>658</v>
      </c>
      <c r="AT4404" s="151" t="s">
        <v>479</v>
      </c>
      <c r="AU4404" s="151" t="s">
        <v>90</v>
      </c>
      <c r="AY4404" s="17" t="s">
        <v>373</v>
      </c>
      <c r="BE4404" s="152">
        <f>IF(N4404="základní",J4404,0)</f>
        <v>0</v>
      </c>
      <c r="BF4404" s="152">
        <f>IF(N4404="snížená",J4404,0)</f>
        <v>0</v>
      </c>
      <c r="BG4404" s="152">
        <f>IF(N4404="zákl. přenesená",J4404,0)</f>
        <v>0</v>
      </c>
      <c r="BH4404" s="152">
        <f>IF(N4404="sníž. přenesená",J4404,0)</f>
        <v>0</v>
      </c>
      <c r="BI4404" s="152">
        <f>IF(N4404="nulová",J4404,0)</f>
        <v>0</v>
      </c>
      <c r="BJ4404" s="17" t="s">
        <v>87</v>
      </c>
      <c r="BK4404" s="152">
        <f>ROUND(I4404*H4404,2)</f>
        <v>0</v>
      </c>
      <c r="BL4404" s="17" t="s">
        <v>497</v>
      </c>
      <c r="BM4404" s="151" t="s">
        <v>2339</v>
      </c>
    </row>
    <row r="4405" spans="2:65" s="13" customFormat="1" ht="11.25">
      <c r="B4405" s="160"/>
      <c r="D4405" s="154" t="s">
        <v>381</v>
      </c>
      <c r="E4405" s="161" t="s">
        <v>1</v>
      </c>
      <c r="F4405" s="162" t="s">
        <v>2326</v>
      </c>
      <c r="H4405" s="163">
        <v>1</v>
      </c>
      <c r="I4405" s="164"/>
      <c r="L4405" s="160"/>
      <c r="M4405" s="165"/>
      <c r="T4405" s="166"/>
      <c r="AT4405" s="161" t="s">
        <v>381</v>
      </c>
      <c r="AU4405" s="161" t="s">
        <v>90</v>
      </c>
      <c r="AV4405" s="13" t="s">
        <v>90</v>
      </c>
      <c r="AW4405" s="13" t="s">
        <v>36</v>
      </c>
      <c r="AX4405" s="13" t="s">
        <v>80</v>
      </c>
      <c r="AY4405" s="161" t="s">
        <v>373</v>
      </c>
    </row>
    <row r="4406" spans="2:65" s="14" customFormat="1" ht="11.25">
      <c r="B4406" s="167"/>
      <c r="D4406" s="154" t="s">
        <v>381</v>
      </c>
      <c r="E4406" s="168" t="s">
        <v>1</v>
      </c>
      <c r="F4406" s="169" t="s">
        <v>386</v>
      </c>
      <c r="H4406" s="170">
        <v>1</v>
      </c>
      <c r="I4406" s="171"/>
      <c r="L4406" s="167"/>
      <c r="M4406" s="172"/>
      <c r="T4406" s="173"/>
      <c r="AT4406" s="168" t="s">
        <v>381</v>
      </c>
      <c r="AU4406" s="168" t="s">
        <v>90</v>
      </c>
      <c r="AV4406" s="14" t="s">
        <v>379</v>
      </c>
      <c r="AW4406" s="14" t="s">
        <v>36</v>
      </c>
      <c r="AX4406" s="14" t="s">
        <v>87</v>
      </c>
      <c r="AY4406" s="168" t="s">
        <v>373</v>
      </c>
    </row>
    <row r="4407" spans="2:65" s="1" customFormat="1" ht="16.5" customHeight="1">
      <c r="B4407" s="32"/>
      <c r="C4407" s="185" t="s">
        <v>2340</v>
      </c>
      <c r="D4407" s="185" t="s">
        <v>479</v>
      </c>
      <c r="E4407" s="186" t="s">
        <v>2341</v>
      </c>
      <c r="F4407" s="187" t="s">
        <v>2342</v>
      </c>
      <c r="G4407" s="188" t="s">
        <v>914</v>
      </c>
      <c r="H4407" s="189">
        <v>7</v>
      </c>
      <c r="I4407" s="190"/>
      <c r="J4407" s="191">
        <f>ROUND(I4407*H4407,2)</f>
        <v>0</v>
      </c>
      <c r="K4407" s="192"/>
      <c r="L4407" s="193"/>
      <c r="M4407" s="194" t="s">
        <v>1</v>
      </c>
      <c r="N4407" s="195" t="s">
        <v>45</v>
      </c>
      <c r="P4407" s="149">
        <f>O4407*H4407</f>
        <v>0</v>
      </c>
      <c r="Q4407" s="149">
        <v>2.1000000000000001E-2</v>
      </c>
      <c r="R4407" s="149">
        <f>Q4407*H4407</f>
        <v>0.14700000000000002</v>
      </c>
      <c r="S4407" s="149">
        <v>0</v>
      </c>
      <c r="T4407" s="150">
        <f>S4407*H4407</f>
        <v>0</v>
      </c>
      <c r="AR4407" s="151" t="s">
        <v>658</v>
      </c>
      <c r="AT4407" s="151" t="s">
        <v>479</v>
      </c>
      <c r="AU4407" s="151" t="s">
        <v>90</v>
      </c>
      <c r="AY4407" s="17" t="s">
        <v>373</v>
      </c>
      <c r="BE4407" s="152">
        <f>IF(N4407="základní",J4407,0)</f>
        <v>0</v>
      </c>
      <c r="BF4407" s="152">
        <f>IF(N4407="snížená",J4407,0)</f>
        <v>0</v>
      </c>
      <c r="BG4407" s="152">
        <f>IF(N4407="zákl. přenesená",J4407,0)</f>
        <v>0</v>
      </c>
      <c r="BH4407" s="152">
        <f>IF(N4407="sníž. přenesená",J4407,0)</f>
        <v>0</v>
      </c>
      <c r="BI4407" s="152">
        <f>IF(N4407="nulová",J4407,0)</f>
        <v>0</v>
      </c>
      <c r="BJ4407" s="17" t="s">
        <v>87</v>
      </c>
      <c r="BK4407" s="152">
        <f>ROUND(I4407*H4407,2)</f>
        <v>0</v>
      </c>
      <c r="BL4407" s="17" t="s">
        <v>497</v>
      </c>
      <c r="BM4407" s="151" t="s">
        <v>2343</v>
      </c>
    </row>
    <row r="4408" spans="2:65" s="13" customFormat="1" ht="11.25">
      <c r="B4408" s="160"/>
      <c r="D4408" s="154" t="s">
        <v>381</v>
      </c>
      <c r="E4408" s="161" t="s">
        <v>1</v>
      </c>
      <c r="F4408" s="162" t="s">
        <v>2325</v>
      </c>
      <c r="H4408" s="163">
        <v>4</v>
      </c>
      <c r="I4408" s="164"/>
      <c r="L4408" s="160"/>
      <c r="M4408" s="165"/>
      <c r="T4408" s="166"/>
      <c r="AT4408" s="161" t="s">
        <v>381</v>
      </c>
      <c r="AU4408" s="161" t="s">
        <v>90</v>
      </c>
      <c r="AV4408" s="13" t="s">
        <v>90</v>
      </c>
      <c r="AW4408" s="13" t="s">
        <v>36</v>
      </c>
      <c r="AX4408" s="13" t="s">
        <v>80</v>
      </c>
      <c r="AY4408" s="161" t="s">
        <v>373</v>
      </c>
    </row>
    <row r="4409" spans="2:65" s="13" customFormat="1" ht="11.25">
      <c r="B4409" s="160"/>
      <c r="D4409" s="154" t="s">
        <v>381</v>
      </c>
      <c r="E4409" s="161" t="s">
        <v>1</v>
      </c>
      <c r="F4409" s="162" t="s">
        <v>2327</v>
      </c>
      <c r="H4409" s="163">
        <v>1</v>
      </c>
      <c r="I4409" s="164"/>
      <c r="L4409" s="160"/>
      <c r="M4409" s="165"/>
      <c r="T4409" s="166"/>
      <c r="AT4409" s="161" t="s">
        <v>381</v>
      </c>
      <c r="AU4409" s="161" t="s">
        <v>90</v>
      </c>
      <c r="AV4409" s="13" t="s">
        <v>90</v>
      </c>
      <c r="AW4409" s="13" t="s">
        <v>36</v>
      </c>
      <c r="AX4409" s="13" t="s">
        <v>80</v>
      </c>
      <c r="AY4409" s="161" t="s">
        <v>373</v>
      </c>
    </row>
    <row r="4410" spans="2:65" s="13" customFormat="1" ht="11.25">
      <c r="B4410" s="160"/>
      <c r="D4410" s="154" t="s">
        <v>381</v>
      </c>
      <c r="E4410" s="161" t="s">
        <v>1</v>
      </c>
      <c r="F4410" s="162" t="s">
        <v>2329</v>
      </c>
      <c r="H4410" s="163">
        <v>1</v>
      </c>
      <c r="I4410" s="164"/>
      <c r="L4410" s="160"/>
      <c r="M4410" s="165"/>
      <c r="T4410" s="166"/>
      <c r="AT4410" s="161" t="s">
        <v>381</v>
      </c>
      <c r="AU4410" s="161" t="s">
        <v>90</v>
      </c>
      <c r="AV4410" s="13" t="s">
        <v>90</v>
      </c>
      <c r="AW4410" s="13" t="s">
        <v>36</v>
      </c>
      <c r="AX4410" s="13" t="s">
        <v>80</v>
      </c>
      <c r="AY4410" s="161" t="s">
        <v>373</v>
      </c>
    </row>
    <row r="4411" spans="2:65" s="13" customFormat="1" ht="11.25">
      <c r="B4411" s="160"/>
      <c r="D4411" s="154" t="s">
        <v>381</v>
      </c>
      <c r="E4411" s="161" t="s">
        <v>1</v>
      </c>
      <c r="F4411" s="162" t="s">
        <v>2330</v>
      </c>
      <c r="H4411" s="163">
        <v>1</v>
      </c>
      <c r="I4411" s="164"/>
      <c r="L4411" s="160"/>
      <c r="M4411" s="165"/>
      <c r="T4411" s="166"/>
      <c r="AT4411" s="161" t="s">
        <v>381</v>
      </c>
      <c r="AU4411" s="161" t="s">
        <v>90</v>
      </c>
      <c r="AV4411" s="13" t="s">
        <v>90</v>
      </c>
      <c r="AW4411" s="13" t="s">
        <v>36</v>
      </c>
      <c r="AX4411" s="13" t="s">
        <v>80</v>
      </c>
      <c r="AY4411" s="161" t="s">
        <v>373</v>
      </c>
    </row>
    <row r="4412" spans="2:65" s="14" customFormat="1" ht="11.25">
      <c r="B4412" s="167"/>
      <c r="D4412" s="154" t="s">
        <v>381</v>
      </c>
      <c r="E4412" s="168" t="s">
        <v>1</v>
      </c>
      <c r="F4412" s="169" t="s">
        <v>386</v>
      </c>
      <c r="H4412" s="170">
        <v>7</v>
      </c>
      <c r="I4412" s="171"/>
      <c r="L4412" s="167"/>
      <c r="M4412" s="172"/>
      <c r="T4412" s="173"/>
      <c r="AT4412" s="168" t="s">
        <v>381</v>
      </c>
      <c r="AU4412" s="168" t="s">
        <v>90</v>
      </c>
      <c r="AV4412" s="14" t="s">
        <v>379</v>
      </c>
      <c r="AW4412" s="14" t="s">
        <v>36</v>
      </c>
      <c r="AX4412" s="14" t="s">
        <v>87</v>
      </c>
      <c r="AY4412" s="168" t="s">
        <v>373</v>
      </c>
    </row>
    <row r="4413" spans="2:65" s="1" customFormat="1" ht="24.2" customHeight="1">
      <c r="B4413" s="32"/>
      <c r="C4413" s="139" t="s">
        <v>2344</v>
      </c>
      <c r="D4413" s="139" t="s">
        <v>375</v>
      </c>
      <c r="E4413" s="140" t="s">
        <v>2345</v>
      </c>
      <c r="F4413" s="141" t="s">
        <v>2346</v>
      </c>
      <c r="G4413" s="142" t="s">
        <v>914</v>
      </c>
      <c r="H4413" s="143">
        <v>2</v>
      </c>
      <c r="I4413" s="144"/>
      <c r="J4413" s="145">
        <f>ROUND(I4413*H4413,2)</f>
        <v>0</v>
      </c>
      <c r="K4413" s="146"/>
      <c r="L4413" s="32"/>
      <c r="M4413" s="147" t="s">
        <v>1</v>
      </c>
      <c r="N4413" s="148" t="s">
        <v>45</v>
      </c>
      <c r="P4413" s="149">
        <f>O4413*H4413</f>
        <v>0</v>
      </c>
      <c r="Q4413" s="149">
        <v>0</v>
      </c>
      <c r="R4413" s="149">
        <f>Q4413*H4413</f>
        <v>0</v>
      </c>
      <c r="S4413" s="149">
        <v>0</v>
      </c>
      <c r="T4413" s="150">
        <f>S4413*H4413</f>
        <v>0</v>
      </c>
      <c r="AR4413" s="151" t="s">
        <v>497</v>
      </c>
      <c r="AT4413" s="151" t="s">
        <v>375</v>
      </c>
      <c r="AU4413" s="151" t="s">
        <v>90</v>
      </c>
      <c r="AY4413" s="17" t="s">
        <v>373</v>
      </c>
      <c r="BE4413" s="152">
        <f>IF(N4413="základní",J4413,0)</f>
        <v>0</v>
      </c>
      <c r="BF4413" s="152">
        <f>IF(N4413="snížená",J4413,0)</f>
        <v>0</v>
      </c>
      <c r="BG4413" s="152">
        <f>IF(N4413="zákl. přenesená",J4413,0)</f>
        <v>0</v>
      </c>
      <c r="BH4413" s="152">
        <f>IF(N4413="sníž. přenesená",J4413,0)</f>
        <v>0</v>
      </c>
      <c r="BI4413" s="152">
        <f>IF(N4413="nulová",J4413,0)</f>
        <v>0</v>
      </c>
      <c r="BJ4413" s="17" t="s">
        <v>87</v>
      </c>
      <c r="BK4413" s="152">
        <f>ROUND(I4413*H4413,2)</f>
        <v>0</v>
      </c>
      <c r="BL4413" s="17" t="s">
        <v>497</v>
      </c>
      <c r="BM4413" s="151" t="s">
        <v>2347</v>
      </c>
    </row>
    <row r="4414" spans="2:65" s="12" customFormat="1" ht="11.25">
      <c r="B4414" s="153"/>
      <c r="D4414" s="154" t="s">
        <v>381</v>
      </c>
      <c r="E4414" s="155" t="s">
        <v>1</v>
      </c>
      <c r="F4414" s="156" t="s">
        <v>2324</v>
      </c>
      <c r="H4414" s="155" t="s">
        <v>1</v>
      </c>
      <c r="I4414" s="157"/>
      <c r="L4414" s="153"/>
      <c r="M4414" s="158"/>
      <c r="T4414" s="159"/>
      <c r="AT4414" s="155" t="s">
        <v>381</v>
      </c>
      <c r="AU4414" s="155" t="s">
        <v>90</v>
      </c>
      <c r="AV4414" s="12" t="s">
        <v>87</v>
      </c>
      <c r="AW4414" s="12" t="s">
        <v>36</v>
      </c>
      <c r="AX4414" s="12" t="s">
        <v>80</v>
      </c>
      <c r="AY4414" s="155" t="s">
        <v>373</v>
      </c>
    </row>
    <row r="4415" spans="2:65" s="13" customFormat="1" ht="11.25">
      <c r="B4415" s="160"/>
      <c r="D4415" s="154" t="s">
        <v>381</v>
      </c>
      <c r="E4415" s="161" t="s">
        <v>1</v>
      </c>
      <c r="F4415" s="162" t="s">
        <v>2348</v>
      </c>
      <c r="H4415" s="163">
        <v>2</v>
      </c>
      <c r="I4415" s="164"/>
      <c r="L4415" s="160"/>
      <c r="M4415" s="165"/>
      <c r="T4415" s="166"/>
      <c r="AT4415" s="161" t="s">
        <v>381</v>
      </c>
      <c r="AU4415" s="161" t="s">
        <v>90</v>
      </c>
      <c r="AV4415" s="13" t="s">
        <v>90</v>
      </c>
      <c r="AW4415" s="13" t="s">
        <v>36</v>
      </c>
      <c r="AX4415" s="13" t="s">
        <v>80</v>
      </c>
      <c r="AY4415" s="161" t="s">
        <v>373</v>
      </c>
    </row>
    <row r="4416" spans="2:65" s="14" customFormat="1" ht="11.25">
      <c r="B4416" s="167"/>
      <c r="D4416" s="154" t="s">
        <v>381</v>
      </c>
      <c r="E4416" s="168" t="s">
        <v>1</v>
      </c>
      <c r="F4416" s="169" t="s">
        <v>386</v>
      </c>
      <c r="H4416" s="170">
        <v>2</v>
      </c>
      <c r="I4416" s="171"/>
      <c r="L4416" s="167"/>
      <c r="M4416" s="172"/>
      <c r="T4416" s="173"/>
      <c r="AT4416" s="168" t="s">
        <v>381</v>
      </c>
      <c r="AU4416" s="168" t="s">
        <v>90</v>
      </c>
      <c r="AV4416" s="14" t="s">
        <v>379</v>
      </c>
      <c r="AW4416" s="14" t="s">
        <v>36</v>
      </c>
      <c r="AX4416" s="14" t="s">
        <v>87</v>
      </c>
      <c r="AY4416" s="168" t="s">
        <v>373</v>
      </c>
    </row>
    <row r="4417" spans="2:65" s="1" customFormat="1" ht="21.75" customHeight="1">
      <c r="B4417" s="32"/>
      <c r="C4417" s="185" t="s">
        <v>2349</v>
      </c>
      <c r="D4417" s="185" t="s">
        <v>479</v>
      </c>
      <c r="E4417" s="186" t="s">
        <v>2350</v>
      </c>
      <c r="F4417" s="187" t="s">
        <v>2351</v>
      </c>
      <c r="G4417" s="188" t="s">
        <v>914</v>
      </c>
      <c r="H4417" s="189">
        <v>2</v>
      </c>
      <c r="I4417" s="190"/>
      <c r="J4417" s="191">
        <f>ROUND(I4417*H4417,2)</f>
        <v>0</v>
      </c>
      <c r="K4417" s="192"/>
      <c r="L4417" s="193"/>
      <c r="M4417" s="194" t="s">
        <v>1</v>
      </c>
      <c r="N4417" s="195" t="s">
        <v>45</v>
      </c>
      <c r="P4417" s="149">
        <f>O4417*H4417</f>
        <v>0</v>
      </c>
      <c r="Q4417" s="149">
        <v>2.1600000000000001E-2</v>
      </c>
      <c r="R4417" s="149">
        <f>Q4417*H4417</f>
        <v>4.3200000000000002E-2</v>
      </c>
      <c r="S4417" s="149">
        <v>0</v>
      </c>
      <c r="T4417" s="150">
        <f>S4417*H4417</f>
        <v>0</v>
      </c>
      <c r="AR4417" s="151" t="s">
        <v>658</v>
      </c>
      <c r="AT4417" s="151" t="s">
        <v>479</v>
      </c>
      <c r="AU4417" s="151" t="s">
        <v>90</v>
      </c>
      <c r="AY4417" s="17" t="s">
        <v>373</v>
      </c>
      <c r="BE4417" s="152">
        <f>IF(N4417="základní",J4417,0)</f>
        <v>0</v>
      </c>
      <c r="BF4417" s="152">
        <f>IF(N4417="snížená",J4417,0)</f>
        <v>0</v>
      </c>
      <c r="BG4417" s="152">
        <f>IF(N4417="zákl. přenesená",J4417,0)</f>
        <v>0</v>
      </c>
      <c r="BH4417" s="152">
        <f>IF(N4417="sníž. přenesená",J4417,0)</f>
        <v>0</v>
      </c>
      <c r="BI4417" s="152">
        <f>IF(N4417="nulová",J4417,0)</f>
        <v>0</v>
      </c>
      <c r="BJ4417" s="17" t="s">
        <v>87</v>
      </c>
      <c r="BK4417" s="152">
        <f>ROUND(I4417*H4417,2)</f>
        <v>0</v>
      </c>
      <c r="BL4417" s="17" t="s">
        <v>497</v>
      </c>
      <c r="BM4417" s="151" t="s">
        <v>2352</v>
      </c>
    </row>
    <row r="4418" spans="2:65" s="1" customFormat="1" ht="16.5" customHeight="1">
      <c r="B4418" s="32"/>
      <c r="C4418" s="139" t="s">
        <v>2353</v>
      </c>
      <c r="D4418" s="139" t="s">
        <v>375</v>
      </c>
      <c r="E4418" s="140" t="s">
        <v>2354</v>
      </c>
      <c r="F4418" s="141" t="s">
        <v>2355</v>
      </c>
      <c r="G4418" s="142" t="s">
        <v>914</v>
      </c>
      <c r="H4418" s="143">
        <v>2</v>
      </c>
      <c r="I4418" s="144"/>
      <c r="J4418" s="145">
        <f>ROUND(I4418*H4418,2)</f>
        <v>0</v>
      </c>
      <c r="K4418" s="146"/>
      <c r="L4418" s="32"/>
      <c r="M4418" s="147" t="s">
        <v>1</v>
      </c>
      <c r="N4418" s="148" t="s">
        <v>45</v>
      </c>
      <c r="P4418" s="149">
        <f>O4418*H4418</f>
        <v>0</v>
      </c>
      <c r="Q4418" s="149">
        <v>0</v>
      </c>
      <c r="R4418" s="149">
        <f>Q4418*H4418</f>
        <v>0</v>
      </c>
      <c r="S4418" s="149">
        <v>0</v>
      </c>
      <c r="T4418" s="150">
        <f>S4418*H4418</f>
        <v>0</v>
      </c>
      <c r="AR4418" s="151" t="s">
        <v>497</v>
      </c>
      <c r="AT4418" s="151" t="s">
        <v>375</v>
      </c>
      <c r="AU4418" s="151" t="s">
        <v>90</v>
      </c>
      <c r="AY4418" s="17" t="s">
        <v>373</v>
      </c>
      <c r="BE4418" s="152">
        <f>IF(N4418="základní",J4418,0)</f>
        <v>0</v>
      </c>
      <c r="BF4418" s="152">
        <f>IF(N4418="snížená",J4418,0)</f>
        <v>0</v>
      </c>
      <c r="BG4418" s="152">
        <f>IF(N4418="zákl. přenesená",J4418,0)</f>
        <v>0</v>
      </c>
      <c r="BH4418" s="152">
        <f>IF(N4418="sníž. přenesená",J4418,0)</f>
        <v>0</v>
      </c>
      <c r="BI4418" s="152">
        <f>IF(N4418="nulová",J4418,0)</f>
        <v>0</v>
      </c>
      <c r="BJ4418" s="17" t="s">
        <v>87</v>
      </c>
      <c r="BK4418" s="152">
        <f>ROUND(I4418*H4418,2)</f>
        <v>0</v>
      </c>
      <c r="BL4418" s="17" t="s">
        <v>497</v>
      </c>
      <c r="BM4418" s="151" t="s">
        <v>2356</v>
      </c>
    </row>
    <row r="4419" spans="2:65" s="12" customFormat="1" ht="11.25">
      <c r="B4419" s="153"/>
      <c r="D4419" s="154" t="s">
        <v>381</v>
      </c>
      <c r="E4419" s="155" t="s">
        <v>1</v>
      </c>
      <c r="F4419" s="156" t="s">
        <v>2324</v>
      </c>
      <c r="H4419" s="155" t="s">
        <v>1</v>
      </c>
      <c r="I4419" s="157"/>
      <c r="L4419" s="153"/>
      <c r="M4419" s="158"/>
      <c r="T4419" s="159"/>
      <c r="AT4419" s="155" t="s">
        <v>381</v>
      </c>
      <c r="AU4419" s="155" t="s">
        <v>90</v>
      </c>
      <c r="AV4419" s="12" t="s">
        <v>87</v>
      </c>
      <c r="AW4419" s="12" t="s">
        <v>36</v>
      </c>
      <c r="AX4419" s="12" t="s">
        <v>80</v>
      </c>
      <c r="AY4419" s="155" t="s">
        <v>373</v>
      </c>
    </row>
    <row r="4420" spans="2:65" s="13" customFormat="1" ht="11.25">
      <c r="B4420" s="160"/>
      <c r="D4420" s="154" t="s">
        <v>381</v>
      </c>
      <c r="E4420" s="161" t="s">
        <v>1</v>
      </c>
      <c r="F4420" s="162" t="s">
        <v>2348</v>
      </c>
      <c r="H4420" s="163">
        <v>2</v>
      </c>
      <c r="I4420" s="164"/>
      <c r="L4420" s="160"/>
      <c r="M4420" s="165"/>
      <c r="T4420" s="166"/>
      <c r="AT4420" s="161" t="s">
        <v>381</v>
      </c>
      <c r="AU4420" s="161" t="s">
        <v>90</v>
      </c>
      <c r="AV4420" s="13" t="s">
        <v>90</v>
      </c>
      <c r="AW4420" s="13" t="s">
        <v>36</v>
      </c>
      <c r="AX4420" s="13" t="s">
        <v>80</v>
      </c>
      <c r="AY4420" s="161" t="s">
        <v>373</v>
      </c>
    </row>
    <row r="4421" spans="2:65" s="14" customFormat="1" ht="11.25">
      <c r="B4421" s="167"/>
      <c r="D4421" s="154" t="s">
        <v>381</v>
      </c>
      <c r="E4421" s="168" t="s">
        <v>1</v>
      </c>
      <c r="F4421" s="169" t="s">
        <v>386</v>
      </c>
      <c r="H4421" s="170">
        <v>2</v>
      </c>
      <c r="I4421" s="171"/>
      <c r="L4421" s="167"/>
      <c r="M4421" s="172"/>
      <c r="T4421" s="173"/>
      <c r="AT4421" s="168" t="s">
        <v>381</v>
      </c>
      <c r="AU4421" s="168" t="s">
        <v>90</v>
      </c>
      <c r="AV4421" s="14" t="s">
        <v>379</v>
      </c>
      <c r="AW4421" s="14" t="s">
        <v>36</v>
      </c>
      <c r="AX4421" s="14" t="s">
        <v>87</v>
      </c>
      <c r="AY4421" s="168" t="s">
        <v>373</v>
      </c>
    </row>
    <row r="4422" spans="2:65" s="1" customFormat="1" ht="16.5" customHeight="1">
      <c r="B4422" s="32"/>
      <c r="C4422" s="185" t="s">
        <v>2357</v>
      </c>
      <c r="D4422" s="185" t="s">
        <v>479</v>
      </c>
      <c r="E4422" s="186" t="s">
        <v>2358</v>
      </c>
      <c r="F4422" s="187" t="s">
        <v>2359</v>
      </c>
      <c r="G4422" s="188" t="s">
        <v>914</v>
      </c>
      <c r="H4422" s="189">
        <v>2</v>
      </c>
      <c r="I4422" s="190"/>
      <c r="J4422" s="191">
        <f>ROUND(I4422*H4422,2)</f>
        <v>0</v>
      </c>
      <c r="K4422" s="192"/>
      <c r="L4422" s="193"/>
      <c r="M4422" s="194" t="s">
        <v>1</v>
      </c>
      <c r="N4422" s="195" t="s">
        <v>45</v>
      </c>
      <c r="P4422" s="149">
        <f>O4422*H4422</f>
        <v>0</v>
      </c>
      <c r="Q4422" s="149">
        <v>2.3999999999999998E-3</v>
      </c>
      <c r="R4422" s="149">
        <f>Q4422*H4422</f>
        <v>4.7999999999999996E-3</v>
      </c>
      <c r="S4422" s="149">
        <v>0</v>
      </c>
      <c r="T4422" s="150">
        <f>S4422*H4422</f>
        <v>0</v>
      </c>
      <c r="AR4422" s="151" t="s">
        <v>658</v>
      </c>
      <c r="AT4422" s="151" t="s">
        <v>479</v>
      </c>
      <c r="AU4422" s="151" t="s">
        <v>90</v>
      </c>
      <c r="AY4422" s="17" t="s">
        <v>373</v>
      </c>
      <c r="BE4422" s="152">
        <f>IF(N4422="základní",J4422,0)</f>
        <v>0</v>
      </c>
      <c r="BF4422" s="152">
        <f>IF(N4422="snížená",J4422,0)</f>
        <v>0</v>
      </c>
      <c r="BG4422" s="152">
        <f>IF(N4422="zákl. přenesená",J4422,0)</f>
        <v>0</v>
      </c>
      <c r="BH4422" s="152">
        <f>IF(N4422="sníž. přenesená",J4422,0)</f>
        <v>0</v>
      </c>
      <c r="BI4422" s="152">
        <f>IF(N4422="nulová",J4422,0)</f>
        <v>0</v>
      </c>
      <c r="BJ4422" s="17" t="s">
        <v>87</v>
      </c>
      <c r="BK4422" s="152">
        <f>ROUND(I4422*H4422,2)</f>
        <v>0</v>
      </c>
      <c r="BL4422" s="17" t="s">
        <v>497</v>
      </c>
      <c r="BM4422" s="151" t="s">
        <v>2360</v>
      </c>
    </row>
    <row r="4423" spans="2:65" s="1" customFormat="1" ht="16.5" customHeight="1">
      <c r="B4423" s="32"/>
      <c r="C4423" s="139" t="s">
        <v>2361</v>
      </c>
      <c r="D4423" s="139" t="s">
        <v>375</v>
      </c>
      <c r="E4423" s="140" t="s">
        <v>2362</v>
      </c>
      <c r="F4423" s="141" t="s">
        <v>2363</v>
      </c>
      <c r="G4423" s="142" t="s">
        <v>914</v>
      </c>
      <c r="H4423" s="143">
        <v>3</v>
      </c>
      <c r="I4423" s="144"/>
      <c r="J4423" s="145">
        <f>ROUND(I4423*H4423,2)</f>
        <v>0</v>
      </c>
      <c r="K4423" s="146"/>
      <c r="L4423" s="32"/>
      <c r="M4423" s="147" t="s">
        <v>1</v>
      </c>
      <c r="N4423" s="148" t="s">
        <v>45</v>
      </c>
      <c r="P4423" s="149">
        <f>O4423*H4423</f>
        <v>0</v>
      </c>
      <c r="Q4423" s="149">
        <v>0</v>
      </c>
      <c r="R4423" s="149">
        <f>Q4423*H4423</f>
        <v>0</v>
      </c>
      <c r="S4423" s="149">
        <v>0</v>
      </c>
      <c r="T4423" s="150">
        <f>S4423*H4423</f>
        <v>0</v>
      </c>
      <c r="AR4423" s="151" t="s">
        <v>497</v>
      </c>
      <c r="AT4423" s="151" t="s">
        <v>375</v>
      </c>
      <c r="AU4423" s="151" t="s">
        <v>90</v>
      </c>
      <c r="AY4423" s="17" t="s">
        <v>373</v>
      </c>
      <c r="BE4423" s="152">
        <f>IF(N4423="základní",J4423,0)</f>
        <v>0</v>
      </c>
      <c r="BF4423" s="152">
        <f>IF(N4423="snížená",J4423,0)</f>
        <v>0</v>
      </c>
      <c r="BG4423" s="152">
        <f>IF(N4423="zákl. přenesená",J4423,0)</f>
        <v>0</v>
      </c>
      <c r="BH4423" s="152">
        <f>IF(N4423="sníž. přenesená",J4423,0)</f>
        <v>0</v>
      </c>
      <c r="BI4423" s="152">
        <f>IF(N4423="nulová",J4423,0)</f>
        <v>0</v>
      </c>
      <c r="BJ4423" s="17" t="s">
        <v>87</v>
      </c>
      <c r="BK4423" s="152">
        <f>ROUND(I4423*H4423,2)</f>
        <v>0</v>
      </c>
      <c r="BL4423" s="17" t="s">
        <v>497</v>
      </c>
      <c r="BM4423" s="151" t="s">
        <v>2364</v>
      </c>
    </row>
    <row r="4424" spans="2:65" s="12" customFormat="1" ht="11.25">
      <c r="B4424" s="153"/>
      <c r="D4424" s="154" t="s">
        <v>381</v>
      </c>
      <c r="E4424" s="155" t="s">
        <v>1</v>
      </c>
      <c r="F4424" s="156" t="s">
        <v>2324</v>
      </c>
      <c r="H4424" s="155" t="s">
        <v>1</v>
      </c>
      <c r="I4424" s="157"/>
      <c r="L4424" s="153"/>
      <c r="M4424" s="158"/>
      <c r="T4424" s="159"/>
      <c r="AT4424" s="155" t="s">
        <v>381</v>
      </c>
      <c r="AU4424" s="155" t="s">
        <v>90</v>
      </c>
      <c r="AV4424" s="12" t="s">
        <v>87</v>
      </c>
      <c r="AW4424" s="12" t="s">
        <v>36</v>
      </c>
      <c r="AX4424" s="12" t="s">
        <v>80</v>
      </c>
      <c r="AY4424" s="155" t="s">
        <v>373</v>
      </c>
    </row>
    <row r="4425" spans="2:65" s="13" customFormat="1" ht="11.25">
      <c r="B4425" s="160"/>
      <c r="D4425" s="154" t="s">
        <v>381</v>
      </c>
      <c r="E4425" s="161" t="s">
        <v>1</v>
      </c>
      <c r="F4425" s="162" t="s">
        <v>2331</v>
      </c>
      <c r="H4425" s="163">
        <v>3</v>
      </c>
      <c r="I4425" s="164"/>
      <c r="L4425" s="160"/>
      <c r="M4425" s="165"/>
      <c r="T4425" s="166"/>
      <c r="AT4425" s="161" t="s">
        <v>381</v>
      </c>
      <c r="AU4425" s="161" t="s">
        <v>90</v>
      </c>
      <c r="AV4425" s="13" t="s">
        <v>90</v>
      </c>
      <c r="AW4425" s="13" t="s">
        <v>36</v>
      </c>
      <c r="AX4425" s="13" t="s">
        <v>80</v>
      </c>
      <c r="AY4425" s="161" t="s">
        <v>373</v>
      </c>
    </row>
    <row r="4426" spans="2:65" s="14" customFormat="1" ht="11.25">
      <c r="B4426" s="167"/>
      <c r="D4426" s="154" t="s">
        <v>381</v>
      </c>
      <c r="E4426" s="168" t="s">
        <v>1</v>
      </c>
      <c r="F4426" s="169" t="s">
        <v>386</v>
      </c>
      <c r="H4426" s="170">
        <v>3</v>
      </c>
      <c r="I4426" s="171"/>
      <c r="L4426" s="167"/>
      <c r="M4426" s="172"/>
      <c r="T4426" s="173"/>
      <c r="AT4426" s="168" t="s">
        <v>381</v>
      </c>
      <c r="AU4426" s="168" t="s">
        <v>90</v>
      </c>
      <c r="AV4426" s="14" t="s">
        <v>379</v>
      </c>
      <c r="AW4426" s="14" t="s">
        <v>36</v>
      </c>
      <c r="AX4426" s="14" t="s">
        <v>87</v>
      </c>
      <c r="AY4426" s="168" t="s">
        <v>373</v>
      </c>
    </row>
    <row r="4427" spans="2:65" s="1" customFormat="1" ht="16.5" customHeight="1">
      <c r="B4427" s="32"/>
      <c r="C4427" s="185" t="s">
        <v>2365</v>
      </c>
      <c r="D4427" s="185" t="s">
        <v>479</v>
      </c>
      <c r="E4427" s="186" t="s">
        <v>2366</v>
      </c>
      <c r="F4427" s="187" t="s">
        <v>2367</v>
      </c>
      <c r="G4427" s="188" t="s">
        <v>914</v>
      </c>
      <c r="H4427" s="189">
        <v>3</v>
      </c>
      <c r="I4427" s="190"/>
      <c r="J4427" s="191">
        <f>ROUND(I4427*H4427,2)</f>
        <v>0</v>
      </c>
      <c r="K4427" s="192"/>
      <c r="L4427" s="193"/>
      <c r="M4427" s="194" t="s">
        <v>1</v>
      </c>
      <c r="N4427" s="195" t="s">
        <v>45</v>
      </c>
      <c r="P4427" s="149">
        <f>O4427*H4427</f>
        <v>0</v>
      </c>
      <c r="Q4427" s="149">
        <v>2.4000000000000001E-4</v>
      </c>
      <c r="R4427" s="149">
        <f>Q4427*H4427</f>
        <v>7.2000000000000005E-4</v>
      </c>
      <c r="S4427" s="149">
        <v>0</v>
      </c>
      <c r="T4427" s="150">
        <f>S4427*H4427</f>
        <v>0</v>
      </c>
      <c r="AR4427" s="151" t="s">
        <v>658</v>
      </c>
      <c r="AT4427" s="151" t="s">
        <v>479</v>
      </c>
      <c r="AU4427" s="151" t="s">
        <v>90</v>
      </c>
      <c r="AY4427" s="17" t="s">
        <v>373</v>
      </c>
      <c r="BE4427" s="152">
        <f>IF(N4427="základní",J4427,0)</f>
        <v>0</v>
      </c>
      <c r="BF4427" s="152">
        <f>IF(N4427="snížená",J4427,0)</f>
        <v>0</v>
      </c>
      <c r="BG4427" s="152">
        <f>IF(N4427="zákl. přenesená",J4427,0)</f>
        <v>0</v>
      </c>
      <c r="BH4427" s="152">
        <f>IF(N4427="sníž. přenesená",J4427,0)</f>
        <v>0</v>
      </c>
      <c r="BI4427" s="152">
        <f>IF(N4427="nulová",J4427,0)</f>
        <v>0</v>
      </c>
      <c r="BJ4427" s="17" t="s">
        <v>87</v>
      </c>
      <c r="BK4427" s="152">
        <f>ROUND(I4427*H4427,2)</f>
        <v>0</v>
      </c>
      <c r="BL4427" s="17" t="s">
        <v>497</v>
      </c>
      <c r="BM4427" s="151" t="s">
        <v>2368</v>
      </c>
    </row>
    <row r="4428" spans="2:65" s="1" customFormat="1" ht="16.5" customHeight="1">
      <c r="B4428" s="32"/>
      <c r="C4428" s="139" t="s">
        <v>2369</v>
      </c>
      <c r="D4428" s="139" t="s">
        <v>375</v>
      </c>
      <c r="E4428" s="140" t="s">
        <v>2370</v>
      </c>
      <c r="F4428" s="141" t="s">
        <v>2371</v>
      </c>
      <c r="G4428" s="142" t="s">
        <v>914</v>
      </c>
      <c r="H4428" s="143">
        <v>9</v>
      </c>
      <c r="I4428" s="144"/>
      <c r="J4428" s="145">
        <f>ROUND(I4428*H4428,2)</f>
        <v>0</v>
      </c>
      <c r="K4428" s="146"/>
      <c r="L4428" s="32"/>
      <c r="M4428" s="147" t="s">
        <v>1</v>
      </c>
      <c r="N4428" s="148" t="s">
        <v>45</v>
      </c>
      <c r="P4428" s="149">
        <f>O4428*H4428</f>
        <v>0</v>
      </c>
      <c r="Q4428" s="149">
        <v>0</v>
      </c>
      <c r="R4428" s="149">
        <f>Q4428*H4428</f>
        <v>0</v>
      </c>
      <c r="S4428" s="149">
        <v>0</v>
      </c>
      <c r="T4428" s="150">
        <f>S4428*H4428</f>
        <v>0</v>
      </c>
      <c r="AR4428" s="151" t="s">
        <v>497</v>
      </c>
      <c r="AT4428" s="151" t="s">
        <v>375</v>
      </c>
      <c r="AU4428" s="151" t="s">
        <v>90</v>
      </c>
      <c r="AY4428" s="17" t="s">
        <v>373</v>
      </c>
      <c r="BE4428" s="152">
        <f>IF(N4428="základní",J4428,0)</f>
        <v>0</v>
      </c>
      <c r="BF4428" s="152">
        <f>IF(N4428="snížená",J4428,0)</f>
        <v>0</v>
      </c>
      <c r="BG4428" s="152">
        <f>IF(N4428="zákl. přenesená",J4428,0)</f>
        <v>0</v>
      </c>
      <c r="BH4428" s="152">
        <f>IF(N4428="sníž. přenesená",J4428,0)</f>
        <v>0</v>
      </c>
      <c r="BI4428" s="152">
        <f>IF(N4428="nulová",J4428,0)</f>
        <v>0</v>
      </c>
      <c r="BJ4428" s="17" t="s">
        <v>87</v>
      </c>
      <c r="BK4428" s="152">
        <f>ROUND(I4428*H4428,2)</f>
        <v>0</v>
      </c>
      <c r="BL4428" s="17" t="s">
        <v>497</v>
      </c>
      <c r="BM4428" s="151" t="s">
        <v>2372</v>
      </c>
    </row>
    <row r="4429" spans="2:65" s="12" customFormat="1" ht="11.25">
      <c r="B4429" s="153"/>
      <c r="D4429" s="154" t="s">
        <v>381</v>
      </c>
      <c r="E4429" s="155" t="s">
        <v>1</v>
      </c>
      <c r="F4429" s="156" t="s">
        <v>2324</v>
      </c>
      <c r="H4429" s="155" t="s">
        <v>1</v>
      </c>
      <c r="I4429" s="157"/>
      <c r="L4429" s="153"/>
      <c r="M4429" s="158"/>
      <c r="T4429" s="159"/>
      <c r="AT4429" s="155" t="s">
        <v>381</v>
      </c>
      <c r="AU4429" s="155" t="s">
        <v>90</v>
      </c>
      <c r="AV4429" s="12" t="s">
        <v>87</v>
      </c>
      <c r="AW4429" s="12" t="s">
        <v>36</v>
      </c>
      <c r="AX4429" s="12" t="s">
        <v>80</v>
      </c>
      <c r="AY4429" s="155" t="s">
        <v>373</v>
      </c>
    </row>
    <row r="4430" spans="2:65" s="12" customFormat="1" ht="11.25">
      <c r="B4430" s="153"/>
      <c r="D4430" s="154" t="s">
        <v>381</v>
      </c>
      <c r="E4430" s="155" t="s">
        <v>1</v>
      </c>
      <c r="F4430" s="156" t="s">
        <v>2373</v>
      </c>
      <c r="H4430" s="155" t="s">
        <v>1</v>
      </c>
      <c r="I4430" s="157"/>
      <c r="L4430" s="153"/>
      <c r="M4430" s="158"/>
      <c r="T4430" s="159"/>
      <c r="AT4430" s="155" t="s">
        <v>381</v>
      </c>
      <c r="AU4430" s="155" t="s">
        <v>90</v>
      </c>
      <c r="AV4430" s="12" t="s">
        <v>87</v>
      </c>
      <c r="AW4430" s="12" t="s">
        <v>36</v>
      </c>
      <c r="AX4430" s="12" t="s">
        <v>80</v>
      </c>
      <c r="AY4430" s="155" t="s">
        <v>373</v>
      </c>
    </row>
    <row r="4431" spans="2:65" s="13" customFormat="1" ht="11.25">
      <c r="B4431" s="160"/>
      <c r="D4431" s="154" t="s">
        <v>381</v>
      </c>
      <c r="E4431" s="161" t="s">
        <v>1</v>
      </c>
      <c r="F4431" s="162" t="s">
        <v>2325</v>
      </c>
      <c r="H4431" s="163">
        <v>4</v>
      </c>
      <c r="I4431" s="164"/>
      <c r="L4431" s="160"/>
      <c r="M4431" s="165"/>
      <c r="T4431" s="166"/>
      <c r="AT4431" s="161" t="s">
        <v>381</v>
      </c>
      <c r="AU4431" s="161" t="s">
        <v>90</v>
      </c>
      <c r="AV4431" s="13" t="s">
        <v>90</v>
      </c>
      <c r="AW4431" s="13" t="s">
        <v>36</v>
      </c>
      <c r="AX4431" s="13" t="s">
        <v>80</v>
      </c>
      <c r="AY4431" s="161" t="s">
        <v>373</v>
      </c>
    </row>
    <row r="4432" spans="2:65" s="13" customFormat="1" ht="11.25">
      <c r="B4432" s="160"/>
      <c r="D4432" s="154" t="s">
        <v>381</v>
      </c>
      <c r="E4432" s="161" t="s">
        <v>1</v>
      </c>
      <c r="F4432" s="162" t="s">
        <v>2327</v>
      </c>
      <c r="H4432" s="163">
        <v>1</v>
      </c>
      <c r="I4432" s="164"/>
      <c r="L4432" s="160"/>
      <c r="M4432" s="165"/>
      <c r="T4432" s="166"/>
      <c r="AT4432" s="161" t="s">
        <v>381</v>
      </c>
      <c r="AU4432" s="161" t="s">
        <v>90</v>
      </c>
      <c r="AV4432" s="13" t="s">
        <v>90</v>
      </c>
      <c r="AW4432" s="13" t="s">
        <v>36</v>
      </c>
      <c r="AX4432" s="13" t="s">
        <v>80</v>
      </c>
      <c r="AY4432" s="161" t="s">
        <v>373</v>
      </c>
    </row>
    <row r="4433" spans="2:65" s="13" customFormat="1" ht="11.25">
      <c r="B4433" s="160"/>
      <c r="D4433" s="154" t="s">
        <v>381</v>
      </c>
      <c r="E4433" s="161" t="s">
        <v>1</v>
      </c>
      <c r="F4433" s="162" t="s">
        <v>2374</v>
      </c>
      <c r="H4433" s="163">
        <v>2</v>
      </c>
      <c r="I4433" s="164"/>
      <c r="L4433" s="160"/>
      <c r="M4433" s="165"/>
      <c r="T4433" s="166"/>
      <c r="AT4433" s="161" t="s">
        <v>381</v>
      </c>
      <c r="AU4433" s="161" t="s">
        <v>90</v>
      </c>
      <c r="AV4433" s="13" t="s">
        <v>90</v>
      </c>
      <c r="AW4433" s="13" t="s">
        <v>36</v>
      </c>
      <c r="AX4433" s="13" t="s">
        <v>80</v>
      </c>
      <c r="AY4433" s="161" t="s">
        <v>373</v>
      </c>
    </row>
    <row r="4434" spans="2:65" s="13" customFormat="1" ht="11.25">
      <c r="B4434" s="160"/>
      <c r="D4434" s="154" t="s">
        <v>381</v>
      </c>
      <c r="E4434" s="161" t="s">
        <v>1</v>
      </c>
      <c r="F4434" s="162" t="s">
        <v>2329</v>
      </c>
      <c r="H4434" s="163">
        <v>1</v>
      </c>
      <c r="I4434" s="164"/>
      <c r="L4434" s="160"/>
      <c r="M4434" s="165"/>
      <c r="T4434" s="166"/>
      <c r="AT4434" s="161" t="s">
        <v>381</v>
      </c>
      <c r="AU4434" s="161" t="s">
        <v>90</v>
      </c>
      <c r="AV4434" s="13" t="s">
        <v>90</v>
      </c>
      <c r="AW4434" s="13" t="s">
        <v>36</v>
      </c>
      <c r="AX4434" s="13" t="s">
        <v>80</v>
      </c>
      <c r="AY4434" s="161" t="s">
        <v>373</v>
      </c>
    </row>
    <row r="4435" spans="2:65" s="13" customFormat="1" ht="11.25">
      <c r="B4435" s="160"/>
      <c r="D4435" s="154" t="s">
        <v>381</v>
      </c>
      <c r="E4435" s="161" t="s">
        <v>1</v>
      </c>
      <c r="F4435" s="162" t="s">
        <v>2330</v>
      </c>
      <c r="H4435" s="163">
        <v>1</v>
      </c>
      <c r="I4435" s="164"/>
      <c r="L4435" s="160"/>
      <c r="M4435" s="165"/>
      <c r="T4435" s="166"/>
      <c r="AT4435" s="161" t="s">
        <v>381</v>
      </c>
      <c r="AU4435" s="161" t="s">
        <v>90</v>
      </c>
      <c r="AV4435" s="13" t="s">
        <v>90</v>
      </c>
      <c r="AW4435" s="13" t="s">
        <v>36</v>
      </c>
      <c r="AX4435" s="13" t="s">
        <v>80</v>
      </c>
      <c r="AY4435" s="161" t="s">
        <v>373</v>
      </c>
    </row>
    <row r="4436" spans="2:65" s="14" customFormat="1" ht="11.25">
      <c r="B4436" s="167"/>
      <c r="D4436" s="154" t="s">
        <v>381</v>
      </c>
      <c r="E4436" s="168" t="s">
        <v>1</v>
      </c>
      <c r="F4436" s="169" t="s">
        <v>386</v>
      </c>
      <c r="H4436" s="170">
        <v>9</v>
      </c>
      <c r="I4436" s="171"/>
      <c r="L4436" s="167"/>
      <c r="M4436" s="172"/>
      <c r="T4436" s="173"/>
      <c r="AT4436" s="168" t="s">
        <v>381</v>
      </c>
      <c r="AU4436" s="168" t="s">
        <v>90</v>
      </c>
      <c r="AV4436" s="14" t="s">
        <v>379</v>
      </c>
      <c r="AW4436" s="14" t="s">
        <v>36</v>
      </c>
      <c r="AX4436" s="14" t="s">
        <v>87</v>
      </c>
      <c r="AY4436" s="168" t="s">
        <v>373</v>
      </c>
    </row>
    <row r="4437" spans="2:65" s="1" customFormat="1" ht="16.5" customHeight="1">
      <c r="B4437" s="32"/>
      <c r="C4437" s="185" t="s">
        <v>2375</v>
      </c>
      <c r="D4437" s="185" t="s">
        <v>479</v>
      </c>
      <c r="E4437" s="186" t="s">
        <v>2376</v>
      </c>
      <c r="F4437" s="187" t="s">
        <v>2377</v>
      </c>
      <c r="G4437" s="188" t="s">
        <v>914</v>
      </c>
      <c r="H4437" s="189">
        <v>9</v>
      </c>
      <c r="I4437" s="190"/>
      <c r="J4437" s="191">
        <f>ROUND(I4437*H4437,2)</f>
        <v>0</v>
      </c>
      <c r="K4437" s="192"/>
      <c r="L4437" s="193"/>
      <c r="M4437" s="194" t="s">
        <v>1</v>
      </c>
      <c r="N4437" s="195" t="s">
        <v>45</v>
      </c>
      <c r="P4437" s="149">
        <f>O4437*H4437</f>
        <v>0</v>
      </c>
      <c r="Q4437" s="149">
        <v>1.4999999999999999E-4</v>
      </c>
      <c r="R4437" s="149">
        <f>Q4437*H4437</f>
        <v>1.3499999999999999E-3</v>
      </c>
      <c r="S4437" s="149">
        <v>0</v>
      </c>
      <c r="T4437" s="150">
        <f>S4437*H4437</f>
        <v>0</v>
      </c>
      <c r="AR4437" s="151" t="s">
        <v>658</v>
      </c>
      <c r="AT4437" s="151" t="s">
        <v>479</v>
      </c>
      <c r="AU4437" s="151" t="s">
        <v>90</v>
      </c>
      <c r="AY4437" s="17" t="s">
        <v>373</v>
      </c>
      <c r="BE4437" s="152">
        <f>IF(N4437="základní",J4437,0)</f>
        <v>0</v>
      </c>
      <c r="BF4437" s="152">
        <f>IF(N4437="snížená",J4437,0)</f>
        <v>0</v>
      </c>
      <c r="BG4437" s="152">
        <f>IF(N4437="zákl. přenesená",J4437,0)</f>
        <v>0</v>
      </c>
      <c r="BH4437" s="152">
        <f>IF(N4437="sníž. přenesená",J4437,0)</f>
        <v>0</v>
      </c>
      <c r="BI4437" s="152">
        <f>IF(N4437="nulová",J4437,0)</f>
        <v>0</v>
      </c>
      <c r="BJ4437" s="17" t="s">
        <v>87</v>
      </c>
      <c r="BK4437" s="152">
        <f>ROUND(I4437*H4437,2)</f>
        <v>0</v>
      </c>
      <c r="BL4437" s="17" t="s">
        <v>497</v>
      </c>
      <c r="BM4437" s="151" t="s">
        <v>2378</v>
      </c>
    </row>
    <row r="4438" spans="2:65" s="1" customFormat="1" ht="16.5" customHeight="1">
      <c r="B4438" s="32"/>
      <c r="C4438" s="139" t="s">
        <v>2379</v>
      </c>
      <c r="D4438" s="139" t="s">
        <v>375</v>
      </c>
      <c r="E4438" s="140" t="s">
        <v>2380</v>
      </c>
      <c r="F4438" s="141" t="s">
        <v>2381</v>
      </c>
      <c r="G4438" s="142" t="s">
        <v>914</v>
      </c>
      <c r="H4438" s="143">
        <v>7</v>
      </c>
      <c r="I4438" s="144"/>
      <c r="J4438" s="145">
        <f>ROUND(I4438*H4438,2)</f>
        <v>0</v>
      </c>
      <c r="K4438" s="146"/>
      <c r="L4438" s="32"/>
      <c r="M4438" s="147" t="s">
        <v>1</v>
      </c>
      <c r="N4438" s="148" t="s">
        <v>45</v>
      </c>
      <c r="P4438" s="149">
        <f>O4438*H4438</f>
        <v>0</v>
      </c>
      <c r="Q4438" s="149">
        <v>0</v>
      </c>
      <c r="R4438" s="149">
        <f>Q4438*H4438</f>
        <v>0</v>
      </c>
      <c r="S4438" s="149">
        <v>0</v>
      </c>
      <c r="T4438" s="150">
        <f>S4438*H4438</f>
        <v>0</v>
      </c>
      <c r="AR4438" s="151" t="s">
        <v>497</v>
      </c>
      <c r="AT4438" s="151" t="s">
        <v>375</v>
      </c>
      <c r="AU4438" s="151" t="s">
        <v>90</v>
      </c>
      <c r="AY4438" s="17" t="s">
        <v>373</v>
      </c>
      <c r="BE4438" s="152">
        <f>IF(N4438="základní",J4438,0)</f>
        <v>0</v>
      </c>
      <c r="BF4438" s="152">
        <f>IF(N4438="snížená",J4438,0)</f>
        <v>0</v>
      </c>
      <c r="BG4438" s="152">
        <f>IF(N4438="zákl. přenesená",J4438,0)</f>
        <v>0</v>
      </c>
      <c r="BH4438" s="152">
        <f>IF(N4438="sníž. přenesená",J4438,0)</f>
        <v>0</v>
      </c>
      <c r="BI4438" s="152">
        <f>IF(N4438="nulová",J4438,0)</f>
        <v>0</v>
      </c>
      <c r="BJ4438" s="17" t="s">
        <v>87</v>
      </c>
      <c r="BK4438" s="152">
        <f>ROUND(I4438*H4438,2)</f>
        <v>0</v>
      </c>
      <c r="BL4438" s="17" t="s">
        <v>497</v>
      </c>
      <c r="BM4438" s="151" t="s">
        <v>2382</v>
      </c>
    </row>
    <row r="4439" spans="2:65" s="12" customFormat="1" ht="11.25">
      <c r="B4439" s="153"/>
      <c r="D4439" s="154" t="s">
        <v>381</v>
      </c>
      <c r="E4439" s="155" t="s">
        <v>1</v>
      </c>
      <c r="F4439" s="156" t="s">
        <v>2324</v>
      </c>
      <c r="H4439" s="155" t="s">
        <v>1</v>
      </c>
      <c r="I4439" s="157"/>
      <c r="L4439" s="153"/>
      <c r="M4439" s="158"/>
      <c r="T4439" s="159"/>
      <c r="AT4439" s="155" t="s">
        <v>381</v>
      </c>
      <c r="AU4439" s="155" t="s">
        <v>90</v>
      </c>
      <c r="AV4439" s="12" t="s">
        <v>87</v>
      </c>
      <c r="AW4439" s="12" t="s">
        <v>36</v>
      </c>
      <c r="AX4439" s="12" t="s">
        <v>80</v>
      </c>
      <c r="AY4439" s="155" t="s">
        <v>373</v>
      </c>
    </row>
    <row r="4440" spans="2:65" s="13" customFormat="1" ht="11.25">
      <c r="B4440" s="160"/>
      <c r="D4440" s="154" t="s">
        <v>381</v>
      </c>
      <c r="E4440" s="161" t="s">
        <v>1</v>
      </c>
      <c r="F4440" s="162" t="s">
        <v>2383</v>
      </c>
      <c r="H4440" s="163">
        <v>4</v>
      </c>
      <c r="I4440" s="164"/>
      <c r="L4440" s="160"/>
      <c r="M4440" s="165"/>
      <c r="T4440" s="166"/>
      <c r="AT4440" s="161" t="s">
        <v>381</v>
      </c>
      <c r="AU4440" s="161" t="s">
        <v>90</v>
      </c>
      <c r="AV4440" s="13" t="s">
        <v>90</v>
      </c>
      <c r="AW4440" s="13" t="s">
        <v>36</v>
      </c>
      <c r="AX4440" s="13" t="s">
        <v>80</v>
      </c>
      <c r="AY4440" s="161" t="s">
        <v>373</v>
      </c>
    </row>
    <row r="4441" spans="2:65" s="13" customFormat="1" ht="11.25">
      <c r="B4441" s="160"/>
      <c r="D4441" s="154" t="s">
        <v>381</v>
      </c>
      <c r="E4441" s="161" t="s">
        <v>1</v>
      </c>
      <c r="F4441" s="162" t="s">
        <v>2384</v>
      </c>
      <c r="H4441" s="163">
        <v>3</v>
      </c>
      <c r="I4441" s="164"/>
      <c r="L4441" s="160"/>
      <c r="M4441" s="165"/>
      <c r="T4441" s="166"/>
      <c r="AT4441" s="161" t="s">
        <v>381</v>
      </c>
      <c r="AU4441" s="161" t="s">
        <v>90</v>
      </c>
      <c r="AV4441" s="13" t="s">
        <v>90</v>
      </c>
      <c r="AW4441" s="13" t="s">
        <v>36</v>
      </c>
      <c r="AX4441" s="13" t="s">
        <v>80</v>
      </c>
      <c r="AY4441" s="161" t="s">
        <v>373</v>
      </c>
    </row>
    <row r="4442" spans="2:65" s="14" customFormat="1" ht="11.25">
      <c r="B4442" s="167"/>
      <c r="D4442" s="154" t="s">
        <v>381</v>
      </c>
      <c r="E4442" s="168" t="s">
        <v>1</v>
      </c>
      <c r="F4442" s="169" t="s">
        <v>386</v>
      </c>
      <c r="H4442" s="170">
        <v>7</v>
      </c>
      <c r="I4442" s="171"/>
      <c r="L4442" s="167"/>
      <c r="M4442" s="172"/>
      <c r="T4442" s="173"/>
      <c r="AT4442" s="168" t="s">
        <v>381</v>
      </c>
      <c r="AU4442" s="168" t="s">
        <v>90</v>
      </c>
      <c r="AV4442" s="14" t="s">
        <v>379</v>
      </c>
      <c r="AW4442" s="14" t="s">
        <v>36</v>
      </c>
      <c r="AX4442" s="14" t="s">
        <v>87</v>
      </c>
      <c r="AY4442" s="168" t="s">
        <v>373</v>
      </c>
    </row>
    <row r="4443" spans="2:65" s="1" customFormat="1" ht="16.5" customHeight="1">
      <c r="B4443" s="32"/>
      <c r="C4443" s="185" t="s">
        <v>2385</v>
      </c>
      <c r="D4443" s="185" t="s">
        <v>479</v>
      </c>
      <c r="E4443" s="186" t="s">
        <v>2386</v>
      </c>
      <c r="F4443" s="187" t="s">
        <v>2387</v>
      </c>
      <c r="G4443" s="188" t="s">
        <v>914</v>
      </c>
      <c r="H4443" s="189">
        <v>7</v>
      </c>
      <c r="I4443" s="190"/>
      <c r="J4443" s="191">
        <f>ROUND(I4443*H4443,2)</f>
        <v>0</v>
      </c>
      <c r="K4443" s="192"/>
      <c r="L4443" s="193"/>
      <c r="M4443" s="194" t="s">
        <v>1</v>
      </c>
      <c r="N4443" s="195" t="s">
        <v>45</v>
      </c>
      <c r="P4443" s="149">
        <f>O4443*H4443</f>
        <v>0</v>
      </c>
      <c r="Q4443" s="149">
        <v>2.2000000000000001E-3</v>
      </c>
      <c r="R4443" s="149">
        <f>Q4443*H4443</f>
        <v>1.54E-2</v>
      </c>
      <c r="S4443" s="149">
        <v>0</v>
      </c>
      <c r="T4443" s="150">
        <f>S4443*H4443</f>
        <v>0</v>
      </c>
      <c r="AR4443" s="151" t="s">
        <v>658</v>
      </c>
      <c r="AT4443" s="151" t="s">
        <v>479</v>
      </c>
      <c r="AU4443" s="151" t="s">
        <v>90</v>
      </c>
      <c r="AY4443" s="17" t="s">
        <v>373</v>
      </c>
      <c r="BE4443" s="152">
        <f>IF(N4443="základní",J4443,0)</f>
        <v>0</v>
      </c>
      <c r="BF4443" s="152">
        <f>IF(N4443="snížená",J4443,0)</f>
        <v>0</v>
      </c>
      <c r="BG4443" s="152">
        <f>IF(N4443="zákl. přenesená",J4443,0)</f>
        <v>0</v>
      </c>
      <c r="BH4443" s="152">
        <f>IF(N4443="sníž. přenesená",J4443,0)</f>
        <v>0</v>
      </c>
      <c r="BI4443" s="152">
        <f>IF(N4443="nulová",J4443,0)</f>
        <v>0</v>
      </c>
      <c r="BJ4443" s="17" t="s">
        <v>87</v>
      </c>
      <c r="BK4443" s="152">
        <f>ROUND(I4443*H4443,2)</f>
        <v>0</v>
      </c>
      <c r="BL4443" s="17" t="s">
        <v>497</v>
      </c>
      <c r="BM4443" s="151" t="s">
        <v>2388</v>
      </c>
    </row>
    <row r="4444" spans="2:65" s="1" customFormat="1" ht="16.5" customHeight="1">
      <c r="B4444" s="32"/>
      <c r="C4444" s="139" t="s">
        <v>2389</v>
      </c>
      <c r="D4444" s="139" t="s">
        <v>375</v>
      </c>
      <c r="E4444" s="140" t="s">
        <v>2390</v>
      </c>
      <c r="F4444" s="141" t="s">
        <v>2391</v>
      </c>
      <c r="G4444" s="142" t="s">
        <v>914</v>
      </c>
      <c r="H4444" s="143">
        <v>1</v>
      </c>
      <c r="I4444" s="144"/>
      <c r="J4444" s="145">
        <f>ROUND(I4444*H4444,2)</f>
        <v>0</v>
      </c>
      <c r="K4444" s="146"/>
      <c r="L4444" s="32"/>
      <c r="M4444" s="147" t="s">
        <v>1</v>
      </c>
      <c r="N4444" s="148" t="s">
        <v>45</v>
      </c>
      <c r="P4444" s="149">
        <f>O4444*H4444</f>
        <v>0</v>
      </c>
      <c r="Q4444" s="149">
        <v>0</v>
      </c>
      <c r="R4444" s="149">
        <f>Q4444*H4444</f>
        <v>0</v>
      </c>
      <c r="S4444" s="149">
        <v>0</v>
      </c>
      <c r="T4444" s="150">
        <f>S4444*H4444</f>
        <v>0</v>
      </c>
      <c r="AR4444" s="151" t="s">
        <v>497</v>
      </c>
      <c r="AT4444" s="151" t="s">
        <v>375</v>
      </c>
      <c r="AU4444" s="151" t="s">
        <v>90</v>
      </c>
      <c r="AY4444" s="17" t="s">
        <v>373</v>
      </c>
      <c r="BE4444" s="152">
        <f>IF(N4444="základní",J4444,0)</f>
        <v>0</v>
      </c>
      <c r="BF4444" s="152">
        <f>IF(N4444="snížená",J4444,0)</f>
        <v>0</v>
      </c>
      <c r="BG4444" s="152">
        <f>IF(N4444="zákl. přenesená",J4444,0)</f>
        <v>0</v>
      </c>
      <c r="BH4444" s="152">
        <f>IF(N4444="sníž. přenesená",J4444,0)</f>
        <v>0</v>
      </c>
      <c r="BI4444" s="152">
        <f>IF(N4444="nulová",J4444,0)</f>
        <v>0</v>
      </c>
      <c r="BJ4444" s="17" t="s">
        <v>87</v>
      </c>
      <c r="BK4444" s="152">
        <f>ROUND(I4444*H4444,2)</f>
        <v>0</v>
      </c>
      <c r="BL4444" s="17" t="s">
        <v>497</v>
      </c>
      <c r="BM4444" s="151" t="s">
        <v>2392</v>
      </c>
    </row>
    <row r="4445" spans="2:65" s="12" customFormat="1" ht="11.25">
      <c r="B4445" s="153"/>
      <c r="D4445" s="154" t="s">
        <v>381</v>
      </c>
      <c r="E4445" s="155" t="s">
        <v>1</v>
      </c>
      <c r="F4445" s="156" t="s">
        <v>2324</v>
      </c>
      <c r="H4445" s="155" t="s">
        <v>1</v>
      </c>
      <c r="I4445" s="157"/>
      <c r="L4445" s="153"/>
      <c r="M4445" s="158"/>
      <c r="T4445" s="159"/>
      <c r="AT4445" s="155" t="s">
        <v>381</v>
      </c>
      <c r="AU4445" s="155" t="s">
        <v>90</v>
      </c>
      <c r="AV4445" s="12" t="s">
        <v>87</v>
      </c>
      <c r="AW4445" s="12" t="s">
        <v>36</v>
      </c>
      <c r="AX4445" s="12" t="s">
        <v>80</v>
      </c>
      <c r="AY4445" s="155" t="s">
        <v>373</v>
      </c>
    </row>
    <row r="4446" spans="2:65" s="13" customFormat="1" ht="11.25">
      <c r="B4446" s="160"/>
      <c r="D4446" s="154" t="s">
        <v>381</v>
      </c>
      <c r="E4446" s="161" t="s">
        <v>1</v>
      </c>
      <c r="F4446" s="162" t="s">
        <v>2330</v>
      </c>
      <c r="H4446" s="163">
        <v>1</v>
      </c>
      <c r="I4446" s="164"/>
      <c r="L4446" s="160"/>
      <c r="M4446" s="165"/>
      <c r="T4446" s="166"/>
      <c r="AT4446" s="161" t="s">
        <v>381</v>
      </c>
      <c r="AU4446" s="161" t="s">
        <v>90</v>
      </c>
      <c r="AV4446" s="13" t="s">
        <v>90</v>
      </c>
      <c r="AW4446" s="13" t="s">
        <v>36</v>
      </c>
      <c r="AX4446" s="13" t="s">
        <v>80</v>
      </c>
      <c r="AY4446" s="161" t="s">
        <v>373</v>
      </c>
    </row>
    <row r="4447" spans="2:65" s="14" customFormat="1" ht="11.25">
      <c r="B4447" s="167"/>
      <c r="D4447" s="154" t="s">
        <v>381</v>
      </c>
      <c r="E4447" s="168" t="s">
        <v>1</v>
      </c>
      <c r="F4447" s="169" t="s">
        <v>386</v>
      </c>
      <c r="H4447" s="170">
        <v>1</v>
      </c>
      <c r="I4447" s="171"/>
      <c r="L4447" s="167"/>
      <c r="M4447" s="172"/>
      <c r="T4447" s="173"/>
      <c r="AT4447" s="168" t="s">
        <v>381</v>
      </c>
      <c r="AU4447" s="168" t="s">
        <v>90</v>
      </c>
      <c r="AV4447" s="14" t="s">
        <v>379</v>
      </c>
      <c r="AW4447" s="14" t="s">
        <v>36</v>
      </c>
      <c r="AX4447" s="14" t="s">
        <v>87</v>
      </c>
      <c r="AY4447" s="168" t="s">
        <v>373</v>
      </c>
    </row>
    <row r="4448" spans="2:65" s="1" customFormat="1" ht="16.5" customHeight="1">
      <c r="B4448" s="32"/>
      <c r="C4448" s="185" t="s">
        <v>2393</v>
      </c>
      <c r="D4448" s="185" t="s">
        <v>479</v>
      </c>
      <c r="E4448" s="186" t="s">
        <v>2394</v>
      </c>
      <c r="F4448" s="187" t="s">
        <v>2395</v>
      </c>
      <c r="G4448" s="188" t="s">
        <v>914</v>
      </c>
      <c r="H4448" s="189">
        <v>1</v>
      </c>
      <c r="I4448" s="190"/>
      <c r="J4448" s="191">
        <f>ROUND(I4448*H4448,2)</f>
        <v>0</v>
      </c>
      <c r="K4448" s="192"/>
      <c r="L4448" s="193"/>
      <c r="M4448" s="194" t="s">
        <v>1</v>
      </c>
      <c r="N4448" s="195" t="s">
        <v>45</v>
      </c>
      <c r="P4448" s="149">
        <f>O4448*H4448</f>
        <v>0</v>
      </c>
      <c r="Q4448" s="149">
        <v>2.2000000000000001E-3</v>
      </c>
      <c r="R4448" s="149">
        <f>Q4448*H4448</f>
        <v>2.2000000000000001E-3</v>
      </c>
      <c r="S4448" s="149">
        <v>0</v>
      </c>
      <c r="T4448" s="150">
        <f>S4448*H4448</f>
        <v>0</v>
      </c>
      <c r="AR4448" s="151" t="s">
        <v>658</v>
      </c>
      <c r="AT4448" s="151" t="s">
        <v>479</v>
      </c>
      <c r="AU4448" s="151" t="s">
        <v>90</v>
      </c>
      <c r="AY4448" s="17" t="s">
        <v>373</v>
      </c>
      <c r="BE4448" s="152">
        <f>IF(N4448="základní",J4448,0)</f>
        <v>0</v>
      </c>
      <c r="BF4448" s="152">
        <f>IF(N4448="snížená",J4448,0)</f>
        <v>0</v>
      </c>
      <c r="BG4448" s="152">
        <f>IF(N4448="zákl. přenesená",J4448,0)</f>
        <v>0</v>
      </c>
      <c r="BH4448" s="152">
        <f>IF(N4448="sníž. přenesená",J4448,0)</f>
        <v>0</v>
      </c>
      <c r="BI4448" s="152">
        <f>IF(N4448="nulová",J4448,0)</f>
        <v>0</v>
      </c>
      <c r="BJ4448" s="17" t="s">
        <v>87</v>
      </c>
      <c r="BK4448" s="152">
        <f>ROUND(I4448*H4448,2)</f>
        <v>0</v>
      </c>
      <c r="BL4448" s="17" t="s">
        <v>497</v>
      </c>
      <c r="BM4448" s="151" t="s">
        <v>2396</v>
      </c>
    </row>
    <row r="4449" spans="2:65" s="1" customFormat="1" ht="21.75" customHeight="1">
      <c r="B4449" s="32"/>
      <c r="C4449" s="139" t="s">
        <v>2397</v>
      </c>
      <c r="D4449" s="139" t="s">
        <v>375</v>
      </c>
      <c r="E4449" s="140" t="s">
        <v>2398</v>
      </c>
      <c r="F4449" s="141" t="s">
        <v>2399</v>
      </c>
      <c r="G4449" s="142" t="s">
        <v>914</v>
      </c>
      <c r="H4449" s="143">
        <v>13</v>
      </c>
      <c r="I4449" s="144"/>
      <c r="J4449" s="145">
        <f>ROUND(I4449*H4449,2)</f>
        <v>0</v>
      </c>
      <c r="K4449" s="146"/>
      <c r="L4449" s="32"/>
      <c r="M4449" s="147" t="s">
        <v>1</v>
      </c>
      <c r="N4449" s="148" t="s">
        <v>45</v>
      </c>
      <c r="P4449" s="149">
        <f>O4449*H4449</f>
        <v>0</v>
      </c>
      <c r="Q4449" s="149">
        <v>4.4999999999999999E-4</v>
      </c>
      <c r="R4449" s="149">
        <f>Q4449*H4449</f>
        <v>5.8500000000000002E-3</v>
      </c>
      <c r="S4449" s="149">
        <v>0</v>
      </c>
      <c r="T4449" s="150">
        <f>S4449*H4449</f>
        <v>0</v>
      </c>
      <c r="AR4449" s="151" t="s">
        <v>497</v>
      </c>
      <c r="AT4449" s="151" t="s">
        <v>375</v>
      </c>
      <c r="AU4449" s="151" t="s">
        <v>90</v>
      </c>
      <c r="AY4449" s="17" t="s">
        <v>373</v>
      </c>
      <c r="BE4449" s="152">
        <f>IF(N4449="základní",J4449,0)</f>
        <v>0</v>
      </c>
      <c r="BF4449" s="152">
        <f>IF(N4449="snížená",J4449,0)</f>
        <v>0</v>
      </c>
      <c r="BG4449" s="152">
        <f>IF(N4449="zákl. přenesená",J4449,0)</f>
        <v>0</v>
      </c>
      <c r="BH4449" s="152">
        <f>IF(N4449="sníž. přenesená",J4449,0)</f>
        <v>0</v>
      </c>
      <c r="BI4449" s="152">
        <f>IF(N4449="nulová",J4449,0)</f>
        <v>0</v>
      </c>
      <c r="BJ4449" s="17" t="s">
        <v>87</v>
      </c>
      <c r="BK4449" s="152">
        <f>ROUND(I4449*H4449,2)</f>
        <v>0</v>
      </c>
      <c r="BL4449" s="17" t="s">
        <v>497</v>
      </c>
      <c r="BM4449" s="151" t="s">
        <v>2400</v>
      </c>
    </row>
    <row r="4450" spans="2:65" s="12" customFormat="1" ht="11.25">
      <c r="B4450" s="153"/>
      <c r="D4450" s="154" t="s">
        <v>381</v>
      </c>
      <c r="E4450" s="155" t="s">
        <v>1</v>
      </c>
      <c r="F4450" s="156" t="s">
        <v>2324</v>
      </c>
      <c r="H4450" s="155" t="s">
        <v>1</v>
      </c>
      <c r="I4450" s="157"/>
      <c r="L4450" s="153"/>
      <c r="M4450" s="158"/>
      <c r="T4450" s="159"/>
      <c r="AT4450" s="155" t="s">
        <v>381</v>
      </c>
      <c r="AU4450" s="155" t="s">
        <v>90</v>
      </c>
      <c r="AV4450" s="12" t="s">
        <v>87</v>
      </c>
      <c r="AW4450" s="12" t="s">
        <v>36</v>
      </c>
      <c r="AX4450" s="12" t="s">
        <v>80</v>
      </c>
      <c r="AY4450" s="155" t="s">
        <v>373</v>
      </c>
    </row>
    <row r="4451" spans="2:65" s="13" customFormat="1" ht="11.25">
      <c r="B4451" s="160"/>
      <c r="D4451" s="154" t="s">
        <v>381</v>
      </c>
      <c r="E4451" s="161" t="s">
        <v>1</v>
      </c>
      <c r="F4451" s="162" t="s">
        <v>2401</v>
      </c>
      <c r="H4451" s="163">
        <v>4</v>
      </c>
      <c r="I4451" s="164"/>
      <c r="L4451" s="160"/>
      <c r="M4451" s="165"/>
      <c r="T4451" s="166"/>
      <c r="AT4451" s="161" t="s">
        <v>381</v>
      </c>
      <c r="AU4451" s="161" t="s">
        <v>90</v>
      </c>
      <c r="AV4451" s="13" t="s">
        <v>90</v>
      </c>
      <c r="AW4451" s="13" t="s">
        <v>36</v>
      </c>
      <c r="AX4451" s="13" t="s">
        <v>80</v>
      </c>
      <c r="AY4451" s="161" t="s">
        <v>373</v>
      </c>
    </row>
    <row r="4452" spans="2:65" s="13" customFormat="1" ht="11.25">
      <c r="B4452" s="160"/>
      <c r="D4452" s="154" t="s">
        <v>381</v>
      </c>
      <c r="E4452" s="161" t="s">
        <v>1</v>
      </c>
      <c r="F4452" s="162" t="s">
        <v>2383</v>
      </c>
      <c r="H4452" s="163">
        <v>4</v>
      </c>
      <c r="I4452" s="164"/>
      <c r="L4452" s="160"/>
      <c r="M4452" s="165"/>
      <c r="T4452" s="166"/>
      <c r="AT4452" s="161" t="s">
        <v>381</v>
      </c>
      <c r="AU4452" s="161" t="s">
        <v>90</v>
      </c>
      <c r="AV4452" s="13" t="s">
        <v>90</v>
      </c>
      <c r="AW4452" s="13" t="s">
        <v>36</v>
      </c>
      <c r="AX4452" s="13" t="s">
        <v>80</v>
      </c>
      <c r="AY4452" s="161" t="s">
        <v>373</v>
      </c>
    </row>
    <row r="4453" spans="2:65" s="13" customFormat="1" ht="11.25">
      <c r="B4453" s="160"/>
      <c r="D4453" s="154" t="s">
        <v>381</v>
      </c>
      <c r="E4453" s="161" t="s">
        <v>1</v>
      </c>
      <c r="F4453" s="162" t="s">
        <v>2402</v>
      </c>
      <c r="H4453" s="163">
        <v>1</v>
      </c>
      <c r="I4453" s="164"/>
      <c r="L4453" s="160"/>
      <c r="M4453" s="165"/>
      <c r="T4453" s="166"/>
      <c r="AT4453" s="161" t="s">
        <v>381</v>
      </c>
      <c r="AU4453" s="161" t="s">
        <v>90</v>
      </c>
      <c r="AV4453" s="13" t="s">
        <v>90</v>
      </c>
      <c r="AW4453" s="13" t="s">
        <v>36</v>
      </c>
      <c r="AX4453" s="13" t="s">
        <v>80</v>
      </c>
      <c r="AY4453" s="161" t="s">
        <v>373</v>
      </c>
    </row>
    <row r="4454" spans="2:65" s="13" customFormat="1" ht="11.25">
      <c r="B4454" s="160"/>
      <c r="D4454" s="154" t="s">
        <v>381</v>
      </c>
      <c r="E4454" s="161" t="s">
        <v>1</v>
      </c>
      <c r="F4454" s="162" t="s">
        <v>2403</v>
      </c>
      <c r="H4454" s="163">
        <v>1</v>
      </c>
      <c r="I4454" s="164"/>
      <c r="L4454" s="160"/>
      <c r="M4454" s="165"/>
      <c r="T4454" s="166"/>
      <c r="AT4454" s="161" t="s">
        <v>381</v>
      </c>
      <c r="AU4454" s="161" t="s">
        <v>90</v>
      </c>
      <c r="AV4454" s="13" t="s">
        <v>90</v>
      </c>
      <c r="AW4454" s="13" t="s">
        <v>36</v>
      </c>
      <c r="AX4454" s="13" t="s">
        <v>80</v>
      </c>
      <c r="AY4454" s="161" t="s">
        <v>373</v>
      </c>
    </row>
    <row r="4455" spans="2:65" s="13" customFormat="1" ht="11.25">
      <c r="B4455" s="160"/>
      <c r="D4455" s="154" t="s">
        <v>381</v>
      </c>
      <c r="E4455" s="161" t="s">
        <v>1</v>
      </c>
      <c r="F4455" s="162" t="s">
        <v>2404</v>
      </c>
      <c r="H4455" s="163">
        <v>3</v>
      </c>
      <c r="I4455" s="164"/>
      <c r="L4455" s="160"/>
      <c r="M4455" s="165"/>
      <c r="T4455" s="166"/>
      <c r="AT4455" s="161" t="s">
        <v>381</v>
      </c>
      <c r="AU4455" s="161" t="s">
        <v>90</v>
      </c>
      <c r="AV4455" s="13" t="s">
        <v>90</v>
      </c>
      <c r="AW4455" s="13" t="s">
        <v>36</v>
      </c>
      <c r="AX4455" s="13" t="s">
        <v>80</v>
      </c>
      <c r="AY4455" s="161" t="s">
        <v>373</v>
      </c>
    </row>
    <row r="4456" spans="2:65" s="14" customFormat="1" ht="11.25">
      <c r="B4456" s="167"/>
      <c r="D4456" s="154" t="s">
        <v>381</v>
      </c>
      <c r="E4456" s="168" t="s">
        <v>1</v>
      </c>
      <c r="F4456" s="169" t="s">
        <v>386</v>
      </c>
      <c r="H4456" s="170">
        <v>13</v>
      </c>
      <c r="I4456" s="171"/>
      <c r="L4456" s="167"/>
      <c r="M4456" s="172"/>
      <c r="T4456" s="173"/>
      <c r="AT4456" s="168" t="s">
        <v>381</v>
      </c>
      <c r="AU4456" s="168" t="s">
        <v>90</v>
      </c>
      <c r="AV4456" s="14" t="s">
        <v>379</v>
      </c>
      <c r="AW4456" s="14" t="s">
        <v>36</v>
      </c>
      <c r="AX4456" s="14" t="s">
        <v>87</v>
      </c>
      <c r="AY4456" s="168" t="s">
        <v>373</v>
      </c>
    </row>
    <row r="4457" spans="2:65" s="1" customFormat="1" ht="21.75" customHeight="1">
      <c r="B4457" s="32"/>
      <c r="C4457" s="185" t="s">
        <v>2405</v>
      </c>
      <c r="D4457" s="185" t="s">
        <v>479</v>
      </c>
      <c r="E4457" s="186" t="s">
        <v>2406</v>
      </c>
      <c r="F4457" s="187" t="s">
        <v>2407</v>
      </c>
      <c r="G4457" s="188" t="s">
        <v>914</v>
      </c>
      <c r="H4457" s="189">
        <v>13</v>
      </c>
      <c r="I4457" s="190"/>
      <c r="J4457" s="191">
        <f>ROUND(I4457*H4457,2)</f>
        <v>0</v>
      </c>
      <c r="K4457" s="192"/>
      <c r="L4457" s="193"/>
      <c r="M4457" s="194" t="s">
        <v>1</v>
      </c>
      <c r="N4457" s="195" t="s">
        <v>45</v>
      </c>
      <c r="P4457" s="149">
        <f>O4457*H4457</f>
        <v>0</v>
      </c>
      <c r="Q4457" s="149">
        <v>1.6E-2</v>
      </c>
      <c r="R4457" s="149">
        <f>Q4457*H4457</f>
        <v>0.20800000000000002</v>
      </c>
      <c r="S4457" s="149">
        <v>0</v>
      </c>
      <c r="T4457" s="150">
        <f>S4457*H4457</f>
        <v>0</v>
      </c>
      <c r="AR4457" s="151" t="s">
        <v>658</v>
      </c>
      <c r="AT4457" s="151" t="s">
        <v>479</v>
      </c>
      <c r="AU4457" s="151" t="s">
        <v>90</v>
      </c>
      <c r="AY4457" s="17" t="s">
        <v>373</v>
      </c>
      <c r="BE4457" s="152">
        <f>IF(N4457="základní",J4457,0)</f>
        <v>0</v>
      </c>
      <c r="BF4457" s="152">
        <f>IF(N4457="snížená",J4457,0)</f>
        <v>0</v>
      </c>
      <c r="BG4457" s="152">
        <f>IF(N4457="zákl. přenesená",J4457,0)</f>
        <v>0</v>
      </c>
      <c r="BH4457" s="152">
        <f>IF(N4457="sníž. přenesená",J4457,0)</f>
        <v>0</v>
      </c>
      <c r="BI4457" s="152">
        <f>IF(N4457="nulová",J4457,0)</f>
        <v>0</v>
      </c>
      <c r="BJ4457" s="17" t="s">
        <v>87</v>
      </c>
      <c r="BK4457" s="152">
        <f>ROUND(I4457*H4457,2)</f>
        <v>0</v>
      </c>
      <c r="BL4457" s="17" t="s">
        <v>497</v>
      </c>
      <c r="BM4457" s="151" t="s">
        <v>2408</v>
      </c>
    </row>
    <row r="4458" spans="2:65" s="1" customFormat="1" ht="24.2" customHeight="1">
      <c r="B4458" s="32"/>
      <c r="C4458" s="139" t="s">
        <v>2409</v>
      </c>
      <c r="D4458" s="139" t="s">
        <v>375</v>
      </c>
      <c r="E4458" s="140" t="s">
        <v>2410</v>
      </c>
      <c r="F4458" s="141" t="s">
        <v>2411</v>
      </c>
      <c r="G4458" s="142" t="s">
        <v>914</v>
      </c>
      <c r="H4458" s="143">
        <v>2</v>
      </c>
      <c r="I4458" s="144"/>
      <c r="J4458" s="145">
        <f>ROUND(I4458*H4458,2)</f>
        <v>0</v>
      </c>
      <c r="K4458" s="146"/>
      <c r="L4458" s="32"/>
      <c r="M4458" s="147" t="s">
        <v>1</v>
      </c>
      <c r="N4458" s="148" t="s">
        <v>45</v>
      </c>
      <c r="P4458" s="149">
        <f>O4458*H4458</f>
        <v>0</v>
      </c>
      <c r="Q4458" s="149">
        <v>4.6000000000000001E-4</v>
      </c>
      <c r="R4458" s="149">
        <f>Q4458*H4458</f>
        <v>9.2000000000000003E-4</v>
      </c>
      <c r="S4458" s="149">
        <v>0</v>
      </c>
      <c r="T4458" s="150">
        <f>S4458*H4458</f>
        <v>0</v>
      </c>
      <c r="AR4458" s="151" t="s">
        <v>497</v>
      </c>
      <c r="AT4458" s="151" t="s">
        <v>375</v>
      </c>
      <c r="AU4458" s="151" t="s">
        <v>90</v>
      </c>
      <c r="AY4458" s="17" t="s">
        <v>373</v>
      </c>
      <c r="BE4458" s="152">
        <f>IF(N4458="základní",J4458,0)</f>
        <v>0</v>
      </c>
      <c r="BF4458" s="152">
        <f>IF(N4458="snížená",J4458,0)</f>
        <v>0</v>
      </c>
      <c r="BG4458" s="152">
        <f>IF(N4458="zákl. přenesená",J4458,0)</f>
        <v>0</v>
      </c>
      <c r="BH4458" s="152">
        <f>IF(N4458="sníž. přenesená",J4458,0)</f>
        <v>0</v>
      </c>
      <c r="BI4458" s="152">
        <f>IF(N4458="nulová",J4458,0)</f>
        <v>0</v>
      </c>
      <c r="BJ4458" s="17" t="s">
        <v>87</v>
      </c>
      <c r="BK4458" s="152">
        <f>ROUND(I4458*H4458,2)</f>
        <v>0</v>
      </c>
      <c r="BL4458" s="17" t="s">
        <v>497</v>
      </c>
      <c r="BM4458" s="151" t="s">
        <v>2412</v>
      </c>
    </row>
    <row r="4459" spans="2:65" s="12" customFormat="1" ht="11.25">
      <c r="B4459" s="153"/>
      <c r="D4459" s="154" t="s">
        <v>381</v>
      </c>
      <c r="E4459" s="155" t="s">
        <v>1</v>
      </c>
      <c r="F4459" s="156" t="s">
        <v>2324</v>
      </c>
      <c r="H4459" s="155" t="s">
        <v>1</v>
      </c>
      <c r="I4459" s="157"/>
      <c r="L4459" s="153"/>
      <c r="M4459" s="158"/>
      <c r="T4459" s="159"/>
      <c r="AT4459" s="155" t="s">
        <v>381</v>
      </c>
      <c r="AU4459" s="155" t="s">
        <v>90</v>
      </c>
      <c r="AV4459" s="12" t="s">
        <v>87</v>
      </c>
      <c r="AW4459" s="12" t="s">
        <v>36</v>
      </c>
      <c r="AX4459" s="12" t="s">
        <v>80</v>
      </c>
      <c r="AY4459" s="155" t="s">
        <v>373</v>
      </c>
    </row>
    <row r="4460" spans="2:65" s="13" customFormat="1" ht="11.25">
      <c r="B4460" s="160"/>
      <c r="D4460" s="154" t="s">
        <v>381</v>
      </c>
      <c r="E4460" s="161" t="s">
        <v>1</v>
      </c>
      <c r="F4460" s="162" t="s">
        <v>2413</v>
      </c>
      <c r="H4460" s="163">
        <v>1</v>
      </c>
      <c r="I4460" s="164"/>
      <c r="L4460" s="160"/>
      <c r="M4460" s="165"/>
      <c r="T4460" s="166"/>
      <c r="AT4460" s="161" t="s">
        <v>381</v>
      </c>
      <c r="AU4460" s="161" t="s">
        <v>90</v>
      </c>
      <c r="AV4460" s="13" t="s">
        <v>90</v>
      </c>
      <c r="AW4460" s="13" t="s">
        <v>36</v>
      </c>
      <c r="AX4460" s="13" t="s">
        <v>80</v>
      </c>
      <c r="AY4460" s="161" t="s">
        <v>373</v>
      </c>
    </row>
    <row r="4461" spans="2:65" s="13" customFormat="1" ht="11.25">
      <c r="B4461" s="160"/>
      <c r="D4461" s="154" t="s">
        <v>381</v>
      </c>
      <c r="E4461" s="161" t="s">
        <v>1</v>
      </c>
      <c r="F4461" s="162" t="s">
        <v>2327</v>
      </c>
      <c r="H4461" s="163">
        <v>1</v>
      </c>
      <c r="I4461" s="164"/>
      <c r="L4461" s="160"/>
      <c r="M4461" s="165"/>
      <c r="T4461" s="166"/>
      <c r="AT4461" s="161" t="s">
        <v>381</v>
      </c>
      <c r="AU4461" s="161" t="s">
        <v>90</v>
      </c>
      <c r="AV4461" s="13" t="s">
        <v>90</v>
      </c>
      <c r="AW4461" s="13" t="s">
        <v>36</v>
      </c>
      <c r="AX4461" s="13" t="s">
        <v>80</v>
      </c>
      <c r="AY4461" s="161" t="s">
        <v>373</v>
      </c>
    </row>
    <row r="4462" spans="2:65" s="14" customFormat="1" ht="11.25">
      <c r="B4462" s="167"/>
      <c r="D4462" s="154" t="s">
        <v>381</v>
      </c>
      <c r="E4462" s="168" t="s">
        <v>1</v>
      </c>
      <c r="F4462" s="169" t="s">
        <v>386</v>
      </c>
      <c r="H4462" s="170">
        <v>2</v>
      </c>
      <c r="I4462" s="171"/>
      <c r="L4462" s="167"/>
      <c r="M4462" s="172"/>
      <c r="T4462" s="173"/>
      <c r="AT4462" s="168" t="s">
        <v>381</v>
      </c>
      <c r="AU4462" s="168" t="s">
        <v>90</v>
      </c>
      <c r="AV4462" s="14" t="s">
        <v>379</v>
      </c>
      <c r="AW4462" s="14" t="s">
        <v>36</v>
      </c>
      <c r="AX4462" s="14" t="s">
        <v>87</v>
      </c>
      <c r="AY4462" s="168" t="s">
        <v>373</v>
      </c>
    </row>
    <row r="4463" spans="2:65" s="1" customFormat="1" ht="24.2" customHeight="1">
      <c r="B4463" s="32"/>
      <c r="C4463" s="185" t="s">
        <v>2414</v>
      </c>
      <c r="D4463" s="185" t="s">
        <v>479</v>
      </c>
      <c r="E4463" s="186" t="s">
        <v>2415</v>
      </c>
      <c r="F4463" s="187" t="s">
        <v>2416</v>
      </c>
      <c r="G4463" s="188" t="s">
        <v>914</v>
      </c>
      <c r="H4463" s="189">
        <v>2</v>
      </c>
      <c r="I4463" s="190"/>
      <c r="J4463" s="191">
        <f>ROUND(I4463*H4463,2)</f>
        <v>0</v>
      </c>
      <c r="K4463" s="192"/>
      <c r="L4463" s="193"/>
      <c r="M4463" s="194" t="s">
        <v>1</v>
      </c>
      <c r="N4463" s="195" t="s">
        <v>45</v>
      </c>
      <c r="P4463" s="149">
        <f>O4463*H4463</f>
        <v>0</v>
      </c>
      <c r="Q4463" s="149">
        <v>2.5999999999999999E-2</v>
      </c>
      <c r="R4463" s="149">
        <f>Q4463*H4463</f>
        <v>5.1999999999999998E-2</v>
      </c>
      <c r="S4463" s="149">
        <v>0</v>
      </c>
      <c r="T4463" s="150">
        <f>S4463*H4463</f>
        <v>0</v>
      </c>
      <c r="AR4463" s="151" t="s">
        <v>658</v>
      </c>
      <c r="AT4463" s="151" t="s">
        <v>479</v>
      </c>
      <c r="AU4463" s="151" t="s">
        <v>90</v>
      </c>
      <c r="AY4463" s="17" t="s">
        <v>373</v>
      </c>
      <c r="BE4463" s="152">
        <f>IF(N4463="základní",J4463,0)</f>
        <v>0</v>
      </c>
      <c r="BF4463" s="152">
        <f>IF(N4463="snížená",J4463,0)</f>
        <v>0</v>
      </c>
      <c r="BG4463" s="152">
        <f>IF(N4463="zákl. přenesená",J4463,0)</f>
        <v>0</v>
      </c>
      <c r="BH4463" s="152">
        <f>IF(N4463="sníž. přenesená",J4463,0)</f>
        <v>0</v>
      </c>
      <c r="BI4463" s="152">
        <f>IF(N4463="nulová",J4463,0)</f>
        <v>0</v>
      </c>
      <c r="BJ4463" s="17" t="s">
        <v>87</v>
      </c>
      <c r="BK4463" s="152">
        <f>ROUND(I4463*H4463,2)</f>
        <v>0</v>
      </c>
      <c r="BL4463" s="17" t="s">
        <v>497</v>
      </c>
      <c r="BM4463" s="151" t="s">
        <v>2417</v>
      </c>
    </row>
    <row r="4464" spans="2:65" s="1" customFormat="1" ht="24.2" customHeight="1">
      <c r="B4464" s="32"/>
      <c r="C4464" s="139" t="s">
        <v>2418</v>
      </c>
      <c r="D4464" s="139" t="s">
        <v>375</v>
      </c>
      <c r="E4464" s="140" t="s">
        <v>2419</v>
      </c>
      <c r="F4464" s="141" t="s">
        <v>2420</v>
      </c>
      <c r="G4464" s="142" t="s">
        <v>914</v>
      </c>
      <c r="H4464" s="143">
        <v>2</v>
      </c>
      <c r="I4464" s="144"/>
      <c r="J4464" s="145">
        <f>ROUND(I4464*H4464,2)</f>
        <v>0</v>
      </c>
      <c r="K4464" s="146"/>
      <c r="L4464" s="32"/>
      <c r="M4464" s="147" t="s">
        <v>1</v>
      </c>
      <c r="N4464" s="148" t="s">
        <v>45</v>
      </c>
      <c r="P4464" s="149">
        <f>O4464*H4464</f>
        <v>0</v>
      </c>
      <c r="Q4464" s="149">
        <v>4.0999999999999999E-4</v>
      </c>
      <c r="R4464" s="149">
        <f>Q4464*H4464</f>
        <v>8.1999999999999998E-4</v>
      </c>
      <c r="S4464" s="149">
        <v>0</v>
      </c>
      <c r="T4464" s="150">
        <f>S4464*H4464</f>
        <v>0</v>
      </c>
      <c r="AR4464" s="151" t="s">
        <v>497</v>
      </c>
      <c r="AT4464" s="151" t="s">
        <v>375</v>
      </c>
      <c r="AU4464" s="151" t="s">
        <v>90</v>
      </c>
      <c r="AY4464" s="17" t="s">
        <v>373</v>
      </c>
      <c r="BE4464" s="152">
        <f>IF(N4464="základní",J4464,0)</f>
        <v>0</v>
      </c>
      <c r="BF4464" s="152">
        <f>IF(N4464="snížená",J4464,0)</f>
        <v>0</v>
      </c>
      <c r="BG4464" s="152">
        <f>IF(N4464="zákl. přenesená",J4464,0)</f>
        <v>0</v>
      </c>
      <c r="BH4464" s="152">
        <f>IF(N4464="sníž. přenesená",J4464,0)</f>
        <v>0</v>
      </c>
      <c r="BI4464" s="152">
        <f>IF(N4464="nulová",J4464,0)</f>
        <v>0</v>
      </c>
      <c r="BJ4464" s="17" t="s">
        <v>87</v>
      </c>
      <c r="BK4464" s="152">
        <f>ROUND(I4464*H4464,2)</f>
        <v>0</v>
      </c>
      <c r="BL4464" s="17" t="s">
        <v>497</v>
      </c>
      <c r="BM4464" s="151" t="s">
        <v>2421</v>
      </c>
    </row>
    <row r="4465" spans="2:65" s="12" customFormat="1" ht="11.25">
      <c r="B4465" s="153"/>
      <c r="D4465" s="154" t="s">
        <v>381</v>
      </c>
      <c r="E4465" s="155" t="s">
        <v>1</v>
      </c>
      <c r="F4465" s="156" t="s">
        <v>2324</v>
      </c>
      <c r="H4465" s="155" t="s">
        <v>1</v>
      </c>
      <c r="I4465" s="157"/>
      <c r="L4465" s="153"/>
      <c r="M4465" s="158"/>
      <c r="T4465" s="159"/>
      <c r="AT4465" s="155" t="s">
        <v>381</v>
      </c>
      <c r="AU4465" s="155" t="s">
        <v>90</v>
      </c>
      <c r="AV4465" s="12" t="s">
        <v>87</v>
      </c>
      <c r="AW4465" s="12" t="s">
        <v>36</v>
      </c>
      <c r="AX4465" s="12" t="s">
        <v>80</v>
      </c>
      <c r="AY4465" s="155" t="s">
        <v>373</v>
      </c>
    </row>
    <row r="4466" spans="2:65" s="13" customFormat="1" ht="11.25">
      <c r="B4466" s="160"/>
      <c r="D4466" s="154" t="s">
        <v>381</v>
      </c>
      <c r="E4466" s="161" t="s">
        <v>1</v>
      </c>
      <c r="F4466" s="162" t="s">
        <v>2348</v>
      </c>
      <c r="H4466" s="163">
        <v>2</v>
      </c>
      <c r="I4466" s="164"/>
      <c r="L4466" s="160"/>
      <c r="M4466" s="165"/>
      <c r="T4466" s="166"/>
      <c r="AT4466" s="161" t="s">
        <v>381</v>
      </c>
      <c r="AU4466" s="161" t="s">
        <v>90</v>
      </c>
      <c r="AV4466" s="13" t="s">
        <v>90</v>
      </c>
      <c r="AW4466" s="13" t="s">
        <v>36</v>
      </c>
      <c r="AX4466" s="13" t="s">
        <v>80</v>
      </c>
      <c r="AY4466" s="161" t="s">
        <v>373</v>
      </c>
    </row>
    <row r="4467" spans="2:65" s="14" customFormat="1" ht="11.25">
      <c r="B4467" s="167"/>
      <c r="D4467" s="154" t="s">
        <v>381</v>
      </c>
      <c r="E4467" s="168" t="s">
        <v>1</v>
      </c>
      <c r="F4467" s="169" t="s">
        <v>386</v>
      </c>
      <c r="H4467" s="170">
        <v>2</v>
      </c>
      <c r="I4467" s="171"/>
      <c r="L4467" s="167"/>
      <c r="M4467" s="172"/>
      <c r="T4467" s="173"/>
      <c r="AT4467" s="168" t="s">
        <v>381</v>
      </c>
      <c r="AU4467" s="168" t="s">
        <v>90</v>
      </c>
      <c r="AV4467" s="14" t="s">
        <v>379</v>
      </c>
      <c r="AW4467" s="14" t="s">
        <v>36</v>
      </c>
      <c r="AX4467" s="14" t="s">
        <v>87</v>
      </c>
      <c r="AY4467" s="168" t="s">
        <v>373</v>
      </c>
    </row>
    <row r="4468" spans="2:65" s="1" customFormat="1" ht="24.2" customHeight="1">
      <c r="B4468" s="32"/>
      <c r="C4468" s="185" t="s">
        <v>2422</v>
      </c>
      <c r="D4468" s="185" t="s">
        <v>479</v>
      </c>
      <c r="E4468" s="186" t="s">
        <v>2423</v>
      </c>
      <c r="F4468" s="187" t="s">
        <v>2424</v>
      </c>
      <c r="G4468" s="188" t="s">
        <v>914</v>
      </c>
      <c r="H4468" s="189">
        <v>2</v>
      </c>
      <c r="I4468" s="190"/>
      <c r="J4468" s="191">
        <f>ROUND(I4468*H4468,2)</f>
        <v>0</v>
      </c>
      <c r="K4468" s="192"/>
      <c r="L4468" s="193"/>
      <c r="M4468" s="194" t="s">
        <v>1</v>
      </c>
      <c r="N4468" s="195" t="s">
        <v>45</v>
      </c>
      <c r="P4468" s="149">
        <f>O4468*H4468</f>
        <v>0</v>
      </c>
      <c r="Q4468" s="149">
        <v>2.5999999999999999E-2</v>
      </c>
      <c r="R4468" s="149">
        <f>Q4468*H4468</f>
        <v>5.1999999999999998E-2</v>
      </c>
      <c r="S4468" s="149">
        <v>0</v>
      </c>
      <c r="T4468" s="150">
        <f>S4468*H4468</f>
        <v>0</v>
      </c>
      <c r="AR4468" s="151" t="s">
        <v>658</v>
      </c>
      <c r="AT4468" s="151" t="s">
        <v>479</v>
      </c>
      <c r="AU4468" s="151" t="s">
        <v>90</v>
      </c>
      <c r="AY4468" s="17" t="s">
        <v>373</v>
      </c>
      <c r="BE4468" s="152">
        <f>IF(N4468="základní",J4468,0)</f>
        <v>0</v>
      </c>
      <c r="BF4468" s="152">
        <f>IF(N4468="snížená",J4468,0)</f>
        <v>0</v>
      </c>
      <c r="BG4468" s="152">
        <f>IF(N4468="zákl. přenesená",J4468,0)</f>
        <v>0</v>
      </c>
      <c r="BH4468" s="152">
        <f>IF(N4468="sníž. přenesená",J4468,0)</f>
        <v>0</v>
      </c>
      <c r="BI4468" s="152">
        <f>IF(N4468="nulová",J4468,0)</f>
        <v>0</v>
      </c>
      <c r="BJ4468" s="17" t="s">
        <v>87</v>
      </c>
      <c r="BK4468" s="152">
        <f>ROUND(I4468*H4468,2)</f>
        <v>0</v>
      </c>
      <c r="BL4468" s="17" t="s">
        <v>497</v>
      </c>
      <c r="BM4468" s="151" t="s">
        <v>2425</v>
      </c>
    </row>
    <row r="4469" spans="2:65" s="1" customFormat="1" ht="21.75" customHeight="1">
      <c r="B4469" s="32"/>
      <c r="C4469" s="139" t="s">
        <v>2426</v>
      </c>
      <c r="D4469" s="139" t="s">
        <v>375</v>
      </c>
      <c r="E4469" s="140" t="s">
        <v>2427</v>
      </c>
      <c r="F4469" s="141" t="s">
        <v>2428</v>
      </c>
      <c r="G4469" s="142" t="s">
        <v>465</v>
      </c>
      <c r="H4469" s="143">
        <v>0.7</v>
      </c>
      <c r="I4469" s="144"/>
      <c r="J4469" s="145">
        <f>ROUND(I4469*H4469,2)</f>
        <v>0</v>
      </c>
      <c r="K4469" s="146"/>
      <c r="L4469" s="32"/>
      <c r="M4469" s="147" t="s">
        <v>1</v>
      </c>
      <c r="N4469" s="148" t="s">
        <v>45</v>
      </c>
      <c r="P4469" s="149">
        <f>O4469*H4469</f>
        <v>0</v>
      </c>
      <c r="Q4469" s="149">
        <v>0</v>
      </c>
      <c r="R4469" s="149">
        <f>Q4469*H4469</f>
        <v>0</v>
      </c>
      <c r="S4469" s="149">
        <v>0</v>
      </c>
      <c r="T4469" s="150">
        <f>S4469*H4469</f>
        <v>0</v>
      </c>
      <c r="AR4469" s="151" t="s">
        <v>497</v>
      </c>
      <c r="AT4469" s="151" t="s">
        <v>375</v>
      </c>
      <c r="AU4469" s="151" t="s">
        <v>90</v>
      </c>
      <c r="AY4469" s="17" t="s">
        <v>373</v>
      </c>
      <c r="BE4469" s="152">
        <f>IF(N4469="základní",J4469,0)</f>
        <v>0</v>
      </c>
      <c r="BF4469" s="152">
        <f>IF(N4469="snížená",J4469,0)</f>
        <v>0</v>
      </c>
      <c r="BG4469" s="152">
        <f>IF(N4469="zákl. přenesená",J4469,0)</f>
        <v>0</v>
      </c>
      <c r="BH4469" s="152">
        <f>IF(N4469="sníž. přenesená",J4469,0)</f>
        <v>0</v>
      </c>
      <c r="BI4469" s="152">
        <f>IF(N4469="nulová",J4469,0)</f>
        <v>0</v>
      </c>
      <c r="BJ4469" s="17" t="s">
        <v>87</v>
      </c>
      <c r="BK4469" s="152">
        <f>ROUND(I4469*H4469,2)</f>
        <v>0</v>
      </c>
      <c r="BL4469" s="17" t="s">
        <v>497</v>
      </c>
      <c r="BM4469" s="151" t="s">
        <v>2429</v>
      </c>
    </row>
    <row r="4470" spans="2:65" s="12" customFormat="1" ht="11.25">
      <c r="B4470" s="153"/>
      <c r="D4470" s="154" t="s">
        <v>381</v>
      </c>
      <c r="E4470" s="155" t="s">
        <v>1</v>
      </c>
      <c r="F4470" s="156" t="s">
        <v>1312</v>
      </c>
      <c r="H4470" s="155" t="s">
        <v>1</v>
      </c>
      <c r="I4470" s="157"/>
      <c r="L4470" s="153"/>
      <c r="M4470" s="158"/>
      <c r="T4470" s="159"/>
      <c r="AT4470" s="155" t="s">
        <v>381</v>
      </c>
      <c r="AU4470" s="155" t="s">
        <v>90</v>
      </c>
      <c r="AV4470" s="12" t="s">
        <v>87</v>
      </c>
      <c r="AW4470" s="12" t="s">
        <v>36</v>
      </c>
      <c r="AX4470" s="12" t="s">
        <v>80</v>
      </c>
      <c r="AY4470" s="155" t="s">
        <v>373</v>
      </c>
    </row>
    <row r="4471" spans="2:65" s="13" customFormat="1" ht="11.25">
      <c r="B4471" s="160"/>
      <c r="D4471" s="154" t="s">
        <v>381</v>
      </c>
      <c r="E4471" s="161" t="s">
        <v>1</v>
      </c>
      <c r="F4471" s="162" t="s">
        <v>2430</v>
      </c>
      <c r="H4471" s="163">
        <v>0.7</v>
      </c>
      <c r="I4471" s="164"/>
      <c r="L4471" s="160"/>
      <c r="M4471" s="165"/>
      <c r="T4471" s="166"/>
      <c r="AT4471" s="161" t="s">
        <v>381</v>
      </c>
      <c r="AU4471" s="161" t="s">
        <v>90</v>
      </c>
      <c r="AV4471" s="13" t="s">
        <v>90</v>
      </c>
      <c r="AW4471" s="13" t="s">
        <v>36</v>
      </c>
      <c r="AX4471" s="13" t="s">
        <v>80</v>
      </c>
      <c r="AY4471" s="161" t="s">
        <v>373</v>
      </c>
    </row>
    <row r="4472" spans="2:65" s="14" customFormat="1" ht="11.25">
      <c r="B4472" s="167"/>
      <c r="D4472" s="154" t="s">
        <v>381</v>
      </c>
      <c r="E4472" s="168" t="s">
        <v>1</v>
      </c>
      <c r="F4472" s="169" t="s">
        <v>386</v>
      </c>
      <c r="H4472" s="170">
        <v>0.7</v>
      </c>
      <c r="I4472" s="171"/>
      <c r="L4472" s="167"/>
      <c r="M4472" s="172"/>
      <c r="T4472" s="173"/>
      <c r="AT4472" s="168" t="s">
        <v>381</v>
      </c>
      <c r="AU4472" s="168" t="s">
        <v>90</v>
      </c>
      <c r="AV4472" s="14" t="s">
        <v>379</v>
      </c>
      <c r="AW4472" s="14" t="s">
        <v>36</v>
      </c>
      <c r="AX4472" s="14" t="s">
        <v>87</v>
      </c>
      <c r="AY4472" s="168" t="s">
        <v>373</v>
      </c>
    </row>
    <row r="4473" spans="2:65" s="1" customFormat="1" ht="16.5" customHeight="1">
      <c r="B4473" s="32"/>
      <c r="C4473" s="185" t="s">
        <v>2431</v>
      </c>
      <c r="D4473" s="185" t="s">
        <v>479</v>
      </c>
      <c r="E4473" s="186" t="s">
        <v>2432</v>
      </c>
      <c r="F4473" s="187" t="s">
        <v>2433</v>
      </c>
      <c r="G4473" s="188" t="s">
        <v>465</v>
      </c>
      <c r="H4473" s="189">
        <v>0.77</v>
      </c>
      <c r="I4473" s="190"/>
      <c r="J4473" s="191">
        <f>ROUND(I4473*H4473,2)</f>
        <v>0</v>
      </c>
      <c r="K4473" s="192"/>
      <c r="L4473" s="193"/>
      <c r="M4473" s="194" t="s">
        <v>1</v>
      </c>
      <c r="N4473" s="195" t="s">
        <v>45</v>
      </c>
      <c r="P4473" s="149">
        <f>O4473*H4473</f>
        <v>0</v>
      </c>
      <c r="Q4473" s="149">
        <v>2.3999999999999998E-3</v>
      </c>
      <c r="R4473" s="149">
        <f>Q4473*H4473</f>
        <v>1.8479999999999998E-3</v>
      </c>
      <c r="S4473" s="149">
        <v>0</v>
      </c>
      <c r="T4473" s="150">
        <f>S4473*H4473</f>
        <v>0</v>
      </c>
      <c r="AR4473" s="151" t="s">
        <v>658</v>
      </c>
      <c r="AT4473" s="151" t="s">
        <v>479</v>
      </c>
      <c r="AU4473" s="151" t="s">
        <v>90</v>
      </c>
      <c r="AY4473" s="17" t="s">
        <v>373</v>
      </c>
      <c r="BE4473" s="152">
        <f>IF(N4473="základní",J4473,0)</f>
        <v>0</v>
      </c>
      <c r="BF4473" s="152">
        <f>IF(N4473="snížená",J4473,0)</f>
        <v>0</v>
      </c>
      <c r="BG4473" s="152">
        <f>IF(N4473="zákl. přenesená",J4473,0)</f>
        <v>0</v>
      </c>
      <c r="BH4473" s="152">
        <f>IF(N4473="sníž. přenesená",J4473,0)</f>
        <v>0</v>
      </c>
      <c r="BI4473" s="152">
        <f>IF(N4473="nulová",J4473,0)</f>
        <v>0</v>
      </c>
      <c r="BJ4473" s="17" t="s">
        <v>87</v>
      </c>
      <c r="BK4473" s="152">
        <f>ROUND(I4473*H4473,2)</f>
        <v>0</v>
      </c>
      <c r="BL4473" s="17" t="s">
        <v>497</v>
      </c>
      <c r="BM4473" s="151" t="s">
        <v>2434</v>
      </c>
    </row>
    <row r="4474" spans="2:65" s="13" customFormat="1" ht="11.25">
      <c r="B4474" s="160"/>
      <c r="D4474" s="154" t="s">
        <v>381</v>
      </c>
      <c r="E4474" s="161" t="s">
        <v>1</v>
      </c>
      <c r="F4474" s="162" t="s">
        <v>2430</v>
      </c>
      <c r="H4474" s="163">
        <v>0.7</v>
      </c>
      <c r="I4474" s="164"/>
      <c r="L4474" s="160"/>
      <c r="M4474" s="165"/>
      <c r="T4474" s="166"/>
      <c r="AT4474" s="161" t="s">
        <v>381</v>
      </c>
      <c r="AU4474" s="161" t="s">
        <v>90</v>
      </c>
      <c r="AV4474" s="13" t="s">
        <v>90</v>
      </c>
      <c r="AW4474" s="13" t="s">
        <v>36</v>
      </c>
      <c r="AX4474" s="13" t="s">
        <v>80</v>
      </c>
      <c r="AY4474" s="161" t="s">
        <v>373</v>
      </c>
    </row>
    <row r="4475" spans="2:65" s="14" customFormat="1" ht="11.25">
      <c r="B4475" s="167"/>
      <c r="D4475" s="154" t="s">
        <v>381</v>
      </c>
      <c r="E4475" s="168" t="s">
        <v>1</v>
      </c>
      <c r="F4475" s="169" t="s">
        <v>386</v>
      </c>
      <c r="H4475" s="170">
        <v>0.7</v>
      </c>
      <c r="I4475" s="171"/>
      <c r="L4475" s="167"/>
      <c r="M4475" s="172"/>
      <c r="T4475" s="173"/>
      <c r="AT4475" s="168" t="s">
        <v>381</v>
      </c>
      <c r="AU4475" s="168" t="s">
        <v>90</v>
      </c>
      <c r="AV4475" s="14" t="s">
        <v>379</v>
      </c>
      <c r="AW4475" s="14" t="s">
        <v>36</v>
      </c>
      <c r="AX4475" s="14" t="s">
        <v>87</v>
      </c>
      <c r="AY4475" s="168" t="s">
        <v>373</v>
      </c>
    </row>
    <row r="4476" spans="2:65" s="13" customFormat="1" ht="11.25">
      <c r="B4476" s="160"/>
      <c r="D4476" s="154" t="s">
        <v>381</v>
      </c>
      <c r="F4476" s="162" t="s">
        <v>2435</v>
      </c>
      <c r="H4476" s="163">
        <v>0.77</v>
      </c>
      <c r="I4476" s="164"/>
      <c r="L4476" s="160"/>
      <c r="M4476" s="165"/>
      <c r="T4476" s="166"/>
      <c r="AT4476" s="161" t="s">
        <v>381</v>
      </c>
      <c r="AU4476" s="161" t="s">
        <v>90</v>
      </c>
      <c r="AV4476" s="13" t="s">
        <v>90</v>
      </c>
      <c r="AW4476" s="13" t="s">
        <v>4</v>
      </c>
      <c r="AX4476" s="13" t="s">
        <v>87</v>
      </c>
      <c r="AY4476" s="161" t="s">
        <v>373</v>
      </c>
    </row>
    <row r="4477" spans="2:65" s="1" customFormat="1" ht="16.5" customHeight="1">
      <c r="B4477" s="32"/>
      <c r="C4477" s="185" t="s">
        <v>2436</v>
      </c>
      <c r="D4477" s="185" t="s">
        <v>479</v>
      </c>
      <c r="E4477" s="186" t="s">
        <v>2437</v>
      </c>
      <c r="F4477" s="187" t="s">
        <v>2438</v>
      </c>
      <c r="G4477" s="188" t="s">
        <v>2439</v>
      </c>
      <c r="H4477" s="189">
        <v>1</v>
      </c>
      <c r="I4477" s="190"/>
      <c r="J4477" s="191">
        <f>ROUND(I4477*H4477,2)</f>
        <v>0</v>
      </c>
      <c r="K4477" s="192"/>
      <c r="L4477" s="193"/>
      <c r="M4477" s="194" t="s">
        <v>1</v>
      </c>
      <c r="N4477" s="195" t="s">
        <v>45</v>
      </c>
      <c r="P4477" s="149">
        <f>O4477*H4477</f>
        <v>0</v>
      </c>
      <c r="Q4477" s="149">
        <v>2.0000000000000001E-4</v>
      </c>
      <c r="R4477" s="149">
        <f>Q4477*H4477</f>
        <v>2.0000000000000001E-4</v>
      </c>
      <c r="S4477" s="149">
        <v>0</v>
      </c>
      <c r="T4477" s="150">
        <f>S4477*H4477</f>
        <v>0</v>
      </c>
      <c r="AR4477" s="151" t="s">
        <v>658</v>
      </c>
      <c r="AT4477" s="151" t="s">
        <v>479</v>
      </c>
      <c r="AU4477" s="151" t="s">
        <v>90</v>
      </c>
      <c r="AY4477" s="17" t="s">
        <v>373</v>
      </c>
      <c r="BE4477" s="152">
        <f>IF(N4477="základní",J4477,0)</f>
        <v>0</v>
      </c>
      <c r="BF4477" s="152">
        <f>IF(N4477="snížená",J4477,0)</f>
        <v>0</v>
      </c>
      <c r="BG4477" s="152">
        <f>IF(N4477="zákl. přenesená",J4477,0)</f>
        <v>0</v>
      </c>
      <c r="BH4477" s="152">
        <f>IF(N4477="sníž. přenesená",J4477,0)</f>
        <v>0</v>
      </c>
      <c r="BI4477" s="152">
        <f>IF(N4477="nulová",J4477,0)</f>
        <v>0</v>
      </c>
      <c r="BJ4477" s="17" t="s">
        <v>87</v>
      </c>
      <c r="BK4477" s="152">
        <f>ROUND(I4477*H4477,2)</f>
        <v>0</v>
      </c>
      <c r="BL4477" s="17" t="s">
        <v>497</v>
      </c>
      <c r="BM4477" s="151" t="s">
        <v>2440</v>
      </c>
    </row>
    <row r="4478" spans="2:65" s="13" customFormat="1" ht="11.25">
      <c r="B4478" s="160"/>
      <c r="D4478" s="154" t="s">
        <v>381</v>
      </c>
      <c r="E4478" s="161" t="s">
        <v>1</v>
      </c>
      <c r="F4478" s="162" t="s">
        <v>2441</v>
      </c>
      <c r="H4478" s="163">
        <v>1</v>
      </c>
      <c r="I4478" s="164"/>
      <c r="L4478" s="160"/>
      <c r="M4478" s="165"/>
      <c r="T4478" s="166"/>
      <c r="AT4478" s="161" t="s">
        <v>381</v>
      </c>
      <c r="AU4478" s="161" t="s">
        <v>90</v>
      </c>
      <c r="AV4478" s="13" t="s">
        <v>90</v>
      </c>
      <c r="AW4478" s="13" t="s">
        <v>36</v>
      </c>
      <c r="AX4478" s="13" t="s">
        <v>80</v>
      </c>
      <c r="AY4478" s="161" t="s">
        <v>373</v>
      </c>
    </row>
    <row r="4479" spans="2:65" s="14" customFormat="1" ht="11.25">
      <c r="B4479" s="167"/>
      <c r="D4479" s="154" t="s">
        <v>381</v>
      </c>
      <c r="E4479" s="168" t="s">
        <v>1</v>
      </c>
      <c r="F4479" s="169" t="s">
        <v>386</v>
      </c>
      <c r="H4479" s="170">
        <v>1</v>
      </c>
      <c r="I4479" s="171"/>
      <c r="L4479" s="167"/>
      <c r="M4479" s="172"/>
      <c r="T4479" s="173"/>
      <c r="AT4479" s="168" t="s">
        <v>381</v>
      </c>
      <c r="AU4479" s="168" t="s">
        <v>90</v>
      </c>
      <c r="AV4479" s="14" t="s">
        <v>379</v>
      </c>
      <c r="AW4479" s="14" t="s">
        <v>36</v>
      </c>
      <c r="AX4479" s="14" t="s">
        <v>87</v>
      </c>
      <c r="AY4479" s="168" t="s">
        <v>373</v>
      </c>
    </row>
    <row r="4480" spans="2:65" s="1" customFormat="1" ht="44.25" customHeight="1">
      <c r="B4480" s="32"/>
      <c r="C4480" s="139" t="s">
        <v>2442</v>
      </c>
      <c r="D4480" s="139" t="s">
        <v>375</v>
      </c>
      <c r="E4480" s="140" t="s">
        <v>2443</v>
      </c>
      <c r="F4480" s="141" t="s">
        <v>2444</v>
      </c>
      <c r="G4480" s="142" t="s">
        <v>914</v>
      </c>
      <c r="H4480" s="143">
        <v>1</v>
      </c>
      <c r="I4480" s="144"/>
      <c r="J4480" s="145">
        <f>ROUND(I4480*H4480,2)</f>
        <v>0</v>
      </c>
      <c r="K4480" s="146"/>
      <c r="L4480" s="32"/>
      <c r="M4480" s="147" t="s">
        <v>1</v>
      </c>
      <c r="N4480" s="148" t="s">
        <v>45</v>
      </c>
      <c r="P4480" s="149">
        <f>O4480*H4480</f>
        <v>0</v>
      </c>
      <c r="Q4480" s="149">
        <v>0.15</v>
      </c>
      <c r="R4480" s="149">
        <f>Q4480*H4480</f>
        <v>0.15</v>
      </c>
      <c r="S4480" s="149">
        <v>0</v>
      </c>
      <c r="T4480" s="150">
        <f>S4480*H4480</f>
        <v>0</v>
      </c>
      <c r="AR4480" s="151" t="s">
        <v>497</v>
      </c>
      <c r="AT4480" s="151" t="s">
        <v>375</v>
      </c>
      <c r="AU4480" s="151" t="s">
        <v>90</v>
      </c>
      <c r="AY4480" s="17" t="s">
        <v>373</v>
      </c>
      <c r="BE4480" s="152">
        <f>IF(N4480="základní",J4480,0)</f>
        <v>0</v>
      </c>
      <c r="BF4480" s="152">
        <f>IF(N4480="snížená",J4480,0)</f>
        <v>0</v>
      </c>
      <c r="BG4480" s="152">
        <f>IF(N4480="zákl. přenesená",J4480,0)</f>
        <v>0</v>
      </c>
      <c r="BH4480" s="152">
        <f>IF(N4480="sníž. přenesená",J4480,0)</f>
        <v>0</v>
      </c>
      <c r="BI4480" s="152">
        <f>IF(N4480="nulová",J4480,0)</f>
        <v>0</v>
      </c>
      <c r="BJ4480" s="17" t="s">
        <v>87</v>
      </c>
      <c r="BK4480" s="152">
        <f>ROUND(I4480*H4480,2)</f>
        <v>0</v>
      </c>
      <c r="BL4480" s="17" t="s">
        <v>497</v>
      </c>
      <c r="BM4480" s="151" t="s">
        <v>2445</v>
      </c>
    </row>
    <row r="4481" spans="2:65" s="12" customFormat="1" ht="11.25">
      <c r="B4481" s="153"/>
      <c r="D4481" s="154" t="s">
        <v>381</v>
      </c>
      <c r="E4481" s="155" t="s">
        <v>1</v>
      </c>
      <c r="F4481" s="156" t="s">
        <v>2324</v>
      </c>
      <c r="H4481" s="155" t="s">
        <v>1</v>
      </c>
      <c r="I4481" s="157"/>
      <c r="L4481" s="153"/>
      <c r="M4481" s="158"/>
      <c r="T4481" s="159"/>
      <c r="AT4481" s="155" t="s">
        <v>381</v>
      </c>
      <c r="AU4481" s="155" t="s">
        <v>90</v>
      </c>
      <c r="AV4481" s="12" t="s">
        <v>87</v>
      </c>
      <c r="AW4481" s="12" t="s">
        <v>36</v>
      </c>
      <c r="AX4481" s="12" t="s">
        <v>80</v>
      </c>
      <c r="AY4481" s="155" t="s">
        <v>373</v>
      </c>
    </row>
    <row r="4482" spans="2:65" s="13" customFormat="1" ht="11.25">
      <c r="B4482" s="160"/>
      <c r="D4482" s="154" t="s">
        <v>381</v>
      </c>
      <c r="E4482" s="161" t="s">
        <v>1</v>
      </c>
      <c r="F4482" s="162" t="s">
        <v>2446</v>
      </c>
      <c r="H4482" s="163">
        <v>1</v>
      </c>
      <c r="I4482" s="164"/>
      <c r="L4482" s="160"/>
      <c r="M4482" s="165"/>
      <c r="T4482" s="166"/>
      <c r="AT4482" s="161" t="s">
        <v>381</v>
      </c>
      <c r="AU4482" s="161" t="s">
        <v>90</v>
      </c>
      <c r="AV4482" s="13" t="s">
        <v>90</v>
      </c>
      <c r="AW4482" s="13" t="s">
        <v>36</v>
      </c>
      <c r="AX4482" s="13" t="s">
        <v>80</v>
      </c>
      <c r="AY4482" s="161" t="s">
        <v>373</v>
      </c>
    </row>
    <row r="4483" spans="2:65" s="14" customFormat="1" ht="11.25">
      <c r="B4483" s="167"/>
      <c r="D4483" s="154" t="s">
        <v>381</v>
      </c>
      <c r="E4483" s="168" t="s">
        <v>1</v>
      </c>
      <c r="F4483" s="169" t="s">
        <v>386</v>
      </c>
      <c r="H4483" s="170">
        <v>1</v>
      </c>
      <c r="I4483" s="171"/>
      <c r="L4483" s="167"/>
      <c r="M4483" s="172"/>
      <c r="T4483" s="173"/>
      <c r="AT4483" s="168" t="s">
        <v>381</v>
      </c>
      <c r="AU4483" s="168" t="s">
        <v>90</v>
      </c>
      <c r="AV4483" s="14" t="s">
        <v>379</v>
      </c>
      <c r="AW4483" s="14" t="s">
        <v>36</v>
      </c>
      <c r="AX4483" s="14" t="s">
        <v>87</v>
      </c>
      <c r="AY4483" s="168" t="s">
        <v>373</v>
      </c>
    </row>
    <row r="4484" spans="2:65" s="1" customFormat="1" ht="37.9" customHeight="1">
      <c r="B4484" s="32"/>
      <c r="C4484" s="139" t="s">
        <v>2447</v>
      </c>
      <c r="D4484" s="139" t="s">
        <v>375</v>
      </c>
      <c r="E4484" s="140" t="s">
        <v>2448</v>
      </c>
      <c r="F4484" s="141" t="s">
        <v>2449</v>
      </c>
      <c r="G4484" s="142" t="s">
        <v>914</v>
      </c>
      <c r="H4484" s="143">
        <v>2</v>
      </c>
      <c r="I4484" s="144"/>
      <c r="J4484" s="145">
        <f>ROUND(I4484*H4484,2)</f>
        <v>0</v>
      </c>
      <c r="K4484" s="146"/>
      <c r="L4484" s="32"/>
      <c r="M4484" s="147" t="s">
        <v>1</v>
      </c>
      <c r="N4484" s="148" t="s">
        <v>45</v>
      </c>
      <c r="P4484" s="149">
        <f>O4484*H4484</f>
        <v>0</v>
      </c>
      <c r="Q4484" s="149">
        <v>0.06</v>
      </c>
      <c r="R4484" s="149">
        <f>Q4484*H4484</f>
        <v>0.12</v>
      </c>
      <c r="S4484" s="149">
        <v>0</v>
      </c>
      <c r="T4484" s="150">
        <f>S4484*H4484</f>
        <v>0</v>
      </c>
      <c r="AR4484" s="151" t="s">
        <v>497</v>
      </c>
      <c r="AT4484" s="151" t="s">
        <v>375</v>
      </c>
      <c r="AU4484" s="151" t="s">
        <v>90</v>
      </c>
      <c r="AY4484" s="17" t="s">
        <v>373</v>
      </c>
      <c r="BE4484" s="152">
        <f>IF(N4484="základní",J4484,0)</f>
        <v>0</v>
      </c>
      <c r="BF4484" s="152">
        <f>IF(N4484="snížená",J4484,0)</f>
        <v>0</v>
      </c>
      <c r="BG4484" s="152">
        <f>IF(N4484="zákl. přenesená",J4484,0)</f>
        <v>0</v>
      </c>
      <c r="BH4484" s="152">
        <f>IF(N4484="sníž. přenesená",J4484,0)</f>
        <v>0</v>
      </c>
      <c r="BI4484" s="152">
        <f>IF(N4484="nulová",J4484,0)</f>
        <v>0</v>
      </c>
      <c r="BJ4484" s="17" t="s">
        <v>87</v>
      </c>
      <c r="BK4484" s="152">
        <f>ROUND(I4484*H4484,2)</f>
        <v>0</v>
      </c>
      <c r="BL4484" s="17" t="s">
        <v>497</v>
      </c>
      <c r="BM4484" s="151" t="s">
        <v>2450</v>
      </c>
    </row>
    <row r="4485" spans="2:65" s="12" customFormat="1" ht="11.25">
      <c r="B4485" s="153"/>
      <c r="D4485" s="154" t="s">
        <v>381</v>
      </c>
      <c r="E4485" s="155" t="s">
        <v>1</v>
      </c>
      <c r="F4485" s="156" t="s">
        <v>2324</v>
      </c>
      <c r="H4485" s="155" t="s">
        <v>1</v>
      </c>
      <c r="I4485" s="157"/>
      <c r="L4485" s="153"/>
      <c r="M4485" s="158"/>
      <c r="T4485" s="159"/>
      <c r="AT4485" s="155" t="s">
        <v>381</v>
      </c>
      <c r="AU4485" s="155" t="s">
        <v>90</v>
      </c>
      <c r="AV4485" s="12" t="s">
        <v>87</v>
      </c>
      <c r="AW4485" s="12" t="s">
        <v>36</v>
      </c>
      <c r="AX4485" s="12" t="s">
        <v>80</v>
      </c>
      <c r="AY4485" s="155" t="s">
        <v>373</v>
      </c>
    </row>
    <row r="4486" spans="2:65" s="13" customFormat="1" ht="11.25">
      <c r="B4486" s="160"/>
      <c r="D4486" s="154" t="s">
        <v>381</v>
      </c>
      <c r="E4486" s="161" t="s">
        <v>1</v>
      </c>
      <c r="F4486" s="162" t="s">
        <v>2451</v>
      </c>
      <c r="H4486" s="163">
        <v>2</v>
      </c>
      <c r="I4486" s="164"/>
      <c r="L4486" s="160"/>
      <c r="M4486" s="165"/>
      <c r="T4486" s="166"/>
      <c r="AT4486" s="161" t="s">
        <v>381</v>
      </c>
      <c r="AU4486" s="161" t="s">
        <v>90</v>
      </c>
      <c r="AV4486" s="13" t="s">
        <v>90</v>
      </c>
      <c r="AW4486" s="13" t="s">
        <v>36</v>
      </c>
      <c r="AX4486" s="13" t="s">
        <v>80</v>
      </c>
      <c r="AY4486" s="161" t="s">
        <v>373</v>
      </c>
    </row>
    <row r="4487" spans="2:65" s="14" customFormat="1" ht="11.25">
      <c r="B4487" s="167"/>
      <c r="D4487" s="154" t="s">
        <v>381</v>
      </c>
      <c r="E4487" s="168" t="s">
        <v>1</v>
      </c>
      <c r="F4487" s="169" t="s">
        <v>386</v>
      </c>
      <c r="H4487" s="170">
        <v>2</v>
      </c>
      <c r="I4487" s="171"/>
      <c r="L4487" s="167"/>
      <c r="M4487" s="172"/>
      <c r="T4487" s="173"/>
      <c r="AT4487" s="168" t="s">
        <v>381</v>
      </c>
      <c r="AU4487" s="168" t="s">
        <v>90</v>
      </c>
      <c r="AV4487" s="14" t="s">
        <v>379</v>
      </c>
      <c r="AW4487" s="14" t="s">
        <v>36</v>
      </c>
      <c r="AX4487" s="14" t="s">
        <v>87</v>
      </c>
      <c r="AY4487" s="168" t="s">
        <v>373</v>
      </c>
    </row>
    <row r="4488" spans="2:65" s="1" customFormat="1" ht="37.9" customHeight="1">
      <c r="B4488" s="32"/>
      <c r="C4488" s="139" t="s">
        <v>2452</v>
      </c>
      <c r="D4488" s="139" t="s">
        <v>375</v>
      </c>
      <c r="E4488" s="140" t="s">
        <v>2453</v>
      </c>
      <c r="F4488" s="141" t="s">
        <v>2454</v>
      </c>
      <c r="G4488" s="142" t="s">
        <v>914</v>
      </c>
      <c r="H4488" s="143">
        <v>1</v>
      </c>
      <c r="I4488" s="144"/>
      <c r="J4488" s="145">
        <f>ROUND(I4488*H4488,2)</f>
        <v>0</v>
      </c>
      <c r="K4488" s="146"/>
      <c r="L4488" s="32"/>
      <c r="M4488" s="147" t="s">
        <v>1</v>
      </c>
      <c r="N4488" s="148" t="s">
        <v>45</v>
      </c>
      <c r="P4488" s="149">
        <f>O4488*H4488</f>
        <v>0</v>
      </c>
      <c r="Q4488" s="149">
        <v>0.15</v>
      </c>
      <c r="R4488" s="149">
        <f>Q4488*H4488</f>
        <v>0.15</v>
      </c>
      <c r="S4488" s="149">
        <v>0</v>
      </c>
      <c r="T4488" s="150">
        <f>S4488*H4488</f>
        <v>0</v>
      </c>
      <c r="AR4488" s="151" t="s">
        <v>497</v>
      </c>
      <c r="AT4488" s="151" t="s">
        <v>375</v>
      </c>
      <c r="AU4488" s="151" t="s">
        <v>90</v>
      </c>
      <c r="AY4488" s="17" t="s">
        <v>373</v>
      </c>
      <c r="BE4488" s="152">
        <f>IF(N4488="základní",J4488,0)</f>
        <v>0</v>
      </c>
      <c r="BF4488" s="152">
        <f>IF(N4488="snížená",J4488,0)</f>
        <v>0</v>
      </c>
      <c r="BG4488" s="152">
        <f>IF(N4488="zákl. přenesená",J4488,0)</f>
        <v>0</v>
      </c>
      <c r="BH4488" s="152">
        <f>IF(N4488="sníž. přenesená",J4488,0)</f>
        <v>0</v>
      </c>
      <c r="BI4488" s="152">
        <f>IF(N4488="nulová",J4488,0)</f>
        <v>0</v>
      </c>
      <c r="BJ4488" s="17" t="s">
        <v>87</v>
      </c>
      <c r="BK4488" s="152">
        <f>ROUND(I4488*H4488,2)</f>
        <v>0</v>
      </c>
      <c r="BL4488" s="17" t="s">
        <v>497</v>
      </c>
      <c r="BM4488" s="151" t="s">
        <v>2455</v>
      </c>
    </row>
    <row r="4489" spans="2:65" s="12" customFormat="1" ht="11.25">
      <c r="B4489" s="153"/>
      <c r="D4489" s="154" t="s">
        <v>381</v>
      </c>
      <c r="E4489" s="155" t="s">
        <v>1</v>
      </c>
      <c r="F4489" s="156" t="s">
        <v>2324</v>
      </c>
      <c r="H4489" s="155" t="s">
        <v>1</v>
      </c>
      <c r="I4489" s="157"/>
      <c r="L4489" s="153"/>
      <c r="M4489" s="158"/>
      <c r="T4489" s="159"/>
      <c r="AT4489" s="155" t="s">
        <v>381</v>
      </c>
      <c r="AU4489" s="155" t="s">
        <v>90</v>
      </c>
      <c r="AV4489" s="12" t="s">
        <v>87</v>
      </c>
      <c r="AW4489" s="12" t="s">
        <v>36</v>
      </c>
      <c r="AX4489" s="12" t="s">
        <v>80</v>
      </c>
      <c r="AY4489" s="155" t="s">
        <v>373</v>
      </c>
    </row>
    <row r="4490" spans="2:65" s="13" customFormat="1" ht="11.25">
      <c r="B4490" s="160"/>
      <c r="D4490" s="154" t="s">
        <v>381</v>
      </c>
      <c r="E4490" s="161" t="s">
        <v>1</v>
      </c>
      <c r="F4490" s="162" t="s">
        <v>2456</v>
      </c>
      <c r="H4490" s="163">
        <v>1</v>
      </c>
      <c r="I4490" s="164"/>
      <c r="L4490" s="160"/>
      <c r="M4490" s="165"/>
      <c r="T4490" s="166"/>
      <c r="AT4490" s="161" t="s">
        <v>381</v>
      </c>
      <c r="AU4490" s="161" t="s">
        <v>90</v>
      </c>
      <c r="AV4490" s="13" t="s">
        <v>90</v>
      </c>
      <c r="AW4490" s="13" t="s">
        <v>36</v>
      </c>
      <c r="AX4490" s="13" t="s">
        <v>80</v>
      </c>
      <c r="AY4490" s="161" t="s">
        <v>373</v>
      </c>
    </row>
    <row r="4491" spans="2:65" s="14" customFormat="1" ht="11.25">
      <c r="B4491" s="167"/>
      <c r="D4491" s="154" t="s">
        <v>381</v>
      </c>
      <c r="E4491" s="168" t="s">
        <v>1</v>
      </c>
      <c r="F4491" s="169" t="s">
        <v>386</v>
      </c>
      <c r="H4491" s="170">
        <v>1</v>
      </c>
      <c r="I4491" s="171"/>
      <c r="L4491" s="167"/>
      <c r="M4491" s="172"/>
      <c r="T4491" s="173"/>
      <c r="AT4491" s="168" t="s">
        <v>381</v>
      </c>
      <c r="AU4491" s="168" t="s">
        <v>90</v>
      </c>
      <c r="AV4491" s="14" t="s">
        <v>379</v>
      </c>
      <c r="AW4491" s="14" t="s">
        <v>36</v>
      </c>
      <c r="AX4491" s="14" t="s">
        <v>87</v>
      </c>
      <c r="AY4491" s="168" t="s">
        <v>373</v>
      </c>
    </row>
    <row r="4492" spans="2:65" s="1" customFormat="1" ht="24.2" customHeight="1">
      <c r="B4492" s="32"/>
      <c r="C4492" s="139" t="s">
        <v>2457</v>
      </c>
      <c r="D4492" s="139" t="s">
        <v>375</v>
      </c>
      <c r="E4492" s="140" t="s">
        <v>2458</v>
      </c>
      <c r="F4492" s="141" t="s">
        <v>2459</v>
      </c>
      <c r="G4492" s="142" t="s">
        <v>914</v>
      </c>
      <c r="H4492" s="143">
        <v>1</v>
      </c>
      <c r="I4492" s="144"/>
      <c r="J4492" s="145">
        <f>ROUND(I4492*H4492,2)</f>
        <v>0</v>
      </c>
      <c r="K4492" s="146"/>
      <c r="L4492" s="32"/>
      <c r="M4492" s="147" t="s">
        <v>1</v>
      </c>
      <c r="N4492" s="148" t="s">
        <v>45</v>
      </c>
      <c r="P4492" s="149">
        <f>O4492*H4492</f>
        <v>0</v>
      </c>
      <c r="Q4492" s="149">
        <v>0</v>
      </c>
      <c r="R4492" s="149">
        <f>Q4492*H4492</f>
        <v>0</v>
      </c>
      <c r="S4492" s="149">
        <v>0</v>
      </c>
      <c r="T4492" s="150">
        <f>S4492*H4492</f>
        <v>0</v>
      </c>
      <c r="AR4492" s="151" t="s">
        <v>497</v>
      </c>
      <c r="AT4492" s="151" t="s">
        <v>375</v>
      </c>
      <c r="AU4492" s="151" t="s">
        <v>90</v>
      </c>
      <c r="AY4492" s="17" t="s">
        <v>373</v>
      </c>
      <c r="BE4492" s="152">
        <f>IF(N4492="základní",J4492,0)</f>
        <v>0</v>
      </c>
      <c r="BF4492" s="152">
        <f>IF(N4492="snížená",J4492,0)</f>
        <v>0</v>
      </c>
      <c r="BG4492" s="152">
        <f>IF(N4492="zákl. přenesená",J4492,0)</f>
        <v>0</v>
      </c>
      <c r="BH4492" s="152">
        <f>IF(N4492="sníž. přenesená",J4492,0)</f>
        <v>0</v>
      </c>
      <c r="BI4492" s="152">
        <f>IF(N4492="nulová",J4492,0)</f>
        <v>0</v>
      </c>
      <c r="BJ4492" s="17" t="s">
        <v>87</v>
      </c>
      <c r="BK4492" s="152">
        <f>ROUND(I4492*H4492,2)</f>
        <v>0</v>
      </c>
      <c r="BL4492" s="17" t="s">
        <v>497</v>
      </c>
      <c r="BM4492" s="151" t="s">
        <v>2460</v>
      </c>
    </row>
    <row r="4493" spans="2:65" s="12" customFormat="1" ht="11.25">
      <c r="B4493" s="153"/>
      <c r="D4493" s="154" t="s">
        <v>381</v>
      </c>
      <c r="E4493" s="155" t="s">
        <v>1</v>
      </c>
      <c r="F4493" s="156" t="s">
        <v>456</v>
      </c>
      <c r="H4493" s="155" t="s">
        <v>1</v>
      </c>
      <c r="I4493" s="157"/>
      <c r="L4493" s="153"/>
      <c r="M4493" s="158"/>
      <c r="T4493" s="159"/>
      <c r="AT4493" s="155" t="s">
        <v>381</v>
      </c>
      <c r="AU4493" s="155" t="s">
        <v>90</v>
      </c>
      <c r="AV4493" s="12" t="s">
        <v>87</v>
      </c>
      <c r="AW4493" s="12" t="s">
        <v>36</v>
      </c>
      <c r="AX4493" s="12" t="s">
        <v>80</v>
      </c>
      <c r="AY4493" s="155" t="s">
        <v>373</v>
      </c>
    </row>
    <row r="4494" spans="2:65" s="13" customFormat="1" ht="11.25">
      <c r="B4494" s="160"/>
      <c r="D4494" s="154" t="s">
        <v>381</v>
      </c>
      <c r="E4494" s="161" t="s">
        <v>1</v>
      </c>
      <c r="F4494" s="162" t="s">
        <v>2461</v>
      </c>
      <c r="H4494" s="163">
        <v>1</v>
      </c>
      <c r="I4494" s="164"/>
      <c r="L4494" s="160"/>
      <c r="M4494" s="165"/>
      <c r="T4494" s="166"/>
      <c r="AT4494" s="161" t="s">
        <v>381</v>
      </c>
      <c r="AU4494" s="161" t="s">
        <v>90</v>
      </c>
      <c r="AV4494" s="13" t="s">
        <v>90</v>
      </c>
      <c r="AW4494" s="13" t="s">
        <v>36</v>
      </c>
      <c r="AX4494" s="13" t="s">
        <v>80</v>
      </c>
      <c r="AY4494" s="161" t="s">
        <v>373</v>
      </c>
    </row>
    <row r="4495" spans="2:65" s="14" customFormat="1" ht="11.25">
      <c r="B4495" s="167"/>
      <c r="D4495" s="154" t="s">
        <v>381</v>
      </c>
      <c r="E4495" s="168" t="s">
        <v>1</v>
      </c>
      <c r="F4495" s="169" t="s">
        <v>386</v>
      </c>
      <c r="H4495" s="170">
        <v>1</v>
      </c>
      <c r="I4495" s="171"/>
      <c r="L4495" s="167"/>
      <c r="M4495" s="172"/>
      <c r="T4495" s="173"/>
      <c r="AT4495" s="168" t="s">
        <v>381</v>
      </c>
      <c r="AU4495" s="168" t="s">
        <v>90</v>
      </c>
      <c r="AV4495" s="14" t="s">
        <v>379</v>
      </c>
      <c r="AW4495" s="14" t="s">
        <v>36</v>
      </c>
      <c r="AX4495" s="14" t="s">
        <v>87</v>
      </c>
      <c r="AY4495" s="168" t="s">
        <v>373</v>
      </c>
    </row>
    <row r="4496" spans="2:65" s="1" customFormat="1" ht="24.2" customHeight="1">
      <c r="B4496" s="32"/>
      <c r="C4496" s="139" t="s">
        <v>2462</v>
      </c>
      <c r="D4496" s="139" t="s">
        <v>375</v>
      </c>
      <c r="E4496" s="140" t="s">
        <v>2463</v>
      </c>
      <c r="F4496" s="141" t="s">
        <v>2464</v>
      </c>
      <c r="G4496" s="142" t="s">
        <v>647</v>
      </c>
      <c r="H4496" s="143">
        <v>1.1200000000000001</v>
      </c>
      <c r="I4496" s="144"/>
      <c r="J4496" s="145">
        <f>ROUND(I4496*H4496,2)</f>
        <v>0</v>
      </c>
      <c r="K4496" s="146"/>
      <c r="L4496" s="32"/>
      <c r="M4496" s="147" t="s">
        <v>1</v>
      </c>
      <c r="N4496" s="148" t="s">
        <v>45</v>
      </c>
      <c r="P4496" s="149">
        <f>O4496*H4496</f>
        <v>0</v>
      </c>
      <c r="Q4496" s="149">
        <v>0</v>
      </c>
      <c r="R4496" s="149">
        <f>Q4496*H4496</f>
        <v>0</v>
      </c>
      <c r="S4496" s="149">
        <v>0</v>
      </c>
      <c r="T4496" s="150">
        <f>S4496*H4496</f>
        <v>0</v>
      </c>
      <c r="AR4496" s="151" t="s">
        <v>497</v>
      </c>
      <c r="AT4496" s="151" t="s">
        <v>375</v>
      </c>
      <c r="AU4496" s="151" t="s">
        <v>90</v>
      </c>
      <c r="AY4496" s="17" t="s">
        <v>373</v>
      </c>
      <c r="BE4496" s="152">
        <f>IF(N4496="základní",J4496,0)</f>
        <v>0</v>
      </c>
      <c r="BF4496" s="152">
        <f>IF(N4496="snížená",J4496,0)</f>
        <v>0</v>
      </c>
      <c r="BG4496" s="152">
        <f>IF(N4496="zákl. přenesená",J4496,0)</f>
        <v>0</v>
      </c>
      <c r="BH4496" s="152">
        <f>IF(N4496="sníž. přenesená",J4496,0)</f>
        <v>0</v>
      </c>
      <c r="BI4496" s="152">
        <f>IF(N4496="nulová",J4496,0)</f>
        <v>0</v>
      </c>
      <c r="BJ4496" s="17" t="s">
        <v>87</v>
      </c>
      <c r="BK4496" s="152">
        <f>ROUND(I4496*H4496,2)</f>
        <v>0</v>
      </c>
      <c r="BL4496" s="17" t="s">
        <v>497</v>
      </c>
      <c r="BM4496" s="151" t="s">
        <v>2465</v>
      </c>
    </row>
    <row r="4497" spans="2:65" s="11" customFormat="1" ht="22.9" customHeight="1">
      <c r="B4497" s="127"/>
      <c r="D4497" s="128" t="s">
        <v>79</v>
      </c>
      <c r="E4497" s="137" t="s">
        <v>2466</v>
      </c>
      <c r="F4497" s="137" t="s">
        <v>2467</v>
      </c>
      <c r="I4497" s="130"/>
      <c r="J4497" s="138">
        <f>BK4497</f>
        <v>0</v>
      </c>
      <c r="L4497" s="127"/>
      <c r="M4497" s="132"/>
      <c r="P4497" s="133">
        <f>SUM(P4498:P4956)</f>
        <v>0</v>
      </c>
      <c r="R4497" s="133">
        <f>SUM(R4498:R4956)</f>
        <v>38.429385880000005</v>
      </c>
      <c r="T4497" s="134">
        <f>SUM(T4498:T4956)</f>
        <v>0</v>
      </c>
      <c r="AR4497" s="128" t="s">
        <v>90</v>
      </c>
      <c r="AT4497" s="135" t="s">
        <v>79</v>
      </c>
      <c r="AU4497" s="135" t="s">
        <v>87</v>
      </c>
      <c r="AY4497" s="128" t="s">
        <v>373</v>
      </c>
      <c r="BK4497" s="136">
        <f>SUM(BK4498:BK4956)</f>
        <v>0</v>
      </c>
    </row>
    <row r="4498" spans="2:65" s="1" customFormat="1" ht="24.2" customHeight="1">
      <c r="B4498" s="32"/>
      <c r="C4498" s="139" t="s">
        <v>2468</v>
      </c>
      <c r="D4498" s="139" t="s">
        <v>375</v>
      </c>
      <c r="E4498" s="140" t="s">
        <v>2469</v>
      </c>
      <c r="F4498" s="141" t="s">
        <v>2470</v>
      </c>
      <c r="G4498" s="142" t="s">
        <v>172</v>
      </c>
      <c r="H4498" s="143">
        <v>4.5</v>
      </c>
      <c r="I4498" s="144"/>
      <c r="J4498" s="145">
        <f>ROUND(I4498*H4498,2)</f>
        <v>0</v>
      </c>
      <c r="K4498" s="146"/>
      <c r="L4498" s="32"/>
      <c r="M4498" s="147" t="s">
        <v>1</v>
      </c>
      <c r="N4498" s="148" t="s">
        <v>45</v>
      </c>
      <c r="P4498" s="149">
        <f>O4498*H4498</f>
        <v>0</v>
      </c>
      <c r="Q4498" s="149">
        <v>2.4000000000000001E-4</v>
      </c>
      <c r="R4498" s="149">
        <f>Q4498*H4498</f>
        <v>1.08E-3</v>
      </c>
      <c r="S4498" s="149">
        <v>0</v>
      </c>
      <c r="T4498" s="150">
        <f>S4498*H4498</f>
        <v>0</v>
      </c>
      <c r="AR4498" s="151" t="s">
        <v>497</v>
      </c>
      <c r="AT4498" s="151" t="s">
        <v>375</v>
      </c>
      <c r="AU4498" s="151" t="s">
        <v>90</v>
      </c>
      <c r="AY4498" s="17" t="s">
        <v>373</v>
      </c>
      <c r="BE4498" s="152">
        <f>IF(N4498="základní",J4498,0)</f>
        <v>0</v>
      </c>
      <c r="BF4498" s="152">
        <f>IF(N4498="snížená",J4498,0)</f>
        <v>0</v>
      </c>
      <c r="BG4498" s="152">
        <f>IF(N4498="zákl. přenesená",J4498,0)</f>
        <v>0</v>
      </c>
      <c r="BH4498" s="152">
        <f>IF(N4498="sníž. přenesená",J4498,0)</f>
        <v>0</v>
      </c>
      <c r="BI4498" s="152">
        <f>IF(N4498="nulová",J4498,0)</f>
        <v>0</v>
      </c>
      <c r="BJ4498" s="17" t="s">
        <v>87</v>
      </c>
      <c r="BK4498" s="152">
        <f>ROUND(I4498*H4498,2)</f>
        <v>0</v>
      </c>
      <c r="BL4498" s="17" t="s">
        <v>497</v>
      </c>
      <c r="BM4498" s="151" t="s">
        <v>2471</v>
      </c>
    </row>
    <row r="4499" spans="2:65" s="12" customFormat="1" ht="11.25">
      <c r="B4499" s="153"/>
      <c r="D4499" s="154" t="s">
        <v>381</v>
      </c>
      <c r="E4499" s="155" t="s">
        <v>1</v>
      </c>
      <c r="F4499" s="156" t="s">
        <v>1312</v>
      </c>
      <c r="H4499" s="155" t="s">
        <v>1</v>
      </c>
      <c r="I4499" s="157"/>
      <c r="L4499" s="153"/>
      <c r="M4499" s="158"/>
      <c r="T4499" s="159"/>
      <c r="AT4499" s="155" t="s">
        <v>381</v>
      </c>
      <c r="AU4499" s="155" t="s">
        <v>90</v>
      </c>
      <c r="AV4499" s="12" t="s">
        <v>87</v>
      </c>
      <c r="AW4499" s="12" t="s">
        <v>36</v>
      </c>
      <c r="AX4499" s="12" t="s">
        <v>80</v>
      </c>
      <c r="AY4499" s="155" t="s">
        <v>373</v>
      </c>
    </row>
    <row r="4500" spans="2:65" s="13" customFormat="1" ht="11.25">
      <c r="B4500" s="160"/>
      <c r="D4500" s="154" t="s">
        <v>381</v>
      </c>
      <c r="E4500" s="161" t="s">
        <v>1</v>
      </c>
      <c r="F4500" s="162" t="s">
        <v>2472</v>
      </c>
      <c r="H4500" s="163">
        <v>4.5</v>
      </c>
      <c r="I4500" s="164"/>
      <c r="L4500" s="160"/>
      <c r="M4500" s="165"/>
      <c r="T4500" s="166"/>
      <c r="AT4500" s="161" t="s">
        <v>381</v>
      </c>
      <c r="AU4500" s="161" t="s">
        <v>90</v>
      </c>
      <c r="AV4500" s="13" t="s">
        <v>90</v>
      </c>
      <c r="AW4500" s="13" t="s">
        <v>36</v>
      </c>
      <c r="AX4500" s="13" t="s">
        <v>80</v>
      </c>
      <c r="AY4500" s="161" t="s">
        <v>373</v>
      </c>
    </row>
    <row r="4501" spans="2:65" s="14" customFormat="1" ht="11.25">
      <c r="B4501" s="167"/>
      <c r="D4501" s="154" t="s">
        <v>381</v>
      </c>
      <c r="E4501" s="168" t="s">
        <v>1</v>
      </c>
      <c r="F4501" s="169" t="s">
        <v>386</v>
      </c>
      <c r="H4501" s="170">
        <v>4.5</v>
      </c>
      <c r="I4501" s="171"/>
      <c r="L4501" s="167"/>
      <c r="M4501" s="172"/>
      <c r="T4501" s="173"/>
      <c r="AT4501" s="168" t="s">
        <v>381</v>
      </c>
      <c r="AU4501" s="168" t="s">
        <v>90</v>
      </c>
      <c r="AV4501" s="14" t="s">
        <v>379</v>
      </c>
      <c r="AW4501" s="14" t="s">
        <v>36</v>
      </c>
      <c r="AX4501" s="14" t="s">
        <v>87</v>
      </c>
      <c r="AY4501" s="168" t="s">
        <v>373</v>
      </c>
    </row>
    <row r="4502" spans="2:65" s="1" customFormat="1" ht="24.2" customHeight="1">
      <c r="B4502" s="32"/>
      <c r="C4502" s="139" t="s">
        <v>2473</v>
      </c>
      <c r="D4502" s="139" t="s">
        <v>375</v>
      </c>
      <c r="E4502" s="140" t="s">
        <v>2474</v>
      </c>
      <c r="F4502" s="141" t="s">
        <v>2475</v>
      </c>
      <c r="G4502" s="142" t="s">
        <v>172</v>
      </c>
      <c r="H4502" s="143">
        <v>6.75</v>
      </c>
      <c r="I4502" s="144"/>
      <c r="J4502" s="145">
        <f>ROUND(I4502*H4502,2)</f>
        <v>0</v>
      </c>
      <c r="K4502" s="146"/>
      <c r="L4502" s="32"/>
      <c r="M4502" s="147" t="s">
        <v>1</v>
      </c>
      <c r="N4502" s="148" t="s">
        <v>45</v>
      </c>
      <c r="P4502" s="149">
        <f>O4502*H4502</f>
        <v>0</v>
      </c>
      <c r="Q4502" s="149">
        <v>2.3000000000000001E-4</v>
      </c>
      <c r="R4502" s="149">
        <f>Q4502*H4502</f>
        <v>1.5525000000000001E-3</v>
      </c>
      <c r="S4502" s="149">
        <v>0</v>
      </c>
      <c r="T4502" s="150">
        <f>S4502*H4502</f>
        <v>0</v>
      </c>
      <c r="AR4502" s="151" t="s">
        <v>497</v>
      </c>
      <c r="AT4502" s="151" t="s">
        <v>375</v>
      </c>
      <c r="AU4502" s="151" t="s">
        <v>90</v>
      </c>
      <c r="AY4502" s="17" t="s">
        <v>373</v>
      </c>
      <c r="BE4502" s="152">
        <f>IF(N4502="základní",J4502,0)</f>
        <v>0</v>
      </c>
      <c r="BF4502" s="152">
        <f>IF(N4502="snížená",J4502,0)</f>
        <v>0</v>
      </c>
      <c r="BG4502" s="152">
        <f>IF(N4502="zákl. přenesená",J4502,0)</f>
        <v>0</v>
      </c>
      <c r="BH4502" s="152">
        <f>IF(N4502="sníž. přenesená",J4502,0)</f>
        <v>0</v>
      </c>
      <c r="BI4502" s="152">
        <f>IF(N4502="nulová",J4502,0)</f>
        <v>0</v>
      </c>
      <c r="BJ4502" s="17" t="s">
        <v>87</v>
      </c>
      <c r="BK4502" s="152">
        <f>ROUND(I4502*H4502,2)</f>
        <v>0</v>
      </c>
      <c r="BL4502" s="17" t="s">
        <v>497</v>
      </c>
      <c r="BM4502" s="151" t="s">
        <v>2476</v>
      </c>
    </row>
    <row r="4503" spans="2:65" s="12" customFormat="1" ht="11.25">
      <c r="B4503" s="153"/>
      <c r="D4503" s="154" t="s">
        <v>381</v>
      </c>
      <c r="E4503" s="155" t="s">
        <v>1</v>
      </c>
      <c r="F4503" s="156" t="s">
        <v>1312</v>
      </c>
      <c r="H4503" s="155" t="s">
        <v>1</v>
      </c>
      <c r="I4503" s="157"/>
      <c r="L4503" s="153"/>
      <c r="M4503" s="158"/>
      <c r="T4503" s="159"/>
      <c r="AT4503" s="155" t="s">
        <v>381</v>
      </c>
      <c r="AU4503" s="155" t="s">
        <v>90</v>
      </c>
      <c r="AV4503" s="12" t="s">
        <v>87</v>
      </c>
      <c r="AW4503" s="12" t="s">
        <v>36</v>
      </c>
      <c r="AX4503" s="12" t="s">
        <v>80</v>
      </c>
      <c r="AY4503" s="155" t="s">
        <v>373</v>
      </c>
    </row>
    <row r="4504" spans="2:65" s="13" customFormat="1" ht="11.25">
      <c r="B4504" s="160"/>
      <c r="D4504" s="154" t="s">
        <v>381</v>
      </c>
      <c r="E4504" s="161" t="s">
        <v>1</v>
      </c>
      <c r="F4504" s="162" t="s">
        <v>2477</v>
      </c>
      <c r="H4504" s="163">
        <v>6.75</v>
      </c>
      <c r="I4504" s="164"/>
      <c r="L4504" s="160"/>
      <c r="M4504" s="165"/>
      <c r="T4504" s="166"/>
      <c r="AT4504" s="161" t="s">
        <v>381</v>
      </c>
      <c r="AU4504" s="161" t="s">
        <v>90</v>
      </c>
      <c r="AV4504" s="13" t="s">
        <v>90</v>
      </c>
      <c r="AW4504" s="13" t="s">
        <v>36</v>
      </c>
      <c r="AX4504" s="13" t="s">
        <v>80</v>
      </c>
      <c r="AY4504" s="161" t="s">
        <v>373</v>
      </c>
    </row>
    <row r="4505" spans="2:65" s="14" customFormat="1" ht="11.25">
      <c r="B4505" s="167"/>
      <c r="D4505" s="154" t="s">
        <v>381</v>
      </c>
      <c r="E4505" s="168" t="s">
        <v>1</v>
      </c>
      <c r="F4505" s="169" t="s">
        <v>386</v>
      </c>
      <c r="H4505" s="170">
        <v>6.75</v>
      </c>
      <c r="I4505" s="171"/>
      <c r="L4505" s="167"/>
      <c r="M4505" s="172"/>
      <c r="T4505" s="173"/>
      <c r="AT4505" s="168" t="s">
        <v>381</v>
      </c>
      <c r="AU4505" s="168" t="s">
        <v>90</v>
      </c>
      <c r="AV4505" s="14" t="s">
        <v>379</v>
      </c>
      <c r="AW4505" s="14" t="s">
        <v>36</v>
      </c>
      <c r="AX4505" s="14" t="s">
        <v>87</v>
      </c>
      <c r="AY4505" s="168" t="s">
        <v>373</v>
      </c>
    </row>
    <row r="4506" spans="2:65" s="1" customFormat="1" ht="24.2" customHeight="1">
      <c r="B4506" s="32"/>
      <c r="C4506" s="139" t="s">
        <v>2478</v>
      </c>
      <c r="D4506" s="139" t="s">
        <v>375</v>
      </c>
      <c r="E4506" s="140" t="s">
        <v>2479</v>
      </c>
      <c r="F4506" s="141" t="s">
        <v>2480</v>
      </c>
      <c r="G4506" s="142" t="s">
        <v>172</v>
      </c>
      <c r="H4506" s="143">
        <v>11.61</v>
      </c>
      <c r="I4506" s="144"/>
      <c r="J4506" s="145">
        <f>ROUND(I4506*H4506,2)</f>
        <v>0</v>
      </c>
      <c r="K4506" s="146"/>
      <c r="L4506" s="32"/>
      <c r="M4506" s="147" t="s">
        <v>1</v>
      </c>
      <c r="N4506" s="148" t="s">
        <v>45</v>
      </c>
      <c r="P4506" s="149">
        <f>O4506*H4506</f>
        <v>0</v>
      </c>
      <c r="Q4506" s="149">
        <v>2.3000000000000001E-4</v>
      </c>
      <c r="R4506" s="149">
        <f>Q4506*H4506</f>
        <v>2.6703E-3</v>
      </c>
      <c r="S4506" s="149">
        <v>0</v>
      </c>
      <c r="T4506" s="150">
        <f>S4506*H4506</f>
        <v>0</v>
      </c>
      <c r="AR4506" s="151" t="s">
        <v>497</v>
      </c>
      <c r="AT4506" s="151" t="s">
        <v>375</v>
      </c>
      <c r="AU4506" s="151" t="s">
        <v>90</v>
      </c>
      <c r="AY4506" s="17" t="s">
        <v>373</v>
      </c>
      <c r="BE4506" s="152">
        <f>IF(N4506="základní",J4506,0)</f>
        <v>0</v>
      </c>
      <c r="BF4506" s="152">
        <f>IF(N4506="snížená",J4506,0)</f>
        <v>0</v>
      </c>
      <c r="BG4506" s="152">
        <f>IF(N4506="zákl. přenesená",J4506,0)</f>
        <v>0</v>
      </c>
      <c r="BH4506" s="152">
        <f>IF(N4506="sníž. přenesená",J4506,0)</f>
        <v>0</v>
      </c>
      <c r="BI4506" s="152">
        <f>IF(N4506="nulová",J4506,0)</f>
        <v>0</v>
      </c>
      <c r="BJ4506" s="17" t="s">
        <v>87</v>
      </c>
      <c r="BK4506" s="152">
        <f>ROUND(I4506*H4506,2)</f>
        <v>0</v>
      </c>
      <c r="BL4506" s="17" t="s">
        <v>497</v>
      </c>
      <c r="BM4506" s="151" t="s">
        <v>2481</v>
      </c>
    </row>
    <row r="4507" spans="2:65" s="12" customFormat="1" ht="11.25">
      <c r="B4507" s="153"/>
      <c r="D4507" s="154" t="s">
        <v>381</v>
      </c>
      <c r="E4507" s="155" t="s">
        <v>1</v>
      </c>
      <c r="F4507" s="156" t="s">
        <v>1312</v>
      </c>
      <c r="H4507" s="155" t="s">
        <v>1</v>
      </c>
      <c r="I4507" s="157"/>
      <c r="L4507" s="153"/>
      <c r="M4507" s="158"/>
      <c r="T4507" s="159"/>
      <c r="AT4507" s="155" t="s">
        <v>381</v>
      </c>
      <c r="AU4507" s="155" t="s">
        <v>90</v>
      </c>
      <c r="AV4507" s="12" t="s">
        <v>87</v>
      </c>
      <c r="AW4507" s="12" t="s">
        <v>36</v>
      </c>
      <c r="AX4507" s="12" t="s">
        <v>80</v>
      </c>
      <c r="AY4507" s="155" t="s">
        <v>373</v>
      </c>
    </row>
    <row r="4508" spans="2:65" s="13" customFormat="1" ht="11.25">
      <c r="B4508" s="160"/>
      <c r="D4508" s="154" t="s">
        <v>381</v>
      </c>
      <c r="E4508" s="161" t="s">
        <v>1</v>
      </c>
      <c r="F4508" s="162" t="s">
        <v>2482</v>
      </c>
      <c r="H4508" s="163">
        <v>11.61</v>
      </c>
      <c r="I4508" s="164"/>
      <c r="L4508" s="160"/>
      <c r="M4508" s="165"/>
      <c r="T4508" s="166"/>
      <c r="AT4508" s="161" t="s">
        <v>381</v>
      </c>
      <c r="AU4508" s="161" t="s">
        <v>90</v>
      </c>
      <c r="AV4508" s="13" t="s">
        <v>90</v>
      </c>
      <c r="AW4508" s="13" t="s">
        <v>36</v>
      </c>
      <c r="AX4508" s="13" t="s">
        <v>80</v>
      </c>
      <c r="AY4508" s="161" t="s">
        <v>373</v>
      </c>
    </row>
    <row r="4509" spans="2:65" s="14" customFormat="1" ht="11.25">
      <c r="B4509" s="167"/>
      <c r="D4509" s="154" t="s">
        <v>381</v>
      </c>
      <c r="E4509" s="168" t="s">
        <v>1</v>
      </c>
      <c r="F4509" s="169" t="s">
        <v>386</v>
      </c>
      <c r="H4509" s="170">
        <v>11.61</v>
      </c>
      <c r="I4509" s="171"/>
      <c r="L4509" s="167"/>
      <c r="M4509" s="172"/>
      <c r="T4509" s="173"/>
      <c r="AT4509" s="168" t="s">
        <v>381</v>
      </c>
      <c r="AU4509" s="168" t="s">
        <v>90</v>
      </c>
      <c r="AV4509" s="14" t="s">
        <v>379</v>
      </c>
      <c r="AW4509" s="14" t="s">
        <v>36</v>
      </c>
      <c r="AX4509" s="14" t="s">
        <v>87</v>
      </c>
      <c r="AY4509" s="168" t="s">
        <v>373</v>
      </c>
    </row>
    <row r="4510" spans="2:65" s="1" customFormat="1" ht="16.5" customHeight="1">
      <c r="B4510" s="32"/>
      <c r="C4510" s="185" t="s">
        <v>2483</v>
      </c>
      <c r="D4510" s="185" t="s">
        <v>479</v>
      </c>
      <c r="E4510" s="186" t="s">
        <v>2484</v>
      </c>
      <c r="F4510" s="187" t="s">
        <v>2485</v>
      </c>
      <c r="G4510" s="188" t="s">
        <v>172</v>
      </c>
      <c r="H4510" s="189">
        <v>22.86</v>
      </c>
      <c r="I4510" s="190"/>
      <c r="J4510" s="191">
        <f>ROUND(I4510*H4510,2)</f>
        <v>0</v>
      </c>
      <c r="K4510" s="192"/>
      <c r="L4510" s="193"/>
      <c r="M4510" s="194" t="s">
        <v>1</v>
      </c>
      <c r="N4510" s="195" t="s">
        <v>45</v>
      </c>
      <c r="P4510" s="149">
        <f>O4510*H4510</f>
        <v>0</v>
      </c>
      <c r="Q4510" s="149">
        <v>3.8289999999999998E-2</v>
      </c>
      <c r="R4510" s="149">
        <f>Q4510*H4510</f>
        <v>0.8753093999999999</v>
      </c>
      <c r="S4510" s="149">
        <v>0</v>
      </c>
      <c r="T4510" s="150">
        <f>S4510*H4510</f>
        <v>0</v>
      </c>
      <c r="AR4510" s="151" t="s">
        <v>658</v>
      </c>
      <c r="AT4510" s="151" t="s">
        <v>479</v>
      </c>
      <c r="AU4510" s="151" t="s">
        <v>90</v>
      </c>
      <c r="AY4510" s="17" t="s">
        <v>373</v>
      </c>
      <c r="BE4510" s="152">
        <f>IF(N4510="základní",J4510,0)</f>
        <v>0</v>
      </c>
      <c r="BF4510" s="152">
        <f>IF(N4510="snížená",J4510,0)</f>
        <v>0</v>
      </c>
      <c r="BG4510" s="152">
        <f>IF(N4510="zákl. přenesená",J4510,0)</f>
        <v>0</v>
      </c>
      <c r="BH4510" s="152">
        <f>IF(N4510="sníž. přenesená",J4510,0)</f>
        <v>0</v>
      </c>
      <c r="BI4510" s="152">
        <f>IF(N4510="nulová",J4510,0)</f>
        <v>0</v>
      </c>
      <c r="BJ4510" s="17" t="s">
        <v>87</v>
      </c>
      <c r="BK4510" s="152">
        <f>ROUND(I4510*H4510,2)</f>
        <v>0</v>
      </c>
      <c r="BL4510" s="17" t="s">
        <v>497</v>
      </c>
      <c r="BM4510" s="151" t="s">
        <v>2486</v>
      </c>
    </row>
    <row r="4511" spans="2:65" s="13" customFormat="1" ht="11.25">
      <c r="B4511" s="160"/>
      <c r="D4511" s="154" t="s">
        <v>381</v>
      </c>
      <c r="E4511" s="161" t="s">
        <v>1</v>
      </c>
      <c r="F4511" s="162" t="s">
        <v>2482</v>
      </c>
      <c r="H4511" s="163">
        <v>11.61</v>
      </c>
      <c r="I4511" s="164"/>
      <c r="L4511" s="160"/>
      <c r="M4511" s="165"/>
      <c r="T4511" s="166"/>
      <c r="AT4511" s="161" t="s">
        <v>381</v>
      </c>
      <c r="AU4511" s="161" t="s">
        <v>90</v>
      </c>
      <c r="AV4511" s="13" t="s">
        <v>90</v>
      </c>
      <c r="AW4511" s="13" t="s">
        <v>36</v>
      </c>
      <c r="AX4511" s="13" t="s">
        <v>80</v>
      </c>
      <c r="AY4511" s="161" t="s">
        <v>373</v>
      </c>
    </row>
    <row r="4512" spans="2:65" s="13" customFormat="1" ht="11.25">
      <c r="B4512" s="160"/>
      <c r="D4512" s="154" t="s">
        <v>381</v>
      </c>
      <c r="E4512" s="161" t="s">
        <v>1</v>
      </c>
      <c r="F4512" s="162" t="s">
        <v>2472</v>
      </c>
      <c r="H4512" s="163">
        <v>4.5</v>
      </c>
      <c r="I4512" s="164"/>
      <c r="L4512" s="160"/>
      <c r="M4512" s="165"/>
      <c r="T4512" s="166"/>
      <c r="AT4512" s="161" t="s">
        <v>381</v>
      </c>
      <c r="AU4512" s="161" t="s">
        <v>90</v>
      </c>
      <c r="AV4512" s="13" t="s">
        <v>90</v>
      </c>
      <c r="AW4512" s="13" t="s">
        <v>36</v>
      </c>
      <c r="AX4512" s="13" t="s">
        <v>80</v>
      </c>
      <c r="AY4512" s="161" t="s">
        <v>373</v>
      </c>
    </row>
    <row r="4513" spans="2:65" s="13" customFormat="1" ht="11.25">
      <c r="B4513" s="160"/>
      <c r="D4513" s="154" t="s">
        <v>381</v>
      </c>
      <c r="E4513" s="161" t="s">
        <v>1</v>
      </c>
      <c r="F4513" s="162" t="s">
        <v>2477</v>
      </c>
      <c r="H4513" s="163">
        <v>6.75</v>
      </c>
      <c r="I4513" s="164"/>
      <c r="L4513" s="160"/>
      <c r="M4513" s="165"/>
      <c r="T4513" s="166"/>
      <c r="AT4513" s="161" t="s">
        <v>381</v>
      </c>
      <c r="AU4513" s="161" t="s">
        <v>90</v>
      </c>
      <c r="AV4513" s="13" t="s">
        <v>90</v>
      </c>
      <c r="AW4513" s="13" t="s">
        <v>36</v>
      </c>
      <c r="AX4513" s="13" t="s">
        <v>80</v>
      </c>
      <c r="AY4513" s="161" t="s">
        <v>373</v>
      </c>
    </row>
    <row r="4514" spans="2:65" s="14" customFormat="1" ht="11.25">
      <c r="B4514" s="167"/>
      <c r="D4514" s="154" t="s">
        <v>381</v>
      </c>
      <c r="E4514" s="168" t="s">
        <v>1</v>
      </c>
      <c r="F4514" s="169" t="s">
        <v>386</v>
      </c>
      <c r="H4514" s="170">
        <v>22.86</v>
      </c>
      <c r="I4514" s="171"/>
      <c r="L4514" s="167"/>
      <c r="M4514" s="172"/>
      <c r="T4514" s="173"/>
      <c r="AT4514" s="168" t="s">
        <v>381</v>
      </c>
      <c r="AU4514" s="168" t="s">
        <v>90</v>
      </c>
      <c r="AV4514" s="14" t="s">
        <v>379</v>
      </c>
      <c r="AW4514" s="14" t="s">
        <v>36</v>
      </c>
      <c r="AX4514" s="14" t="s">
        <v>87</v>
      </c>
      <c r="AY4514" s="168" t="s">
        <v>373</v>
      </c>
    </row>
    <row r="4515" spans="2:65" s="1" customFormat="1" ht="21.75" customHeight="1">
      <c r="B4515" s="32"/>
      <c r="C4515" s="139" t="s">
        <v>2487</v>
      </c>
      <c r="D4515" s="139" t="s">
        <v>375</v>
      </c>
      <c r="E4515" s="140" t="s">
        <v>2488</v>
      </c>
      <c r="F4515" s="141" t="s">
        <v>2489</v>
      </c>
      <c r="G4515" s="142" t="s">
        <v>172</v>
      </c>
      <c r="H4515" s="143">
        <v>210.148</v>
      </c>
      <c r="I4515" s="144"/>
      <c r="J4515" s="145">
        <f>ROUND(I4515*H4515,2)</f>
        <v>0</v>
      </c>
      <c r="K4515" s="146"/>
      <c r="L4515" s="32"/>
      <c r="M4515" s="147" t="s">
        <v>1</v>
      </c>
      <c r="N4515" s="148" t="s">
        <v>45</v>
      </c>
      <c r="P4515" s="149">
        <f>O4515*H4515</f>
        <v>0</v>
      </c>
      <c r="Q4515" s="149">
        <v>2.3000000000000001E-4</v>
      </c>
      <c r="R4515" s="149">
        <f>Q4515*H4515</f>
        <v>4.8334040000000002E-2</v>
      </c>
      <c r="S4515" s="149">
        <v>0</v>
      </c>
      <c r="T4515" s="150">
        <f>S4515*H4515</f>
        <v>0</v>
      </c>
      <c r="AR4515" s="151" t="s">
        <v>497</v>
      </c>
      <c r="AT4515" s="151" t="s">
        <v>375</v>
      </c>
      <c r="AU4515" s="151" t="s">
        <v>90</v>
      </c>
      <c r="AY4515" s="17" t="s">
        <v>373</v>
      </c>
      <c r="BE4515" s="152">
        <f>IF(N4515="základní",J4515,0)</f>
        <v>0</v>
      </c>
      <c r="BF4515" s="152">
        <f>IF(N4515="snížená",J4515,0)</f>
        <v>0</v>
      </c>
      <c r="BG4515" s="152">
        <f>IF(N4515="zákl. přenesená",J4515,0)</f>
        <v>0</v>
      </c>
      <c r="BH4515" s="152">
        <f>IF(N4515="sníž. přenesená",J4515,0)</f>
        <v>0</v>
      </c>
      <c r="BI4515" s="152">
        <f>IF(N4515="nulová",J4515,0)</f>
        <v>0</v>
      </c>
      <c r="BJ4515" s="17" t="s">
        <v>87</v>
      </c>
      <c r="BK4515" s="152">
        <f>ROUND(I4515*H4515,2)</f>
        <v>0</v>
      </c>
      <c r="BL4515" s="17" t="s">
        <v>497</v>
      </c>
      <c r="BM4515" s="151" t="s">
        <v>2490</v>
      </c>
    </row>
    <row r="4516" spans="2:65" s="12" customFormat="1" ht="11.25">
      <c r="B4516" s="153"/>
      <c r="D4516" s="154" t="s">
        <v>381</v>
      </c>
      <c r="E4516" s="155" t="s">
        <v>1</v>
      </c>
      <c r="F4516" s="156" t="s">
        <v>2491</v>
      </c>
      <c r="H4516" s="155" t="s">
        <v>1</v>
      </c>
      <c r="I4516" s="157"/>
      <c r="L4516" s="153"/>
      <c r="M4516" s="158"/>
      <c r="T4516" s="159"/>
      <c r="AT4516" s="155" t="s">
        <v>381</v>
      </c>
      <c r="AU4516" s="155" t="s">
        <v>90</v>
      </c>
      <c r="AV4516" s="12" t="s">
        <v>87</v>
      </c>
      <c r="AW4516" s="12" t="s">
        <v>36</v>
      </c>
      <c r="AX4516" s="12" t="s">
        <v>80</v>
      </c>
      <c r="AY4516" s="155" t="s">
        <v>373</v>
      </c>
    </row>
    <row r="4517" spans="2:65" s="13" customFormat="1" ht="11.25">
      <c r="B4517" s="160"/>
      <c r="D4517" s="154" t="s">
        <v>381</v>
      </c>
      <c r="E4517" s="161" t="s">
        <v>1</v>
      </c>
      <c r="F4517" s="162" t="s">
        <v>2492</v>
      </c>
      <c r="H4517" s="163">
        <v>9.49</v>
      </c>
      <c r="I4517" s="164"/>
      <c r="L4517" s="160"/>
      <c r="M4517" s="165"/>
      <c r="T4517" s="166"/>
      <c r="AT4517" s="161" t="s">
        <v>381</v>
      </c>
      <c r="AU4517" s="161" t="s">
        <v>90</v>
      </c>
      <c r="AV4517" s="13" t="s">
        <v>90</v>
      </c>
      <c r="AW4517" s="13" t="s">
        <v>36</v>
      </c>
      <c r="AX4517" s="13" t="s">
        <v>80</v>
      </c>
      <c r="AY4517" s="161" t="s">
        <v>373</v>
      </c>
    </row>
    <row r="4518" spans="2:65" s="13" customFormat="1" ht="11.25">
      <c r="B4518" s="160"/>
      <c r="D4518" s="154" t="s">
        <v>381</v>
      </c>
      <c r="E4518" s="161" t="s">
        <v>1</v>
      </c>
      <c r="F4518" s="162" t="s">
        <v>2493</v>
      </c>
      <c r="H4518" s="163">
        <v>12.116</v>
      </c>
      <c r="I4518" s="164"/>
      <c r="L4518" s="160"/>
      <c r="M4518" s="165"/>
      <c r="T4518" s="166"/>
      <c r="AT4518" s="161" t="s">
        <v>381</v>
      </c>
      <c r="AU4518" s="161" t="s">
        <v>90</v>
      </c>
      <c r="AV4518" s="13" t="s">
        <v>90</v>
      </c>
      <c r="AW4518" s="13" t="s">
        <v>36</v>
      </c>
      <c r="AX4518" s="13" t="s">
        <v>80</v>
      </c>
      <c r="AY4518" s="161" t="s">
        <v>373</v>
      </c>
    </row>
    <row r="4519" spans="2:65" s="13" customFormat="1" ht="11.25">
      <c r="B4519" s="160"/>
      <c r="D4519" s="154" t="s">
        <v>381</v>
      </c>
      <c r="E4519" s="161" t="s">
        <v>1</v>
      </c>
      <c r="F4519" s="162" t="s">
        <v>2494</v>
      </c>
      <c r="H4519" s="163">
        <v>6.3440000000000003</v>
      </c>
      <c r="I4519" s="164"/>
      <c r="L4519" s="160"/>
      <c r="M4519" s="165"/>
      <c r="T4519" s="166"/>
      <c r="AT4519" s="161" t="s">
        <v>381</v>
      </c>
      <c r="AU4519" s="161" t="s">
        <v>90</v>
      </c>
      <c r="AV4519" s="13" t="s">
        <v>90</v>
      </c>
      <c r="AW4519" s="13" t="s">
        <v>36</v>
      </c>
      <c r="AX4519" s="13" t="s">
        <v>80</v>
      </c>
      <c r="AY4519" s="161" t="s">
        <v>373</v>
      </c>
    </row>
    <row r="4520" spans="2:65" s="13" customFormat="1" ht="11.25">
      <c r="B4520" s="160"/>
      <c r="D4520" s="154" t="s">
        <v>381</v>
      </c>
      <c r="E4520" s="161" t="s">
        <v>1</v>
      </c>
      <c r="F4520" s="162" t="s">
        <v>2495</v>
      </c>
      <c r="H4520" s="163">
        <v>4.758</v>
      </c>
      <c r="I4520" s="164"/>
      <c r="L4520" s="160"/>
      <c r="M4520" s="165"/>
      <c r="T4520" s="166"/>
      <c r="AT4520" s="161" t="s">
        <v>381</v>
      </c>
      <c r="AU4520" s="161" t="s">
        <v>90</v>
      </c>
      <c r="AV4520" s="13" t="s">
        <v>90</v>
      </c>
      <c r="AW4520" s="13" t="s">
        <v>36</v>
      </c>
      <c r="AX4520" s="13" t="s">
        <v>80</v>
      </c>
      <c r="AY4520" s="161" t="s">
        <v>373</v>
      </c>
    </row>
    <row r="4521" spans="2:65" s="13" customFormat="1" ht="11.25">
      <c r="B4521" s="160"/>
      <c r="D4521" s="154" t="s">
        <v>381</v>
      </c>
      <c r="E4521" s="161" t="s">
        <v>1</v>
      </c>
      <c r="F4521" s="162" t="s">
        <v>2496</v>
      </c>
      <c r="H4521" s="163">
        <v>8.32</v>
      </c>
      <c r="I4521" s="164"/>
      <c r="L4521" s="160"/>
      <c r="M4521" s="165"/>
      <c r="T4521" s="166"/>
      <c r="AT4521" s="161" t="s">
        <v>381</v>
      </c>
      <c r="AU4521" s="161" t="s">
        <v>90</v>
      </c>
      <c r="AV4521" s="13" t="s">
        <v>90</v>
      </c>
      <c r="AW4521" s="13" t="s">
        <v>36</v>
      </c>
      <c r="AX4521" s="13" t="s">
        <v>80</v>
      </c>
      <c r="AY4521" s="161" t="s">
        <v>373</v>
      </c>
    </row>
    <row r="4522" spans="2:65" s="13" customFormat="1" ht="11.25">
      <c r="B4522" s="160"/>
      <c r="D4522" s="154" t="s">
        <v>381</v>
      </c>
      <c r="E4522" s="161" t="s">
        <v>1</v>
      </c>
      <c r="F4522" s="162" t="s">
        <v>2497</v>
      </c>
      <c r="H4522" s="163">
        <v>7.54</v>
      </c>
      <c r="I4522" s="164"/>
      <c r="L4522" s="160"/>
      <c r="M4522" s="165"/>
      <c r="T4522" s="166"/>
      <c r="AT4522" s="161" t="s">
        <v>381</v>
      </c>
      <c r="AU4522" s="161" t="s">
        <v>90</v>
      </c>
      <c r="AV4522" s="13" t="s">
        <v>90</v>
      </c>
      <c r="AW4522" s="13" t="s">
        <v>36</v>
      </c>
      <c r="AX4522" s="13" t="s">
        <v>80</v>
      </c>
      <c r="AY4522" s="161" t="s">
        <v>373</v>
      </c>
    </row>
    <row r="4523" spans="2:65" s="13" customFormat="1" ht="11.25">
      <c r="B4523" s="160"/>
      <c r="D4523" s="154" t="s">
        <v>381</v>
      </c>
      <c r="E4523" s="161" t="s">
        <v>1</v>
      </c>
      <c r="F4523" s="162" t="s">
        <v>2498</v>
      </c>
      <c r="H4523" s="163">
        <v>7.54</v>
      </c>
      <c r="I4523" s="164"/>
      <c r="L4523" s="160"/>
      <c r="M4523" s="165"/>
      <c r="T4523" s="166"/>
      <c r="AT4523" s="161" t="s">
        <v>381</v>
      </c>
      <c r="AU4523" s="161" t="s">
        <v>90</v>
      </c>
      <c r="AV4523" s="13" t="s">
        <v>90</v>
      </c>
      <c r="AW4523" s="13" t="s">
        <v>36</v>
      </c>
      <c r="AX4523" s="13" t="s">
        <v>80</v>
      </c>
      <c r="AY4523" s="161" t="s">
        <v>373</v>
      </c>
    </row>
    <row r="4524" spans="2:65" s="13" customFormat="1" ht="11.25">
      <c r="B4524" s="160"/>
      <c r="D4524" s="154" t="s">
        <v>381</v>
      </c>
      <c r="E4524" s="161" t="s">
        <v>1</v>
      </c>
      <c r="F4524" s="162" t="s">
        <v>2499</v>
      </c>
      <c r="H4524" s="163">
        <v>36.192</v>
      </c>
      <c r="I4524" s="164"/>
      <c r="L4524" s="160"/>
      <c r="M4524" s="165"/>
      <c r="T4524" s="166"/>
      <c r="AT4524" s="161" t="s">
        <v>381</v>
      </c>
      <c r="AU4524" s="161" t="s">
        <v>90</v>
      </c>
      <c r="AV4524" s="13" t="s">
        <v>90</v>
      </c>
      <c r="AW4524" s="13" t="s">
        <v>36</v>
      </c>
      <c r="AX4524" s="13" t="s">
        <v>80</v>
      </c>
      <c r="AY4524" s="161" t="s">
        <v>373</v>
      </c>
    </row>
    <row r="4525" spans="2:65" s="13" customFormat="1" ht="11.25">
      <c r="B4525" s="160"/>
      <c r="D4525" s="154" t="s">
        <v>381</v>
      </c>
      <c r="E4525" s="161" t="s">
        <v>1</v>
      </c>
      <c r="F4525" s="162" t="s">
        <v>2500</v>
      </c>
      <c r="H4525" s="163">
        <v>5.6680000000000001</v>
      </c>
      <c r="I4525" s="164"/>
      <c r="L4525" s="160"/>
      <c r="M4525" s="165"/>
      <c r="T4525" s="166"/>
      <c r="AT4525" s="161" t="s">
        <v>381</v>
      </c>
      <c r="AU4525" s="161" t="s">
        <v>90</v>
      </c>
      <c r="AV4525" s="13" t="s">
        <v>90</v>
      </c>
      <c r="AW4525" s="13" t="s">
        <v>36</v>
      </c>
      <c r="AX4525" s="13" t="s">
        <v>80</v>
      </c>
      <c r="AY4525" s="161" t="s">
        <v>373</v>
      </c>
    </row>
    <row r="4526" spans="2:65" s="13" customFormat="1" ht="11.25">
      <c r="B4526" s="160"/>
      <c r="D4526" s="154" t="s">
        <v>381</v>
      </c>
      <c r="E4526" s="161" t="s">
        <v>1</v>
      </c>
      <c r="F4526" s="162" t="s">
        <v>2501</v>
      </c>
      <c r="H4526" s="163">
        <v>4.9400000000000004</v>
      </c>
      <c r="I4526" s="164"/>
      <c r="L4526" s="160"/>
      <c r="M4526" s="165"/>
      <c r="T4526" s="166"/>
      <c r="AT4526" s="161" t="s">
        <v>381</v>
      </c>
      <c r="AU4526" s="161" t="s">
        <v>90</v>
      </c>
      <c r="AV4526" s="13" t="s">
        <v>90</v>
      </c>
      <c r="AW4526" s="13" t="s">
        <v>36</v>
      </c>
      <c r="AX4526" s="13" t="s">
        <v>80</v>
      </c>
      <c r="AY4526" s="161" t="s">
        <v>373</v>
      </c>
    </row>
    <row r="4527" spans="2:65" s="13" customFormat="1" ht="11.25">
      <c r="B4527" s="160"/>
      <c r="D4527" s="154" t="s">
        <v>381</v>
      </c>
      <c r="E4527" s="161" t="s">
        <v>1</v>
      </c>
      <c r="F4527" s="162" t="s">
        <v>2502</v>
      </c>
      <c r="H4527" s="163">
        <v>10.555999999999999</v>
      </c>
      <c r="I4527" s="164"/>
      <c r="L4527" s="160"/>
      <c r="M4527" s="165"/>
      <c r="T4527" s="166"/>
      <c r="AT4527" s="161" t="s">
        <v>381</v>
      </c>
      <c r="AU4527" s="161" t="s">
        <v>90</v>
      </c>
      <c r="AV4527" s="13" t="s">
        <v>90</v>
      </c>
      <c r="AW4527" s="13" t="s">
        <v>36</v>
      </c>
      <c r="AX4527" s="13" t="s">
        <v>80</v>
      </c>
      <c r="AY4527" s="161" t="s">
        <v>373</v>
      </c>
    </row>
    <row r="4528" spans="2:65" s="13" customFormat="1" ht="11.25">
      <c r="B4528" s="160"/>
      <c r="D4528" s="154" t="s">
        <v>381</v>
      </c>
      <c r="E4528" s="161" t="s">
        <v>1</v>
      </c>
      <c r="F4528" s="162" t="s">
        <v>2503</v>
      </c>
      <c r="H4528" s="163">
        <v>25.48</v>
      </c>
      <c r="I4528" s="164"/>
      <c r="L4528" s="160"/>
      <c r="M4528" s="165"/>
      <c r="T4528" s="166"/>
      <c r="AT4528" s="161" t="s">
        <v>381</v>
      </c>
      <c r="AU4528" s="161" t="s">
        <v>90</v>
      </c>
      <c r="AV4528" s="13" t="s">
        <v>90</v>
      </c>
      <c r="AW4528" s="13" t="s">
        <v>36</v>
      </c>
      <c r="AX4528" s="13" t="s">
        <v>80</v>
      </c>
      <c r="AY4528" s="161" t="s">
        <v>373</v>
      </c>
    </row>
    <row r="4529" spans="2:65" s="13" customFormat="1" ht="11.25">
      <c r="B4529" s="160"/>
      <c r="D4529" s="154" t="s">
        <v>381</v>
      </c>
      <c r="E4529" s="161" t="s">
        <v>1</v>
      </c>
      <c r="F4529" s="162" t="s">
        <v>2504</v>
      </c>
      <c r="H4529" s="163">
        <v>11.57</v>
      </c>
      <c r="I4529" s="164"/>
      <c r="L4529" s="160"/>
      <c r="M4529" s="165"/>
      <c r="T4529" s="166"/>
      <c r="AT4529" s="161" t="s">
        <v>381</v>
      </c>
      <c r="AU4529" s="161" t="s">
        <v>90</v>
      </c>
      <c r="AV4529" s="13" t="s">
        <v>90</v>
      </c>
      <c r="AW4529" s="13" t="s">
        <v>36</v>
      </c>
      <c r="AX4529" s="13" t="s">
        <v>80</v>
      </c>
      <c r="AY4529" s="161" t="s">
        <v>373</v>
      </c>
    </row>
    <row r="4530" spans="2:65" s="13" customFormat="1" ht="11.25">
      <c r="B4530" s="160"/>
      <c r="D4530" s="154" t="s">
        <v>381</v>
      </c>
      <c r="E4530" s="161" t="s">
        <v>1</v>
      </c>
      <c r="F4530" s="162" t="s">
        <v>2505</v>
      </c>
      <c r="H4530" s="163">
        <v>42.25</v>
      </c>
      <c r="I4530" s="164"/>
      <c r="L4530" s="160"/>
      <c r="M4530" s="165"/>
      <c r="T4530" s="166"/>
      <c r="AT4530" s="161" t="s">
        <v>381</v>
      </c>
      <c r="AU4530" s="161" t="s">
        <v>90</v>
      </c>
      <c r="AV4530" s="13" t="s">
        <v>90</v>
      </c>
      <c r="AW4530" s="13" t="s">
        <v>36</v>
      </c>
      <c r="AX4530" s="13" t="s">
        <v>80</v>
      </c>
      <c r="AY4530" s="161" t="s">
        <v>373</v>
      </c>
    </row>
    <row r="4531" spans="2:65" s="13" customFormat="1" ht="11.25">
      <c r="B4531" s="160"/>
      <c r="D4531" s="154" t="s">
        <v>381</v>
      </c>
      <c r="E4531" s="161" t="s">
        <v>1</v>
      </c>
      <c r="F4531" s="162" t="s">
        <v>2506</v>
      </c>
      <c r="H4531" s="163">
        <v>10.634</v>
      </c>
      <c r="I4531" s="164"/>
      <c r="L4531" s="160"/>
      <c r="M4531" s="165"/>
      <c r="T4531" s="166"/>
      <c r="AT4531" s="161" t="s">
        <v>381</v>
      </c>
      <c r="AU4531" s="161" t="s">
        <v>90</v>
      </c>
      <c r="AV4531" s="13" t="s">
        <v>90</v>
      </c>
      <c r="AW4531" s="13" t="s">
        <v>36</v>
      </c>
      <c r="AX4531" s="13" t="s">
        <v>80</v>
      </c>
      <c r="AY4531" s="161" t="s">
        <v>373</v>
      </c>
    </row>
    <row r="4532" spans="2:65" s="13" customFormat="1" ht="11.25">
      <c r="B4532" s="160"/>
      <c r="D4532" s="154" t="s">
        <v>381</v>
      </c>
      <c r="E4532" s="161" t="s">
        <v>1</v>
      </c>
      <c r="F4532" s="162" t="s">
        <v>2507</v>
      </c>
      <c r="H4532" s="163">
        <v>6.75</v>
      </c>
      <c r="I4532" s="164"/>
      <c r="L4532" s="160"/>
      <c r="M4532" s="165"/>
      <c r="T4532" s="166"/>
      <c r="AT4532" s="161" t="s">
        <v>381</v>
      </c>
      <c r="AU4532" s="161" t="s">
        <v>90</v>
      </c>
      <c r="AV4532" s="13" t="s">
        <v>90</v>
      </c>
      <c r="AW4532" s="13" t="s">
        <v>36</v>
      </c>
      <c r="AX4532" s="13" t="s">
        <v>80</v>
      </c>
      <c r="AY4532" s="161" t="s">
        <v>373</v>
      </c>
    </row>
    <row r="4533" spans="2:65" s="14" customFormat="1" ht="11.25">
      <c r="B4533" s="167"/>
      <c r="D4533" s="154" t="s">
        <v>381</v>
      </c>
      <c r="E4533" s="168" t="s">
        <v>1</v>
      </c>
      <c r="F4533" s="169" t="s">
        <v>386</v>
      </c>
      <c r="H4533" s="170">
        <v>210.148</v>
      </c>
      <c r="I4533" s="171"/>
      <c r="L4533" s="167"/>
      <c r="M4533" s="172"/>
      <c r="T4533" s="173"/>
      <c r="AT4533" s="168" t="s">
        <v>381</v>
      </c>
      <c r="AU4533" s="168" t="s">
        <v>90</v>
      </c>
      <c r="AV4533" s="14" t="s">
        <v>379</v>
      </c>
      <c r="AW4533" s="14" t="s">
        <v>36</v>
      </c>
      <c r="AX4533" s="14" t="s">
        <v>87</v>
      </c>
      <c r="AY4533" s="168" t="s">
        <v>373</v>
      </c>
    </row>
    <row r="4534" spans="2:65" s="1" customFormat="1" ht="37.9" customHeight="1">
      <c r="B4534" s="32"/>
      <c r="C4534" s="185" t="s">
        <v>2508</v>
      </c>
      <c r="D4534" s="185" t="s">
        <v>479</v>
      </c>
      <c r="E4534" s="186" t="s">
        <v>2509</v>
      </c>
      <c r="F4534" s="187" t="s">
        <v>2510</v>
      </c>
      <c r="G4534" s="188" t="s">
        <v>172</v>
      </c>
      <c r="H4534" s="189">
        <v>198.578</v>
      </c>
      <c r="I4534" s="190"/>
      <c r="J4534" s="191">
        <f>ROUND(I4534*H4534,2)</f>
        <v>0</v>
      </c>
      <c r="K4534" s="192"/>
      <c r="L4534" s="193"/>
      <c r="M4534" s="194" t="s">
        <v>1</v>
      </c>
      <c r="N4534" s="195" t="s">
        <v>45</v>
      </c>
      <c r="P4534" s="149">
        <f>O4534*H4534</f>
        <v>0</v>
      </c>
      <c r="Q4534" s="149">
        <v>3.8289999999999998E-2</v>
      </c>
      <c r="R4534" s="149">
        <f>Q4534*H4534</f>
        <v>7.6035516199999993</v>
      </c>
      <c r="S4534" s="149">
        <v>0</v>
      </c>
      <c r="T4534" s="150">
        <f>S4534*H4534</f>
        <v>0</v>
      </c>
      <c r="AR4534" s="151" t="s">
        <v>658</v>
      </c>
      <c r="AT4534" s="151" t="s">
        <v>479</v>
      </c>
      <c r="AU4534" s="151" t="s">
        <v>90</v>
      </c>
      <c r="AY4534" s="17" t="s">
        <v>373</v>
      </c>
      <c r="BE4534" s="152">
        <f>IF(N4534="základní",J4534,0)</f>
        <v>0</v>
      </c>
      <c r="BF4534" s="152">
        <f>IF(N4534="snížená",J4534,0)</f>
        <v>0</v>
      </c>
      <c r="BG4534" s="152">
        <f>IF(N4534="zákl. přenesená",J4534,0)</f>
        <v>0</v>
      </c>
      <c r="BH4534" s="152">
        <f>IF(N4534="sníž. přenesená",J4534,0)</f>
        <v>0</v>
      </c>
      <c r="BI4534" s="152">
        <f>IF(N4534="nulová",J4534,0)</f>
        <v>0</v>
      </c>
      <c r="BJ4534" s="17" t="s">
        <v>87</v>
      </c>
      <c r="BK4534" s="152">
        <f>ROUND(I4534*H4534,2)</f>
        <v>0</v>
      </c>
      <c r="BL4534" s="17" t="s">
        <v>497</v>
      </c>
      <c r="BM4534" s="151" t="s">
        <v>2511</v>
      </c>
    </row>
    <row r="4535" spans="2:65" s="13" customFormat="1" ht="11.25">
      <c r="B4535" s="160"/>
      <c r="D4535" s="154" t="s">
        <v>381</v>
      </c>
      <c r="E4535" s="161" t="s">
        <v>1</v>
      </c>
      <c r="F4535" s="162" t="s">
        <v>2492</v>
      </c>
      <c r="H4535" s="163">
        <v>9.49</v>
      </c>
      <c r="I4535" s="164"/>
      <c r="L4535" s="160"/>
      <c r="M4535" s="165"/>
      <c r="T4535" s="166"/>
      <c r="AT4535" s="161" t="s">
        <v>381</v>
      </c>
      <c r="AU4535" s="161" t="s">
        <v>90</v>
      </c>
      <c r="AV4535" s="13" t="s">
        <v>90</v>
      </c>
      <c r="AW4535" s="13" t="s">
        <v>36</v>
      </c>
      <c r="AX4535" s="13" t="s">
        <v>80</v>
      </c>
      <c r="AY4535" s="161" t="s">
        <v>373</v>
      </c>
    </row>
    <row r="4536" spans="2:65" s="13" customFormat="1" ht="11.25">
      <c r="B4536" s="160"/>
      <c r="D4536" s="154" t="s">
        <v>381</v>
      </c>
      <c r="E4536" s="161" t="s">
        <v>1</v>
      </c>
      <c r="F4536" s="162" t="s">
        <v>2493</v>
      </c>
      <c r="H4536" s="163">
        <v>12.116</v>
      </c>
      <c r="I4536" s="164"/>
      <c r="L4536" s="160"/>
      <c r="M4536" s="165"/>
      <c r="T4536" s="166"/>
      <c r="AT4536" s="161" t="s">
        <v>381</v>
      </c>
      <c r="AU4536" s="161" t="s">
        <v>90</v>
      </c>
      <c r="AV4536" s="13" t="s">
        <v>90</v>
      </c>
      <c r="AW4536" s="13" t="s">
        <v>36</v>
      </c>
      <c r="AX4536" s="13" t="s">
        <v>80</v>
      </c>
      <c r="AY4536" s="161" t="s">
        <v>373</v>
      </c>
    </row>
    <row r="4537" spans="2:65" s="13" customFormat="1" ht="11.25">
      <c r="B4537" s="160"/>
      <c r="D4537" s="154" t="s">
        <v>381</v>
      </c>
      <c r="E4537" s="161" t="s">
        <v>1</v>
      </c>
      <c r="F4537" s="162" t="s">
        <v>2494</v>
      </c>
      <c r="H4537" s="163">
        <v>6.3440000000000003</v>
      </c>
      <c r="I4537" s="164"/>
      <c r="L4537" s="160"/>
      <c r="M4537" s="165"/>
      <c r="T4537" s="166"/>
      <c r="AT4537" s="161" t="s">
        <v>381</v>
      </c>
      <c r="AU4537" s="161" t="s">
        <v>90</v>
      </c>
      <c r="AV4537" s="13" t="s">
        <v>90</v>
      </c>
      <c r="AW4537" s="13" t="s">
        <v>36</v>
      </c>
      <c r="AX4537" s="13" t="s">
        <v>80</v>
      </c>
      <c r="AY4537" s="161" t="s">
        <v>373</v>
      </c>
    </row>
    <row r="4538" spans="2:65" s="13" customFormat="1" ht="11.25">
      <c r="B4538" s="160"/>
      <c r="D4538" s="154" t="s">
        <v>381</v>
      </c>
      <c r="E4538" s="161" t="s">
        <v>1</v>
      </c>
      <c r="F4538" s="162" t="s">
        <v>2495</v>
      </c>
      <c r="H4538" s="163">
        <v>4.758</v>
      </c>
      <c r="I4538" s="164"/>
      <c r="L4538" s="160"/>
      <c r="M4538" s="165"/>
      <c r="T4538" s="166"/>
      <c r="AT4538" s="161" t="s">
        <v>381</v>
      </c>
      <c r="AU4538" s="161" t="s">
        <v>90</v>
      </c>
      <c r="AV4538" s="13" t="s">
        <v>90</v>
      </c>
      <c r="AW4538" s="13" t="s">
        <v>36</v>
      </c>
      <c r="AX4538" s="13" t="s">
        <v>80</v>
      </c>
      <c r="AY4538" s="161" t="s">
        <v>373</v>
      </c>
    </row>
    <row r="4539" spans="2:65" s="13" customFormat="1" ht="11.25">
      <c r="B4539" s="160"/>
      <c r="D4539" s="154" t="s">
        <v>381</v>
      </c>
      <c r="E4539" s="161" t="s">
        <v>1</v>
      </c>
      <c r="F4539" s="162" t="s">
        <v>2496</v>
      </c>
      <c r="H4539" s="163">
        <v>8.32</v>
      </c>
      <c r="I4539" s="164"/>
      <c r="L4539" s="160"/>
      <c r="M4539" s="165"/>
      <c r="T4539" s="166"/>
      <c r="AT4539" s="161" t="s">
        <v>381</v>
      </c>
      <c r="AU4539" s="161" t="s">
        <v>90</v>
      </c>
      <c r="AV4539" s="13" t="s">
        <v>90</v>
      </c>
      <c r="AW4539" s="13" t="s">
        <v>36</v>
      </c>
      <c r="AX4539" s="13" t="s">
        <v>80</v>
      </c>
      <c r="AY4539" s="161" t="s">
        <v>373</v>
      </c>
    </row>
    <row r="4540" spans="2:65" s="13" customFormat="1" ht="11.25">
      <c r="B4540" s="160"/>
      <c r="D4540" s="154" t="s">
        <v>381</v>
      </c>
      <c r="E4540" s="161" t="s">
        <v>1</v>
      </c>
      <c r="F4540" s="162" t="s">
        <v>2497</v>
      </c>
      <c r="H4540" s="163">
        <v>7.54</v>
      </c>
      <c r="I4540" s="164"/>
      <c r="L4540" s="160"/>
      <c r="M4540" s="165"/>
      <c r="T4540" s="166"/>
      <c r="AT4540" s="161" t="s">
        <v>381</v>
      </c>
      <c r="AU4540" s="161" t="s">
        <v>90</v>
      </c>
      <c r="AV4540" s="13" t="s">
        <v>90</v>
      </c>
      <c r="AW4540" s="13" t="s">
        <v>36</v>
      </c>
      <c r="AX4540" s="13" t="s">
        <v>80</v>
      </c>
      <c r="AY4540" s="161" t="s">
        <v>373</v>
      </c>
    </row>
    <row r="4541" spans="2:65" s="13" customFormat="1" ht="11.25">
      <c r="B4541" s="160"/>
      <c r="D4541" s="154" t="s">
        <v>381</v>
      </c>
      <c r="E4541" s="161" t="s">
        <v>1</v>
      </c>
      <c r="F4541" s="162" t="s">
        <v>2498</v>
      </c>
      <c r="H4541" s="163">
        <v>7.54</v>
      </c>
      <c r="I4541" s="164"/>
      <c r="L4541" s="160"/>
      <c r="M4541" s="165"/>
      <c r="T4541" s="166"/>
      <c r="AT4541" s="161" t="s">
        <v>381</v>
      </c>
      <c r="AU4541" s="161" t="s">
        <v>90</v>
      </c>
      <c r="AV4541" s="13" t="s">
        <v>90</v>
      </c>
      <c r="AW4541" s="13" t="s">
        <v>36</v>
      </c>
      <c r="AX4541" s="13" t="s">
        <v>80</v>
      </c>
      <c r="AY4541" s="161" t="s">
        <v>373</v>
      </c>
    </row>
    <row r="4542" spans="2:65" s="13" customFormat="1" ht="11.25">
      <c r="B4542" s="160"/>
      <c r="D4542" s="154" t="s">
        <v>381</v>
      </c>
      <c r="E4542" s="161" t="s">
        <v>1</v>
      </c>
      <c r="F4542" s="162" t="s">
        <v>2499</v>
      </c>
      <c r="H4542" s="163">
        <v>36.192</v>
      </c>
      <c r="I4542" s="164"/>
      <c r="L4542" s="160"/>
      <c r="M4542" s="165"/>
      <c r="T4542" s="166"/>
      <c r="AT4542" s="161" t="s">
        <v>381</v>
      </c>
      <c r="AU4542" s="161" t="s">
        <v>90</v>
      </c>
      <c r="AV4542" s="13" t="s">
        <v>90</v>
      </c>
      <c r="AW4542" s="13" t="s">
        <v>36</v>
      </c>
      <c r="AX4542" s="13" t="s">
        <v>80</v>
      </c>
      <c r="AY4542" s="161" t="s">
        <v>373</v>
      </c>
    </row>
    <row r="4543" spans="2:65" s="13" customFormat="1" ht="11.25">
      <c r="B4543" s="160"/>
      <c r="D4543" s="154" t="s">
        <v>381</v>
      </c>
      <c r="E4543" s="161" t="s">
        <v>1</v>
      </c>
      <c r="F4543" s="162" t="s">
        <v>2500</v>
      </c>
      <c r="H4543" s="163">
        <v>5.6680000000000001</v>
      </c>
      <c r="I4543" s="164"/>
      <c r="L4543" s="160"/>
      <c r="M4543" s="165"/>
      <c r="T4543" s="166"/>
      <c r="AT4543" s="161" t="s">
        <v>381</v>
      </c>
      <c r="AU4543" s="161" t="s">
        <v>90</v>
      </c>
      <c r="AV4543" s="13" t="s">
        <v>90</v>
      </c>
      <c r="AW4543" s="13" t="s">
        <v>36</v>
      </c>
      <c r="AX4543" s="13" t="s">
        <v>80</v>
      </c>
      <c r="AY4543" s="161" t="s">
        <v>373</v>
      </c>
    </row>
    <row r="4544" spans="2:65" s="13" customFormat="1" ht="11.25">
      <c r="B4544" s="160"/>
      <c r="D4544" s="154" t="s">
        <v>381</v>
      </c>
      <c r="E4544" s="161" t="s">
        <v>1</v>
      </c>
      <c r="F4544" s="162" t="s">
        <v>2501</v>
      </c>
      <c r="H4544" s="163">
        <v>4.9400000000000004</v>
      </c>
      <c r="I4544" s="164"/>
      <c r="L4544" s="160"/>
      <c r="M4544" s="165"/>
      <c r="T4544" s="166"/>
      <c r="AT4544" s="161" t="s">
        <v>381</v>
      </c>
      <c r="AU4544" s="161" t="s">
        <v>90</v>
      </c>
      <c r="AV4544" s="13" t="s">
        <v>90</v>
      </c>
      <c r="AW4544" s="13" t="s">
        <v>36</v>
      </c>
      <c r="AX4544" s="13" t="s">
        <v>80</v>
      </c>
      <c r="AY4544" s="161" t="s">
        <v>373</v>
      </c>
    </row>
    <row r="4545" spans="2:65" s="13" customFormat="1" ht="11.25">
      <c r="B4545" s="160"/>
      <c r="D4545" s="154" t="s">
        <v>381</v>
      </c>
      <c r="E4545" s="161" t="s">
        <v>1</v>
      </c>
      <c r="F4545" s="162" t="s">
        <v>2502</v>
      </c>
      <c r="H4545" s="163">
        <v>10.555999999999999</v>
      </c>
      <c r="I4545" s="164"/>
      <c r="L4545" s="160"/>
      <c r="M4545" s="165"/>
      <c r="T4545" s="166"/>
      <c r="AT4545" s="161" t="s">
        <v>381</v>
      </c>
      <c r="AU4545" s="161" t="s">
        <v>90</v>
      </c>
      <c r="AV4545" s="13" t="s">
        <v>90</v>
      </c>
      <c r="AW4545" s="13" t="s">
        <v>36</v>
      </c>
      <c r="AX4545" s="13" t="s">
        <v>80</v>
      </c>
      <c r="AY4545" s="161" t="s">
        <v>373</v>
      </c>
    </row>
    <row r="4546" spans="2:65" s="13" customFormat="1" ht="11.25">
      <c r="B4546" s="160"/>
      <c r="D4546" s="154" t="s">
        <v>381</v>
      </c>
      <c r="E4546" s="161" t="s">
        <v>1</v>
      </c>
      <c r="F4546" s="162" t="s">
        <v>2503</v>
      </c>
      <c r="H4546" s="163">
        <v>25.48</v>
      </c>
      <c r="I4546" s="164"/>
      <c r="L4546" s="160"/>
      <c r="M4546" s="165"/>
      <c r="T4546" s="166"/>
      <c r="AT4546" s="161" t="s">
        <v>381</v>
      </c>
      <c r="AU4546" s="161" t="s">
        <v>90</v>
      </c>
      <c r="AV4546" s="13" t="s">
        <v>90</v>
      </c>
      <c r="AW4546" s="13" t="s">
        <v>36</v>
      </c>
      <c r="AX4546" s="13" t="s">
        <v>80</v>
      </c>
      <c r="AY4546" s="161" t="s">
        <v>373</v>
      </c>
    </row>
    <row r="4547" spans="2:65" s="13" customFormat="1" ht="11.25">
      <c r="B4547" s="160"/>
      <c r="D4547" s="154" t="s">
        <v>381</v>
      </c>
      <c r="E4547" s="161" t="s">
        <v>1</v>
      </c>
      <c r="F4547" s="162" t="s">
        <v>2505</v>
      </c>
      <c r="H4547" s="163">
        <v>42.25</v>
      </c>
      <c r="I4547" s="164"/>
      <c r="L4547" s="160"/>
      <c r="M4547" s="165"/>
      <c r="T4547" s="166"/>
      <c r="AT4547" s="161" t="s">
        <v>381</v>
      </c>
      <c r="AU4547" s="161" t="s">
        <v>90</v>
      </c>
      <c r="AV4547" s="13" t="s">
        <v>90</v>
      </c>
      <c r="AW4547" s="13" t="s">
        <v>36</v>
      </c>
      <c r="AX4547" s="13" t="s">
        <v>80</v>
      </c>
      <c r="AY4547" s="161" t="s">
        <v>373</v>
      </c>
    </row>
    <row r="4548" spans="2:65" s="13" customFormat="1" ht="11.25">
      <c r="B4548" s="160"/>
      <c r="D4548" s="154" t="s">
        <v>381</v>
      </c>
      <c r="E4548" s="161" t="s">
        <v>1</v>
      </c>
      <c r="F4548" s="162" t="s">
        <v>2506</v>
      </c>
      <c r="H4548" s="163">
        <v>10.634</v>
      </c>
      <c r="I4548" s="164"/>
      <c r="L4548" s="160"/>
      <c r="M4548" s="165"/>
      <c r="T4548" s="166"/>
      <c r="AT4548" s="161" t="s">
        <v>381</v>
      </c>
      <c r="AU4548" s="161" t="s">
        <v>90</v>
      </c>
      <c r="AV4548" s="13" t="s">
        <v>90</v>
      </c>
      <c r="AW4548" s="13" t="s">
        <v>36</v>
      </c>
      <c r="AX4548" s="13" t="s">
        <v>80</v>
      </c>
      <c r="AY4548" s="161" t="s">
        <v>373</v>
      </c>
    </row>
    <row r="4549" spans="2:65" s="13" customFormat="1" ht="11.25">
      <c r="B4549" s="160"/>
      <c r="D4549" s="154" t="s">
        <v>381</v>
      </c>
      <c r="E4549" s="161" t="s">
        <v>1</v>
      </c>
      <c r="F4549" s="162" t="s">
        <v>2507</v>
      </c>
      <c r="H4549" s="163">
        <v>6.75</v>
      </c>
      <c r="I4549" s="164"/>
      <c r="L4549" s="160"/>
      <c r="M4549" s="165"/>
      <c r="T4549" s="166"/>
      <c r="AT4549" s="161" t="s">
        <v>381</v>
      </c>
      <c r="AU4549" s="161" t="s">
        <v>90</v>
      </c>
      <c r="AV4549" s="13" t="s">
        <v>90</v>
      </c>
      <c r="AW4549" s="13" t="s">
        <v>36</v>
      </c>
      <c r="AX4549" s="13" t="s">
        <v>80</v>
      </c>
      <c r="AY4549" s="161" t="s">
        <v>373</v>
      </c>
    </row>
    <row r="4550" spans="2:65" s="14" customFormat="1" ht="11.25">
      <c r="B4550" s="167"/>
      <c r="D4550" s="154" t="s">
        <v>381</v>
      </c>
      <c r="E4550" s="168" t="s">
        <v>1</v>
      </c>
      <c r="F4550" s="169" t="s">
        <v>386</v>
      </c>
      <c r="H4550" s="170">
        <v>198.578</v>
      </c>
      <c r="I4550" s="171"/>
      <c r="L4550" s="167"/>
      <c r="M4550" s="172"/>
      <c r="T4550" s="173"/>
      <c r="AT4550" s="168" t="s">
        <v>381</v>
      </c>
      <c r="AU4550" s="168" t="s">
        <v>90</v>
      </c>
      <c r="AV4550" s="14" t="s">
        <v>379</v>
      </c>
      <c r="AW4550" s="14" t="s">
        <v>36</v>
      </c>
      <c r="AX4550" s="14" t="s">
        <v>87</v>
      </c>
      <c r="AY4550" s="168" t="s">
        <v>373</v>
      </c>
    </row>
    <row r="4551" spans="2:65" s="1" customFormat="1" ht="37.9" customHeight="1">
      <c r="B4551" s="32"/>
      <c r="C4551" s="185" t="s">
        <v>2512</v>
      </c>
      <c r="D4551" s="185" t="s">
        <v>479</v>
      </c>
      <c r="E4551" s="186" t="s">
        <v>2513</v>
      </c>
      <c r="F4551" s="187" t="s">
        <v>2514</v>
      </c>
      <c r="G4551" s="188" t="s">
        <v>172</v>
      </c>
      <c r="H4551" s="189">
        <v>11.57</v>
      </c>
      <c r="I4551" s="190"/>
      <c r="J4551" s="191">
        <f>ROUND(I4551*H4551,2)</f>
        <v>0</v>
      </c>
      <c r="K4551" s="192"/>
      <c r="L4551" s="193"/>
      <c r="M4551" s="194" t="s">
        <v>1</v>
      </c>
      <c r="N4551" s="195" t="s">
        <v>45</v>
      </c>
      <c r="P4551" s="149">
        <f>O4551*H4551</f>
        <v>0</v>
      </c>
      <c r="Q4551" s="149">
        <v>3.8289999999999998E-2</v>
      </c>
      <c r="R4551" s="149">
        <f>Q4551*H4551</f>
        <v>0.4430153</v>
      </c>
      <c r="S4551" s="149">
        <v>0</v>
      </c>
      <c r="T4551" s="150">
        <f>S4551*H4551</f>
        <v>0</v>
      </c>
      <c r="AR4551" s="151" t="s">
        <v>658</v>
      </c>
      <c r="AT4551" s="151" t="s">
        <v>479</v>
      </c>
      <c r="AU4551" s="151" t="s">
        <v>90</v>
      </c>
      <c r="AY4551" s="17" t="s">
        <v>373</v>
      </c>
      <c r="BE4551" s="152">
        <f>IF(N4551="základní",J4551,0)</f>
        <v>0</v>
      </c>
      <c r="BF4551" s="152">
        <f>IF(N4551="snížená",J4551,0)</f>
        <v>0</v>
      </c>
      <c r="BG4551" s="152">
        <f>IF(N4551="zákl. přenesená",J4551,0)</f>
        <v>0</v>
      </c>
      <c r="BH4551" s="152">
        <f>IF(N4551="sníž. přenesená",J4551,0)</f>
        <v>0</v>
      </c>
      <c r="BI4551" s="152">
        <f>IF(N4551="nulová",J4551,0)</f>
        <v>0</v>
      </c>
      <c r="BJ4551" s="17" t="s">
        <v>87</v>
      </c>
      <c r="BK4551" s="152">
        <f>ROUND(I4551*H4551,2)</f>
        <v>0</v>
      </c>
      <c r="BL4551" s="17" t="s">
        <v>497</v>
      </c>
      <c r="BM4551" s="151" t="s">
        <v>2515</v>
      </c>
    </row>
    <row r="4552" spans="2:65" s="13" customFormat="1" ht="11.25">
      <c r="B4552" s="160"/>
      <c r="D4552" s="154" t="s">
        <v>381</v>
      </c>
      <c r="E4552" s="161" t="s">
        <v>1</v>
      </c>
      <c r="F4552" s="162" t="s">
        <v>2504</v>
      </c>
      <c r="H4552" s="163">
        <v>11.57</v>
      </c>
      <c r="I4552" s="164"/>
      <c r="L4552" s="160"/>
      <c r="M4552" s="165"/>
      <c r="T4552" s="166"/>
      <c r="AT4552" s="161" t="s">
        <v>381</v>
      </c>
      <c r="AU4552" s="161" t="s">
        <v>90</v>
      </c>
      <c r="AV4552" s="13" t="s">
        <v>90</v>
      </c>
      <c r="AW4552" s="13" t="s">
        <v>36</v>
      </c>
      <c r="AX4552" s="13" t="s">
        <v>80</v>
      </c>
      <c r="AY4552" s="161" t="s">
        <v>373</v>
      </c>
    </row>
    <row r="4553" spans="2:65" s="14" customFormat="1" ht="11.25">
      <c r="B4553" s="167"/>
      <c r="D4553" s="154" t="s">
        <v>381</v>
      </c>
      <c r="E4553" s="168" t="s">
        <v>1</v>
      </c>
      <c r="F4553" s="169" t="s">
        <v>386</v>
      </c>
      <c r="H4553" s="170">
        <v>11.57</v>
      </c>
      <c r="I4553" s="171"/>
      <c r="L4553" s="167"/>
      <c r="M4553" s="172"/>
      <c r="T4553" s="173"/>
      <c r="AT4553" s="168" t="s">
        <v>381</v>
      </c>
      <c r="AU4553" s="168" t="s">
        <v>90</v>
      </c>
      <c r="AV4553" s="14" t="s">
        <v>379</v>
      </c>
      <c r="AW4553" s="14" t="s">
        <v>36</v>
      </c>
      <c r="AX4553" s="14" t="s">
        <v>87</v>
      </c>
      <c r="AY4553" s="168" t="s">
        <v>373</v>
      </c>
    </row>
    <row r="4554" spans="2:65" s="1" customFormat="1" ht="24.2" customHeight="1">
      <c r="B4554" s="32"/>
      <c r="C4554" s="139" t="s">
        <v>2516</v>
      </c>
      <c r="D4554" s="139" t="s">
        <v>375</v>
      </c>
      <c r="E4554" s="140" t="s">
        <v>2517</v>
      </c>
      <c r="F4554" s="141" t="s">
        <v>2518</v>
      </c>
      <c r="G4554" s="142" t="s">
        <v>172</v>
      </c>
      <c r="H4554" s="143">
        <v>303.08</v>
      </c>
      <c r="I4554" s="144"/>
      <c r="J4554" s="145">
        <f>ROUND(I4554*H4554,2)</f>
        <v>0</v>
      </c>
      <c r="K4554" s="146"/>
      <c r="L4554" s="32"/>
      <c r="M4554" s="147" t="s">
        <v>1</v>
      </c>
      <c r="N4554" s="148" t="s">
        <v>45</v>
      </c>
      <c r="P4554" s="149">
        <f>O4554*H4554</f>
        <v>0</v>
      </c>
      <c r="Q4554" s="149">
        <v>2.1000000000000001E-4</v>
      </c>
      <c r="R4554" s="149">
        <f>Q4554*H4554</f>
        <v>6.3646800000000003E-2</v>
      </c>
      <c r="S4554" s="149">
        <v>0</v>
      </c>
      <c r="T4554" s="150">
        <f>S4554*H4554</f>
        <v>0</v>
      </c>
      <c r="AR4554" s="151" t="s">
        <v>497</v>
      </c>
      <c r="AT4554" s="151" t="s">
        <v>375</v>
      </c>
      <c r="AU4554" s="151" t="s">
        <v>90</v>
      </c>
      <c r="AY4554" s="17" t="s">
        <v>373</v>
      </c>
      <c r="BE4554" s="152">
        <f>IF(N4554="základní",J4554,0)</f>
        <v>0</v>
      </c>
      <c r="BF4554" s="152">
        <f>IF(N4554="snížená",J4554,0)</f>
        <v>0</v>
      </c>
      <c r="BG4554" s="152">
        <f>IF(N4554="zákl. přenesená",J4554,0)</f>
        <v>0</v>
      </c>
      <c r="BH4554" s="152">
        <f>IF(N4554="sníž. přenesená",J4554,0)</f>
        <v>0</v>
      </c>
      <c r="BI4554" s="152">
        <f>IF(N4554="nulová",J4554,0)</f>
        <v>0</v>
      </c>
      <c r="BJ4554" s="17" t="s">
        <v>87</v>
      </c>
      <c r="BK4554" s="152">
        <f>ROUND(I4554*H4554,2)</f>
        <v>0</v>
      </c>
      <c r="BL4554" s="17" t="s">
        <v>497</v>
      </c>
      <c r="BM4554" s="151" t="s">
        <v>2519</v>
      </c>
    </row>
    <row r="4555" spans="2:65" s="12" customFormat="1" ht="11.25">
      <c r="B4555" s="153"/>
      <c r="D4555" s="154" t="s">
        <v>381</v>
      </c>
      <c r="E4555" s="155" t="s">
        <v>1</v>
      </c>
      <c r="F4555" s="156" t="s">
        <v>1312</v>
      </c>
      <c r="H4555" s="155" t="s">
        <v>1</v>
      </c>
      <c r="I4555" s="157"/>
      <c r="L4555" s="153"/>
      <c r="M4555" s="158"/>
      <c r="T4555" s="159"/>
      <c r="AT4555" s="155" t="s">
        <v>381</v>
      </c>
      <c r="AU4555" s="155" t="s">
        <v>90</v>
      </c>
      <c r="AV4555" s="12" t="s">
        <v>87</v>
      </c>
      <c r="AW4555" s="12" t="s">
        <v>36</v>
      </c>
      <c r="AX4555" s="12" t="s">
        <v>80</v>
      </c>
      <c r="AY4555" s="155" t="s">
        <v>373</v>
      </c>
    </row>
    <row r="4556" spans="2:65" s="13" customFormat="1" ht="11.25">
      <c r="B4556" s="160"/>
      <c r="D4556" s="154" t="s">
        <v>381</v>
      </c>
      <c r="E4556" s="161" t="s">
        <v>1</v>
      </c>
      <c r="F4556" s="162" t="s">
        <v>2520</v>
      </c>
      <c r="H4556" s="163">
        <v>27.15</v>
      </c>
      <c r="I4556" s="164"/>
      <c r="L4556" s="160"/>
      <c r="M4556" s="165"/>
      <c r="T4556" s="166"/>
      <c r="AT4556" s="161" t="s">
        <v>381</v>
      </c>
      <c r="AU4556" s="161" t="s">
        <v>90</v>
      </c>
      <c r="AV4556" s="13" t="s">
        <v>90</v>
      </c>
      <c r="AW4556" s="13" t="s">
        <v>36</v>
      </c>
      <c r="AX4556" s="13" t="s">
        <v>80</v>
      </c>
      <c r="AY4556" s="161" t="s">
        <v>373</v>
      </c>
    </row>
    <row r="4557" spans="2:65" s="13" customFormat="1" ht="11.25">
      <c r="B4557" s="160"/>
      <c r="D4557" s="154" t="s">
        <v>381</v>
      </c>
      <c r="E4557" s="161" t="s">
        <v>1</v>
      </c>
      <c r="F4557" s="162" t="s">
        <v>2521</v>
      </c>
      <c r="H4557" s="163">
        <v>75.78</v>
      </c>
      <c r="I4557" s="164"/>
      <c r="L4557" s="160"/>
      <c r="M4557" s="165"/>
      <c r="T4557" s="166"/>
      <c r="AT4557" s="161" t="s">
        <v>381</v>
      </c>
      <c r="AU4557" s="161" t="s">
        <v>90</v>
      </c>
      <c r="AV4557" s="13" t="s">
        <v>90</v>
      </c>
      <c r="AW4557" s="13" t="s">
        <v>36</v>
      </c>
      <c r="AX4557" s="13" t="s">
        <v>80</v>
      </c>
      <c r="AY4557" s="161" t="s">
        <v>373</v>
      </c>
    </row>
    <row r="4558" spans="2:65" s="13" customFormat="1" ht="11.25">
      <c r="B4558" s="160"/>
      <c r="D4558" s="154" t="s">
        <v>381</v>
      </c>
      <c r="E4558" s="161" t="s">
        <v>1</v>
      </c>
      <c r="F4558" s="162" t="s">
        <v>2522</v>
      </c>
      <c r="H4558" s="163">
        <v>30.6</v>
      </c>
      <c r="I4558" s="164"/>
      <c r="L4558" s="160"/>
      <c r="M4558" s="165"/>
      <c r="T4558" s="166"/>
      <c r="AT4558" s="161" t="s">
        <v>381</v>
      </c>
      <c r="AU4558" s="161" t="s">
        <v>90</v>
      </c>
      <c r="AV4558" s="13" t="s">
        <v>90</v>
      </c>
      <c r="AW4558" s="13" t="s">
        <v>36</v>
      </c>
      <c r="AX4558" s="13" t="s">
        <v>80</v>
      </c>
      <c r="AY4558" s="161" t="s">
        <v>373</v>
      </c>
    </row>
    <row r="4559" spans="2:65" s="13" customFormat="1" ht="11.25">
      <c r="B4559" s="160"/>
      <c r="D4559" s="154" t="s">
        <v>381</v>
      </c>
      <c r="E4559" s="161" t="s">
        <v>1</v>
      </c>
      <c r="F4559" s="162" t="s">
        <v>2523</v>
      </c>
      <c r="H4559" s="163">
        <v>20.75</v>
      </c>
      <c r="I4559" s="164"/>
      <c r="L4559" s="160"/>
      <c r="M4559" s="165"/>
      <c r="T4559" s="166"/>
      <c r="AT4559" s="161" t="s">
        <v>381</v>
      </c>
      <c r="AU4559" s="161" t="s">
        <v>90</v>
      </c>
      <c r="AV4559" s="13" t="s">
        <v>90</v>
      </c>
      <c r="AW4559" s="13" t="s">
        <v>36</v>
      </c>
      <c r="AX4559" s="13" t="s">
        <v>80</v>
      </c>
      <c r="AY4559" s="161" t="s">
        <v>373</v>
      </c>
    </row>
    <row r="4560" spans="2:65" s="13" customFormat="1" ht="11.25">
      <c r="B4560" s="160"/>
      <c r="D4560" s="154" t="s">
        <v>381</v>
      </c>
      <c r="E4560" s="161" t="s">
        <v>1</v>
      </c>
      <c r="F4560" s="162" t="s">
        <v>2524</v>
      </c>
      <c r="H4560" s="163">
        <v>148.80000000000001</v>
      </c>
      <c r="I4560" s="164"/>
      <c r="L4560" s="160"/>
      <c r="M4560" s="165"/>
      <c r="T4560" s="166"/>
      <c r="AT4560" s="161" t="s">
        <v>381</v>
      </c>
      <c r="AU4560" s="161" t="s">
        <v>90</v>
      </c>
      <c r="AV4560" s="13" t="s">
        <v>90</v>
      </c>
      <c r="AW4560" s="13" t="s">
        <v>36</v>
      </c>
      <c r="AX4560" s="13" t="s">
        <v>80</v>
      </c>
      <c r="AY4560" s="161" t="s">
        <v>373</v>
      </c>
    </row>
    <row r="4561" spans="2:65" s="14" customFormat="1" ht="11.25">
      <c r="B4561" s="167"/>
      <c r="D4561" s="154" t="s">
        <v>381</v>
      </c>
      <c r="E4561" s="168" t="s">
        <v>1</v>
      </c>
      <c r="F4561" s="169" t="s">
        <v>386</v>
      </c>
      <c r="H4561" s="170">
        <v>303.08</v>
      </c>
      <c r="I4561" s="171"/>
      <c r="L4561" s="167"/>
      <c r="M4561" s="172"/>
      <c r="T4561" s="173"/>
      <c r="AT4561" s="168" t="s">
        <v>381</v>
      </c>
      <c r="AU4561" s="168" t="s">
        <v>90</v>
      </c>
      <c r="AV4561" s="14" t="s">
        <v>379</v>
      </c>
      <c r="AW4561" s="14" t="s">
        <v>36</v>
      </c>
      <c r="AX4561" s="14" t="s">
        <v>87</v>
      </c>
      <c r="AY4561" s="168" t="s">
        <v>373</v>
      </c>
    </row>
    <row r="4562" spans="2:65" s="1" customFormat="1" ht="16.5" customHeight="1">
      <c r="B4562" s="32"/>
      <c r="C4562" s="185" t="s">
        <v>2525</v>
      </c>
      <c r="D4562" s="185" t="s">
        <v>479</v>
      </c>
      <c r="E4562" s="186" t="s">
        <v>2526</v>
      </c>
      <c r="F4562" s="187" t="s">
        <v>2527</v>
      </c>
      <c r="G4562" s="188" t="s">
        <v>172</v>
      </c>
      <c r="H4562" s="189">
        <v>282.33</v>
      </c>
      <c r="I4562" s="190"/>
      <c r="J4562" s="191">
        <f>ROUND(I4562*H4562,2)</f>
        <v>0</v>
      </c>
      <c r="K4562" s="192"/>
      <c r="L4562" s="193"/>
      <c r="M4562" s="194" t="s">
        <v>1</v>
      </c>
      <c r="N4562" s="195" t="s">
        <v>45</v>
      </c>
      <c r="P4562" s="149">
        <f>O4562*H4562</f>
        <v>0</v>
      </c>
      <c r="Q4562" s="149">
        <v>3.8289999999999998E-2</v>
      </c>
      <c r="R4562" s="149">
        <f>Q4562*H4562</f>
        <v>10.810415699999998</v>
      </c>
      <c r="S4562" s="149">
        <v>0</v>
      </c>
      <c r="T4562" s="150">
        <f>S4562*H4562</f>
        <v>0</v>
      </c>
      <c r="AR4562" s="151" t="s">
        <v>658</v>
      </c>
      <c r="AT4562" s="151" t="s">
        <v>479</v>
      </c>
      <c r="AU4562" s="151" t="s">
        <v>90</v>
      </c>
      <c r="AY4562" s="17" t="s">
        <v>373</v>
      </c>
      <c r="BE4562" s="152">
        <f>IF(N4562="základní",J4562,0)</f>
        <v>0</v>
      </c>
      <c r="BF4562" s="152">
        <f>IF(N4562="snížená",J4562,0)</f>
        <v>0</v>
      </c>
      <c r="BG4562" s="152">
        <f>IF(N4562="zákl. přenesená",J4562,0)</f>
        <v>0</v>
      </c>
      <c r="BH4562" s="152">
        <f>IF(N4562="sníž. přenesená",J4562,0)</f>
        <v>0</v>
      </c>
      <c r="BI4562" s="152">
        <f>IF(N4562="nulová",J4562,0)</f>
        <v>0</v>
      </c>
      <c r="BJ4562" s="17" t="s">
        <v>87</v>
      </c>
      <c r="BK4562" s="152">
        <f>ROUND(I4562*H4562,2)</f>
        <v>0</v>
      </c>
      <c r="BL4562" s="17" t="s">
        <v>497</v>
      </c>
      <c r="BM4562" s="151" t="s">
        <v>2528</v>
      </c>
    </row>
    <row r="4563" spans="2:65" s="13" customFormat="1" ht="11.25">
      <c r="B4563" s="160"/>
      <c r="D4563" s="154" t="s">
        <v>381</v>
      </c>
      <c r="E4563" s="161" t="s">
        <v>1</v>
      </c>
      <c r="F4563" s="162" t="s">
        <v>2520</v>
      </c>
      <c r="H4563" s="163">
        <v>27.15</v>
      </c>
      <c r="I4563" s="164"/>
      <c r="L4563" s="160"/>
      <c r="M4563" s="165"/>
      <c r="T4563" s="166"/>
      <c r="AT4563" s="161" t="s">
        <v>381</v>
      </c>
      <c r="AU4563" s="161" t="s">
        <v>90</v>
      </c>
      <c r="AV4563" s="13" t="s">
        <v>90</v>
      </c>
      <c r="AW4563" s="13" t="s">
        <v>36</v>
      </c>
      <c r="AX4563" s="13" t="s">
        <v>80</v>
      </c>
      <c r="AY4563" s="161" t="s">
        <v>373</v>
      </c>
    </row>
    <row r="4564" spans="2:65" s="13" customFormat="1" ht="11.25">
      <c r="B4564" s="160"/>
      <c r="D4564" s="154" t="s">
        <v>381</v>
      </c>
      <c r="E4564" s="161" t="s">
        <v>1</v>
      </c>
      <c r="F4564" s="162" t="s">
        <v>2521</v>
      </c>
      <c r="H4564" s="163">
        <v>75.78</v>
      </c>
      <c r="I4564" s="164"/>
      <c r="L4564" s="160"/>
      <c r="M4564" s="165"/>
      <c r="T4564" s="166"/>
      <c r="AT4564" s="161" t="s">
        <v>381</v>
      </c>
      <c r="AU4564" s="161" t="s">
        <v>90</v>
      </c>
      <c r="AV4564" s="13" t="s">
        <v>90</v>
      </c>
      <c r="AW4564" s="13" t="s">
        <v>36</v>
      </c>
      <c r="AX4564" s="13" t="s">
        <v>80</v>
      </c>
      <c r="AY4564" s="161" t="s">
        <v>373</v>
      </c>
    </row>
    <row r="4565" spans="2:65" s="13" customFormat="1" ht="11.25">
      <c r="B4565" s="160"/>
      <c r="D4565" s="154" t="s">
        <v>381</v>
      </c>
      <c r="E4565" s="161" t="s">
        <v>1</v>
      </c>
      <c r="F4565" s="162" t="s">
        <v>2522</v>
      </c>
      <c r="H4565" s="163">
        <v>30.6</v>
      </c>
      <c r="I4565" s="164"/>
      <c r="L4565" s="160"/>
      <c r="M4565" s="165"/>
      <c r="T4565" s="166"/>
      <c r="AT4565" s="161" t="s">
        <v>381</v>
      </c>
      <c r="AU4565" s="161" t="s">
        <v>90</v>
      </c>
      <c r="AV4565" s="13" t="s">
        <v>90</v>
      </c>
      <c r="AW4565" s="13" t="s">
        <v>36</v>
      </c>
      <c r="AX4565" s="13" t="s">
        <v>80</v>
      </c>
      <c r="AY4565" s="161" t="s">
        <v>373</v>
      </c>
    </row>
    <row r="4566" spans="2:65" s="13" customFormat="1" ht="11.25">
      <c r="B4566" s="160"/>
      <c r="D4566" s="154" t="s">
        <v>381</v>
      </c>
      <c r="E4566" s="161" t="s">
        <v>1</v>
      </c>
      <c r="F4566" s="162" t="s">
        <v>2524</v>
      </c>
      <c r="H4566" s="163">
        <v>148.80000000000001</v>
      </c>
      <c r="I4566" s="164"/>
      <c r="L4566" s="160"/>
      <c r="M4566" s="165"/>
      <c r="T4566" s="166"/>
      <c r="AT4566" s="161" t="s">
        <v>381</v>
      </c>
      <c r="AU4566" s="161" t="s">
        <v>90</v>
      </c>
      <c r="AV4566" s="13" t="s">
        <v>90</v>
      </c>
      <c r="AW4566" s="13" t="s">
        <v>36</v>
      </c>
      <c r="AX4566" s="13" t="s">
        <v>80</v>
      </c>
      <c r="AY4566" s="161" t="s">
        <v>373</v>
      </c>
    </row>
    <row r="4567" spans="2:65" s="14" customFormat="1" ht="11.25">
      <c r="B4567" s="167"/>
      <c r="D4567" s="154" t="s">
        <v>381</v>
      </c>
      <c r="E4567" s="168" t="s">
        <v>1</v>
      </c>
      <c r="F4567" s="169" t="s">
        <v>386</v>
      </c>
      <c r="H4567" s="170">
        <v>282.33</v>
      </c>
      <c r="I4567" s="171"/>
      <c r="L4567" s="167"/>
      <c r="M4567" s="172"/>
      <c r="T4567" s="173"/>
      <c r="AT4567" s="168" t="s">
        <v>381</v>
      </c>
      <c r="AU4567" s="168" t="s">
        <v>90</v>
      </c>
      <c r="AV4567" s="14" t="s">
        <v>379</v>
      </c>
      <c r="AW4567" s="14" t="s">
        <v>36</v>
      </c>
      <c r="AX4567" s="14" t="s">
        <v>87</v>
      </c>
      <c r="AY4567" s="168" t="s">
        <v>373</v>
      </c>
    </row>
    <row r="4568" spans="2:65" s="1" customFormat="1" ht="16.5" customHeight="1">
      <c r="B4568" s="32"/>
      <c r="C4568" s="185" t="s">
        <v>2529</v>
      </c>
      <c r="D4568" s="185" t="s">
        <v>479</v>
      </c>
      <c r="E4568" s="186" t="s">
        <v>2530</v>
      </c>
      <c r="F4568" s="187" t="s">
        <v>2531</v>
      </c>
      <c r="G4568" s="188" t="s">
        <v>172</v>
      </c>
      <c r="H4568" s="189">
        <v>20.75</v>
      </c>
      <c r="I4568" s="190"/>
      <c r="J4568" s="191">
        <f>ROUND(I4568*H4568,2)</f>
        <v>0</v>
      </c>
      <c r="K4568" s="192"/>
      <c r="L4568" s="193"/>
      <c r="M4568" s="194" t="s">
        <v>1</v>
      </c>
      <c r="N4568" s="195" t="s">
        <v>45</v>
      </c>
      <c r="P4568" s="149">
        <f>O4568*H4568</f>
        <v>0</v>
      </c>
      <c r="Q4568" s="149">
        <v>3.8289999999999998E-2</v>
      </c>
      <c r="R4568" s="149">
        <f>Q4568*H4568</f>
        <v>0.79451749999999999</v>
      </c>
      <c r="S4568" s="149">
        <v>0</v>
      </c>
      <c r="T4568" s="150">
        <f>S4568*H4568</f>
        <v>0</v>
      </c>
      <c r="AR4568" s="151" t="s">
        <v>658</v>
      </c>
      <c r="AT4568" s="151" t="s">
        <v>479</v>
      </c>
      <c r="AU4568" s="151" t="s">
        <v>90</v>
      </c>
      <c r="AY4568" s="17" t="s">
        <v>373</v>
      </c>
      <c r="BE4568" s="152">
        <f>IF(N4568="základní",J4568,0)</f>
        <v>0</v>
      </c>
      <c r="BF4568" s="152">
        <f>IF(N4568="snížená",J4568,0)</f>
        <v>0</v>
      </c>
      <c r="BG4568" s="152">
        <f>IF(N4568="zákl. přenesená",J4568,0)</f>
        <v>0</v>
      </c>
      <c r="BH4568" s="152">
        <f>IF(N4568="sníž. přenesená",J4568,0)</f>
        <v>0</v>
      </c>
      <c r="BI4568" s="152">
        <f>IF(N4568="nulová",J4568,0)</f>
        <v>0</v>
      </c>
      <c r="BJ4568" s="17" t="s">
        <v>87</v>
      </c>
      <c r="BK4568" s="152">
        <f>ROUND(I4568*H4568,2)</f>
        <v>0</v>
      </c>
      <c r="BL4568" s="17" t="s">
        <v>497</v>
      </c>
      <c r="BM4568" s="151" t="s">
        <v>2532</v>
      </c>
    </row>
    <row r="4569" spans="2:65" s="13" customFormat="1" ht="11.25">
      <c r="B4569" s="160"/>
      <c r="D4569" s="154" t="s">
        <v>381</v>
      </c>
      <c r="E4569" s="161" t="s">
        <v>1</v>
      </c>
      <c r="F4569" s="162" t="s">
        <v>2523</v>
      </c>
      <c r="H4569" s="163">
        <v>20.75</v>
      </c>
      <c r="I4569" s="164"/>
      <c r="L4569" s="160"/>
      <c r="M4569" s="165"/>
      <c r="T4569" s="166"/>
      <c r="AT4569" s="161" t="s">
        <v>381</v>
      </c>
      <c r="AU4569" s="161" t="s">
        <v>90</v>
      </c>
      <c r="AV4569" s="13" t="s">
        <v>90</v>
      </c>
      <c r="AW4569" s="13" t="s">
        <v>36</v>
      </c>
      <c r="AX4569" s="13" t="s">
        <v>80</v>
      </c>
      <c r="AY4569" s="161" t="s">
        <v>373</v>
      </c>
    </row>
    <row r="4570" spans="2:65" s="14" customFormat="1" ht="11.25">
      <c r="B4570" s="167"/>
      <c r="D4570" s="154" t="s">
        <v>381</v>
      </c>
      <c r="E4570" s="168" t="s">
        <v>1</v>
      </c>
      <c r="F4570" s="169" t="s">
        <v>386</v>
      </c>
      <c r="H4570" s="170">
        <v>20.75</v>
      </c>
      <c r="I4570" s="171"/>
      <c r="L4570" s="167"/>
      <c r="M4570" s="172"/>
      <c r="T4570" s="173"/>
      <c r="AT4570" s="168" t="s">
        <v>381</v>
      </c>
      <c r="AU4570" s="168" t="s">
        <v>90</v>
      </c>
      <c r="AV4570" s="14" t="s">
        <v>379</v>
      </c>
      <c r="AW4570" s="14" t="s">
        <v>36</v>
      </c>
      <c r="AX4570" s="14" t="s">
        <v>87</v>
      </c>
      <c r="AY4570" s="168" t="s">
        <v>373</v>
      </c>
    </row>
    <row r="4571" spans="2:65" s="1" customFormat="1" ht="24.2" customHeight="1">
      <c r="B4571" s="32"/>
      <c r="C4571" s="139" t="s">
        <v>2533</v>
      </c>
      <c r="D4571" s="139" t="s">
        <v>375</v>
      </c>
      <c r="E4571" s="140" t="s">
        <v>2534</v>
      </c>
      <c r="F4571" s="141" t="s">
        <v>2535</v>
      </c>
      <c r="G4571" s="142" t="s">
        <v>172</v>
      </c>
      <c r="H4571" s="143">
        <v>18.510000000000002</v>
      </c>
      <c r="I4571" s="144"/>
      <c r="J4571" s="145">
        <f>ROUND(I4571*H4571,2)</f>
        <v>0</v>
      </c>
      <c r="K4571" s="146"/>
      <c r="L4571" s="32"/>
      <c r="M4571" s="147" t="s">
        <v>1</v>
      </c>
      <c r="N4571" s="148" t="s">
        <v>45</v>
      </c>
      <c r="P4571" s="149">
        <f>O4571*H4571</f>
        <v>0</v>
      </c>
      <c r="Q4571" s="149">
        <v>2.7999999999999998E-4</v>
      </c>
      <c r="R4571" s="149">
        <f>Q4571*H4571</f>
        <v>5.1827999999999996E-3</v>
      </c>
      <c r="S4571" s="149">
        <v>0</v>
      </c>
      <c r="T4571" s="150">
        <f>S4571*H4571</f>
        <v>0</v>
      </c>
      <c r="AR4571" s="151" t="s">
        <v>497</v>
      </c>
      <c r="AT4571" s="151" t="s">
        <v>375</v>
      </c>
      <c r="AU4571" s="151" t="s">
        <v>90</v>
      </c>
      <c r="AY4571" s="17" t="s">
        <v>373</v>
      </c>
      <c r="BE4571" s="152">
        <f>IF(N4571="základní",J4571,0)</f>
        <v>0</v>
      </c>
      <c r="BF4571" s="152">
        <f>IF(N4571="snížená",J4571,0)</f>
        <v>0</v>
      </c>
      <c r="BG4571" s="152">
        <f>IF(N4571="zákl. přenesená",J4571,0)</f>
        <v>0</v>
      </c>
      <c r="BH4571" s="152">
        <f>IF(N4571="sníž. přenesená",J4571,0)</f>
        <v>0</v>
      </c>
      <c r="BI4571" s="152">
        <f>IF(N4571="nulová",J4571,0)</f>
        <v>0</v>
      </c>
      <c r="BJ4571" s="17" t="s">
        <v>87</v>
      </c>
      <c r="BK4571" s="152">
        <f>ROUND(I4571*H4571,2)</f>
        <v>0</v>
      </c>
      <c r="BL4571" s="17" t="s">
        <v>497</v>
      </c>
      <c r="BM4571" s="151" t="s">
        <v>2536</v>
      </c>
    </row>
    <row r="4572" spans="2:65" s="12" customFormat="1" ht="11.25">
      <c r="B4572" s="153"/>
      <c r="D4572" s="154" t="s">
        <v>381</v>
      </c>
      <c r="E4572" s="155" t="s">
        <v>1</v>
      </c>
      <c r="F4572" s="156" t="s">
        <v>1312</v>
      </c>
      <c r="H4572" s="155" t="s">
        <v>1</v>
      </c>
      <c r="I4572" s="157"/>
      <c r="L4572" s="153"/>
      <c r="M4572" s="158"/>
      <c r="T4572" s="159"/>
      <c r="AT4572" s="155" t="s">
        <v>381</v>
      </c>
      <c r="AU4572" s="155" t="s">
        <v>90</v>
      </c>
      <c r="AV4572" s="12" t="s">
        <v>87</v>
      </c>
      <c r="AW4572" s="12" t="s">
        <v>36</v>
      </c>
      <c r="AX4572" s="12" t="s">
        <v>80</v>
      </c>
      <c r="AY4572" s="155" t="s">
        <v>373</v>
      </c>
    </row>
    <row r="4573" spans="2:65" s="13" customFormat="1" ht="11.25">
      <c r="B4573" s="160"/>
      <c r="D4573" s="154" t="s">
        <v>381</v>
      </c>
      <c r="E4573" s="161" t="s">
        <v>1</v>
      </c>
      <c r="F4573" s="162" t="s">
        <v>2537</v>
      </c>
      <c r="H4573" s="163">
        <v>5.01</v>
      </c>
      <c r="I4573" s="164"/>
      <c r="L4573" s="160"/>
      <c r="M4573" s="165"/>
      <c r="T4573" s="166"/>
      <c r="AT4573" s="161" t="s">
        <v>381</v>
      </c>
      <c r="AU4573" s="161" t="s">
        <v>90</v>
      </c>
      <c r="AV4573" s="13" t="s">
        <v>90</v>
      </c>
      <c r="AW4573" s="13" t="s">
        <v>36</v>
      </c>
      <c r="AX4573" s="13" t="s">
        <v>80</v>
      </c>
      <c r="AY4573" s="161" t="s">
        <v>373</v>
      </c>
    </row>
    <row r="4574" spans="2:65" s="13" customFormat="1" ht="11.25">
      <c r="B4574" s="160"/>
      <c r="D4574" s="154" t="s">
        <v>381</v>
      </c>
      <c r="E4574" s="161" t="s">
        <v>1</v>
      </c>
      <c r="F4574" s="162" t="s">
        <v>2538</v>
      </c>
      <c r="H4574" s="163">
        <v>13.5</v>
      </c>
      <c r="I4574" s="164"/>
      <c r="L4574" s="160"/>
      <c r="M4574" s="165"/>
      <c r="T4574" s="166"/>
      <c r="AT4574" s="161" t="s">
        <v>381</v>
      </c>
      <c r="AU4574" s="161" t="s">
        <v>90</v>
      </c>
      <c r="AV4574" s="13" t="s">
        <v>90</v>
      </c>
      <c r="AW4574" s="13" t="s">
        <v>36</v>
      </c>
      <c r="AX4574" s="13" t="s">
        <v>80</v>
      </c>
      <c r="AY4574" s="161" t="s">
        <v>373</v>
      </c>
    </row>
    <row r="4575" spans="2:65" s="14" customFormat="1" ht="11.25">
      <c r="B4575" s="167"/>
      <c r="D4575" s="154" t="s">
        <v>381</v>
      </c>
      <c r="E4575" s="168" t="s">
        <v>1</v>
      </c>
      <c r="F4575" s="169" t="s">
        <v>386</v>
      </c>
      <c r="H4575" s="170">
        <v>18.510000000000002</v>
      </c>
      <c r="I4575" s="171"/>
      <c r="L4575" s="167"/>
      <c r="M4575" s="172"/>
      <c r="T4575" s="173"/>
      <c r="AT4575" s="168" t="s">
        <v>381</v>
      </c>
      <c r="AU4575" s="168" t="s">
        <v>90</v>
      </c>
      <c r="AV4575" s="14" t="s">
        <v>379</v>
      </c>
      <c r="AW4575" s="14" t="s">
        <v>36</v>
      </c>
      <c r="AX4575" s="14" t="s">
        <v>87</v>
      </c>
      <c r="AY4575" s="168" t="s">
        <v>373</v>
      </c>
    </row>
    <row r="4576" spans="2:65" s="1" customFormat="1" ht="16.5" customHeight="1">
      <c r="B4576" s="32"/>
      <c r="C4576" s="185" t="s">
        <v>2539</v>
      </c>
      <c r="D4576" s="185" t="s">
        <v>479</v>
      </c>
      <c r="E4576" s="186" t="s">
        <v>2540</v>
      </c>
      <c r="F4576" s="187" t="s">
        <v>2541</v>
      </c>
      <c r="G4576" s="188" t="s">
        <v>172</v>
      </c>
      <c r="H4576" s="189">
        <v>5.01</v>
      </c>
      <c r="I4576" s="190"/>
      <c r="J4576" s="191">
        <f>ROUND(I4576*H4576,2)</f>
        <v>0</v>
      </c>
      <c r="K4576" s="192"/>
      <c r="L4576" s="193"/>
      <c r="M4576" s="194" t="s">
        <v>1</v>
      </c>
      <c r="N4576" s="195" t="s">
        <v>45</v>
      </c>
      <c r="P4576" s="149">
        <f>O4576*H4576</f>
        <v>0</v>
      </c>
      <c r="Q4576" s="149">
        <v>3.8289999999999998E-2</v>
      </c>
      <c r="R4576" s="149">
        <f>Q4576*H4576</f>
        <v>0.19183289999999997</v>
      </c>
      <c r="S4576" s="149">
        <v>0</v>
      </c>
      <c r="T4576" s="150">
        <f>S4576*H4576</f>
        <v>0</v>
      </c>
      <c r="AR4576" s="151" t="s">
        <v>658</v>
      </c>
      <c r="AT4576" s="151" t="s">
        <v>479</v>
      </c>
      <c r="AU4576" s="151" t="s">
        <v>90</v>
      </c>
      <c r="AY4576" s="17" t="s">
        <v>373</v>
      </c>
      <c r="BE4576" s="152">
        <f>IF(N4576="základní",J4576,0)</f>
        <v>0</v>
      </c>
      <c r="BF4576" s="152">
        <f>IF(N4576="snížená",J4576,0)</f>
        <v>0</v>
      </c>
      <c r="BG4576" s="152">
        <f>IF(N4576="zákl. přenesená",J4576,0)</f>
        <v>0</v>
      </c>
      <c r="BH4576" s="152">
        <f>IF(N4576="sníž. přenesená",J4576,0)</f>
        <v>0</v>
      </c>
      <c r="BI4576" s="152">
        <f>IF(N4576="nulová",J4576,0)</f>
        <v>0</v>
      </c>
      <c r="BJ4576" s="17" t="s">
        <v>87</v>
      </c>
      <c r="BK4576" s="152">
        <f>ROUND(I4576*H4576,2)</f>
        <v>0</v>
      </c>
      <c r="BL4576" s="17" t="s">
        <v>497</v>
      </c>
      <c r="BM4576" s="151" t="s">
        <v>2542</v>
      </c>
    </row>
    <row r="4577" spans="2:65" s="13" customFormat="1" ht="11.25">
      <c r="B4577" s="160"/>
      <c r="D4577" s="154" t="s">
        <v>381</v>
      </c>
      <c r="E4577" s="161" t="s">
        <v>1</v>
      </c>
      <c r="F4577" s="162" t="s">
        <v>2537</v>
      </c>
      <c r="H4577" s="163">
        <v>5.01</v>
      </c>
      <c r="I4577" s="164"/>
      <c r="L4577" s="160"/>
      <c r="M4577" s="165"/>
      <c r="T4577" s="166"/>
      <c r="AT4577" s="161" t="s">
        <v>381</v>
      </c>
      <c r="AU4577" s="161" t="s">
        <v>90</v>
      </c>
      <c r="AV4577" s="13" t="s">
        <v>90</v>
      </c>
      <c r="AW4577" s="13" t="s">
        <v>36</v>
      </c>
      <c r="AX4577" s="13" t="s">
        <v>80</v>
      </c>
      <c r="AY4577" s="161" t="s">
        <v>373</v>
      </c>
    </row>
    <row r="4578" spans="2:65" s="14" customFormat="1" ht="11.25">
      <c r="B4578" s="167"/>
      <c r="D4578" s="154" t="s">
        <v>381</v>
      </c>
      <c r="E4578" s="168" t="s">
        <v>1</v>
      </c>
      <c r="F4578" s="169" t="s">
        <v>386</v>
      </c>
      <c r="H4578" s="170">
        <v>5.01</v>
      </c>
      <c r="I4578" s="171"/>
      <c r="L4578" s="167"/>
      <c r="M4578" s="172"/>
      <c r="T4578" s="173"/>
      <c r="AT4578" s="168" t="s">
        <v>381</v>
      </c>
      <c r="AU4578" s="168" t="s">
        <v>90</v>
      </c>
      <c r="AV4578" s="14" t="s">
        <v>379</v>
      </c>
      <c r="AW4578" s="14" t="s">
        <v>36</v>
      </c>
      <c r="AX4578" s="14" t="s">
        <v>87</v>
      </c>
      <c r="AY4578" s="168" t="s">
        <v>373</v>
      </c>
    </row>
    <row r="4579" spans="2:65" s="1" customFormat="1" ht="16.5" customHeight="1">
      <c r="B4579" s="32"/>
      <c r="C4579" s="185" t="s">
        <v>2543</v>
      </c>
      <c r="D4579" s="185" t="s">
        <v>479</v>
      </c>
      <c r="E4579" s="186" t="s">
        <v>2544</v>
      </c>
      <c r="F4579" s="187" t="s">
        <v>2545</v>
      </c>
      <c r="G4579" s="188" t="s">
        <v>172</v>
      </c>
      <c r="H4579" s="189">
        <v>13.5</v>
      </c>
      <c r="I4579" s="190"/>
      <c r="J4579" s="191">
        <f>ROUND(I4579*H4579,2)</f>
        <v>0</v>
      </c>
      <c r="K4579" s="192"/>
      <c r="L4579" s="193"/>
      <c r="M4579" s="194" t="s">
        <v>1</v>
      </c>
      <c r="N4579" s="195" t="s">
        <v>45</v>
      </c>
      <c r="P4579" s="149">
        <f>O4579*H4579</f>
        <v>0</v>
      </c>
      <c r="Q4579" s="149">
        <v>3.8289999999999998E-2</v>
      </c>
      <c r="R4579" s="149">
        <f>Q4579*H4579</f>
        <v>0.51691500000000001</v>
      </c>
      <c r="S4579" s="149">
        <v>0</v>
      </c>
      <c r="T4579" s="150">
        <f>S4579*H4579</f>
        <v>0</v>
      </c>
      <c r="AR4579" s="151" t="s">
        <v>658</v>
      </c>
      <c r="AT4579" s="151" t="s">
        <v>479</v>
      </c>
      <c r="AU4579" s="151" t="s">
        <v>90</v>
      </c>
      <c r="AY4579" s="17" t="s">
        <v>373</v>
      </c>
      <c r="BE4579" s="152">
        <f>IF(N4579="základní",J4579,0)</f>
        <v>0</v>
      </c>
      <c r="BF4579" s="152">
        <f>IF(N4579="snížená",J4579,0)</f>
        <v>0</v>
      </c>
      <c r="BG4579" s="152">
        <f>IF(N4579="zákl. přenesená",J4579,0)</f>
        <v>0</v>
      </c>
      <c r="BH4579" s="152">
        <f>IF(N4579="sníž. přenesená",J4579,0)</f>
        <v>0</v>
      </c>
      <c r="BI4579" s="152">
        <f>IF(N4579="nulová",J4579,0)</f>
        <v>0</v>
      </c>
      <c r="BJ4579" s="17" t="s">
        <v>87</v>
      </c>
      <c r="BK4579" s="152">
        <f>ROUND(I4579*H4579,2)</f>
        <v>0</v>
      </c>
      <c r="BL4579" s="17" t="s">
        <v>497</v>
      </c>
      <c r="BM4579" s="151" t="s">
        <v>2546</v>
      </c>
    </row>
    <row r="4580" spans="2:65" s="13" customFormat="1" ht="11.25">
      <c r="B4580" s="160"/>
      <c r="D4580" s="154" t="s">
        <v>381</v>
      </c>
      <c r="E4580" s="161" t="s">
        <v>1</v>
      </c>
      <c r="F4580" s="162" t="s">
        <v>2538</v>
      </c>
      <c r="H4580" s="163">
        <v>13.5</v>
      </c>
      <c r="I4580" s="164"/>
      <c r="L4580" s="160"/>
      <c r="M4580" s="165"/>
      <c r="T4580" s="166"/>
      <c r="AT4580" s="161" t="s">
        <v>381</v>
      </c>
      <c r="AU4580" s="161" t="s">
        <v>90</v>
      </c>
      <c r="AV4580" s="13" t="s">
        <v>90</v>
      </c>
      <c r="AW4580" s="13" t="s">
        <v>36</v>
      </c>
      <c r="AX4580" s="13" t="s">
        <v>80</v>
      </c>
      <c r="AY4580" s="161" t="s">
        <v>373</v>
      </c>
    </row>
    <row r="4581" spans="2:65" s="14" customFormat="1" ht="11.25">
      <c r="B4581" s="167"/>
      <c r="D4581" s="154" t="s">
        <v>381</v>
      </c>
      <c r="E4581" s="168" t="s">
        <v>1</v>
      </c>
      <c r="F4581" s="169" t="s">
        <v>386</v>
      </c>
      <c r="H4581" s="170">
        <v>13.5</v>
      </c>
      <c r="I4581" s="171"/>
      <c r="L4581" s="167"/>
      <c r="M4581" s="172"/>
      <c r="T4581" s="173"/>
      <c r="AT4581" s="168" t="s">
        <v>381</v>
      </c>
      <c r="AU4581" s="168" t="s">
        <v>90</v>
      </c>
      <c r="AV4581" s="14" t="s">
        <v>379</v>
      </c>
      <c r="AW4581" s="14" t="s">
        <v>36</v>
      </c>
      <c r="AX4581" s="14" t="s">
        <v>87</v>
      </c>
      <c r="AY4581" s="168" t="s">
        <v>373</v>
      </c>
    </row>
    <row r="4582" spans="2:65" s="1" customFormat="1" ht="37.9" customHeight="1">
      <c r="B4582" s="32"/>
      <c r="C4582" s="139" t="s">
        <v>2547</v>
      </c>
      <c r="D4582" s="139" t="s">
        <v>375</v>
      </c>
      <c r="E4582" s="140" t="s">
        <v>2548</v>
      </c>
      <c r="F4582" s="141" t="s">
        <v>2549</v>
      </c>
      <c r="G4582" s="142" t="s">
        <v>172</v>
      </c>
      <c r="H4582" s="143">
        <v>18.2</v>
      </c>
      <c r="I4582" s="144"/>
      <c r="J4582" s="145">
        <f>ROUND(I4582*H4582,2)</f>
        <v>0</v>
      </c>
      <c r="K4582" s="146"/>
      <c r="L4582" s="32"/>
      <c r="M4582" s="147" t="s">
        <v>1</v>
      </c>
      <c r="N4582" s="148" t="s">
        <v>45</v>
      </c>
      <c r="P4582" s="149">
        <f>O4582*H4582</f>
        <v>0</v>
      </c>
      <c r="Q4582" s="149">
        <v>0</v>
      </c>
      <c r="R4582" s="149">
        <f>Q4582*H4582</f>
        <v>0</v>
      </c>
      <c r="S4582" s="149">
        <v>0</v>
      </c>
      <c r="T4582" s="150">
        <f>S4582*H4582</f>
        <v>0</v>
      </c>
      <c r="AR4582" s="151" t="s">
        <v>497</v>
      </c>
      <c r="AT4582" s="151" t="s">
        <v>375</v>
      </c>
      <c r="AU4582" s="151" t="s">
        <v>90</v>
      </c>
      <c r="AY4582" s="17" t="s">
        <v>373</v>
      </c>
      <c r="BE4582" s="152">
        <f>IF(N4582="základní",J4582,0)</f>
        <v>0</v>
      </c>
      <c r="BF4582" s="152">
        <f>IF(N4582="snížená",J4582,0)</f>
        <v>0</v>
      </c>
      <c r="BG4582" s="152">
        <f>IF(N4582="zákl. přenesená",J4582,0)</f>
        <v>0</v>
      </c>
      <c r="BH4582" s="152">
        <f>IF(N4582="sníž. přenesená",J4582,0)</f>
        <v>0</v>
      </c>
      <c r="BI4582" s="152">
        <f>IF(N4582="nulová",J4582,0)</f>
        <v>0</v>
      </c>
      <c r="BJ4582" s="17" t="s">
        <v>87</v>
      </c>
      <c r="BK4582" s="152">
        <f>ROUND(I4582*H4582,2)</f>
        <v>0</v>
      </c>
      <c r="BL4582" s="17" t="s">
        <v>497</v>
      </c>
      <c r="BM4582" s="151" t="s">
        <v>2550</v>
      </c>
    </row>
    <row r="4583" spans="2:65" s="12" customFormat="1" ht="11.25">
      <c r="B4583" s="153"/>
      <c r="D4583" s="154" t="s">
        <v>381</v>
      </c>
      <c r="E4583" s="155" t="s">
        <v>1</v>
      </c>
      <c r="F4583" s="156" t="s">
        <v>2491</v>
      </c>
      <c r="H4583" s="155" t="s">
        <v>1</v>
      </c>
      <c r="I4583" s="157"/>
      <c r="L4583" s="153"/>
      <c r="M4583" s="158"/>
      <c r="T4583" s="159"/>
      <c r="AT4583" s="155" t="s">
        <v>381</v>
      </c>
      <c r="AU4583" s="155" t="s">
        <v>90</v>
      </c>
      <c r="AV4583" s="12" t="s">
        <v>87</v>
      </c>
      <c r="AW4583" s="12" t="s">
        <v>36</v>
      </c>
      <c r="AX4583" s="12" t="s">
        <v>80</v>
      </c>
      <c r="AY4583" s="155" t="s">
        <v>373</v>
      </c>
    </row>
    <row r="4584" spans="2:65" s="13" customFormat="1" ht="11.25">
      <c r="B4584" s="160"/>
      <c r="D4584" s="154" t="s">
        <v>381</v>
      </c>
      <c r="E4584" s="161" t="s">
        <v>1</v>
      </c>
      <c r="F4584" s="162" t="s">
        <v>2551</v>
      </c>
      <c r="H4584" s="163">
        <v>18.2</v>
      </c>
      <c r="I4584" s="164"/>
      <c r="L4584" s="160"/>
      <c r="M4584" s="165"/>
      <c r="T4584" s="166"/>
      <c r="AT4584" s="161" t="s">
        <v>381</v>
      </c>
      <c r="AU4584" s="161" t="s">
        <v>90</v>
      </c>
      <c r="AV4584" s="13" t="s">
        <v>90</v>
      </c>
      <c r="AW4584" s="13" t="s">
        <v>36</v>
      </c>
      <c r="AX4584" s="13" t="s">
        <v>80</v>
      </c>
      <c r="AY4584" s="161" t="s">
        <v>373</v>
      </c>
    </row>
    <row r="4585" spans="2:65" s="14" customFormat="1" ht="11.25">
      <c r="B4585" s="167"/>
      <c r="D4585" s="154" t="s">
        <v>381</v>
      </c>
      <c r="E4585" s="168" t="s">
        <v>1</v>
      </c>
      <c r="F4585" s="169" t="s">
        <v>386</v>
      </c>
      <c r="H4585" s="170">
        <v>18.2</v>
      </c>
      <c r="I4585" s="171"/>
      <c r="L4585" s="167"/>
      <c r="M4585" s="172"/>
      <c r="T4585" s="173"/>
      <c r="AT4585" s="168" t="s">
        <v>381</v>
      </c>
      <c r="AU4585" s="168" t="s">
        <v>90</v>
      </c>
      <c r="AV4585" s="14" t="s">
        <v>379</v>
      </c>
      <c r="AW4585" s="14" t="s">
        <v>36</v>
      </c>
      <c r="AX4585" s="14" t="s">
        <v>87</v>
      </c>
      <c r="AY4585" s="168" t="s">
        <v>373</v>
      </c>
    </row>
    <row r="4586" spans="2:65" s="1" customFormat="1" ht="16.5" customHeight="1">
      <c r="B4586" s="32"/>
      <c r="C4586" s="139" t="s">
        <v>2552</v>
      </c>
      <c r="D4586" s="139" t="s">
        <v>375</v>
      </c>
      <c r="E4586" s="140" t="s">
        <v>2553</v>
      </c>
      <c r="F4586" s="141" t="s">
        <v>2554</v>
      </c>
      <c r="G4586" s="142" t="s">
        <v>465</v>
      </c>
      <c r="H4586" s="143">
        <v>26.46</v>
      </c>
      <c r="I4586" s="144"/>
      <c r="J4586" s="145">
        <f>ROUND(I4586*H4586,2)</f>
        <v>0</v>
      </c>
      <c r="K4586" s="146"/>
      <c r="L4586" s="32"/>
      <c r="M4586" s="147" t="s">
        <v>1</v>
      </c>
      <c r="N4586" s="148" t="s">
        <v>45</v>
      </c>
      <c r="P4586" s="149">
        <f>O4586*H4586</f>
        <v>0</v>
      </c>
      <c r="Q4586" s="149">
        <v>7.2000000000000005E-4</v>
      </c>
      <c r="R4586" s="149">
        <f>Q4586*H4586</f>
        <v>1.9051200000000001E-2</v>
      </c>
      <c r="S4586" s="149">
        <v>0</v>
      </c>
      <c r="T4586" s="150">
        <f>S4586*H4586</f>
        <v>0</v>
      </c>
      <c r="AR4586" s="151" t="s">
        <v>497</v>
      </c>
      <c r="AT4586" s="151" t="s">
        <v>375</v>
      </c>
      <c r="AU4586" s="151" t="s">
        <v>90</v>
      </c>
      <c r="AY4586" s="17" t="s">
        <v>373</v>
      </c>
      <c r="BE4586" s="152">
        <f>IF(N4586="základní",J4586,0)</f>
        <v>0</v>
      </c>
      <c r="BF4586" s="152">
        <f>IF(N4586="snížená",J4586,0)</f>
        <v>0</v>
      </c>
      <c r="BG4586" s="152">
        <f>IF(N4586="zákl. přenesená",J4586,0)</f>
        <v>0</v>
      </c>
      <c r="BH4586" s="152">
        <f>IF(N4586="sníž. přenesená",J4586,0)</f>
        <v>0</v>
      </c>
      <c r="BI4586" s="152">
        <f>IF(N4586="nulová",J4586,0)</f>
        <v>0</v>
      </c>
      <c r="BJ4586" s="17" t="s">
        <v>87</v>
      </c>
      <c r="BK4586" s="152">
        <f>ROUND(I4586*H4586,2)</f>
        <v>0</v>
      </c>
      <c r="BL4586" s="17" t="s">
        <v>497</v>
      </c>
      <c r="BM4586" s="151" t="s">
        <v>2555</v>
      </c>
    </row>
    <row r="4587" spans="2:65" s="12" customFormat="1" ht="11.25">
      <c r="B4587" s="153"/>
      <c r="D4587" s="154" t="s">
        <v>381</v>
      </c>
      <c r="E4587" s="155" t="s">
        <v>1</v>
      </c>
      <c r="F4587" s="156" t="s">
        <v>2084</v>
      </c>
      <c r="H4587" s="155" t="s">
        <v>1</v>
      </c>
      <c r="I4587" s="157"/>
      <c r="L4587" s="153"/>
      <c r="M4587" s="158"/>
      <c r="T4587" s="159"/>
      <c r="AT4587" s="155" t="s">
        <v>381</v>
      </c>
      <c r="AU4587" s="155" t="s">
        <v>90</v>
      </c>
      <c r="AV4587" s="12" t="s">
        <v>87</v>
      </c>
      <c r="AW4587" s="12" t="s">
        <v>36</v>
      </c>
      <c r="AX4587" s="12" t="s">
        <v>80</v>
      </c>
      <c r="AY4587" s="155" t="s">
        <v>373</v>
      </c>
    </row>
    <row r="4588" spans="2:65" s="13" customFormat="1" ht="11.25">
      <c r="B4588" s="160"/>
      <c r="D4588" s="154" t="s">
        <v>381</v>
      </c>
      <c r="E4588" s="161" t="s">
        <v>1</v>
      </c>
      <c r="F4588" s="162" t="s">
        <v>2556</v>
      </c>
      <c r="H4588" s="163">
        <v>14.46</v>
      </c>
      <c r="I4588" s="164"/>
      <c r="L4588" s="160"/>
      <c r="M4588" s="165"/>
      <c r="T4588" s="166"/>
      <c r="AT4588" s="161" t="s">
        <v>381</v>
      </c>
      <c r="AU4588" s="161" t="s">
        <v>90</v>
      </c>
      <c r="AV4588" s="13" t="s">
        <v>90</v>
      </c>
      <c r="AW4588" s="13" t="s">
        <v>36</v>
      </c>
      <c r="AX4588" s="13" t="s">
        <v>80</v>
      </c>
      <c r="AY4588" s="161" t="s">
        <v>373</v>
      </c>
    </row>
    <row r="4589" spans="2:65" s="13" customFormat="1" ht="11.25">
      <c r="B4589" s="160"/>
      <c r="D4589" s="154" t="s">
        <v>381</v>
      </c>
      <c r="E4589" s="161" t="s">
        <v>1</v>
      </c>
      <c r="F4589" s="162" t="s">
        <v>2557</v>
      </c>
      <c r="H4589" s="163">
        <v>12</v>
      </c>
      <c r="I4589" s="164"/>
      <c r="L4589" s="160"/>
      <c r="M4589" s="165"/>
      <c r="T4589" s="166"/>
      <c r="AT4589" s="161" t="s">
        <v>381</v>
      </c>
      <c r="AU4589" s="161" t="s">
        <v>90</v>
      </c>
      <c r="AV4589" s="13" t="s">
        <v>90</v>
      </c>
      <c r="AW4589" s="13" t="s">
        <v>36</v>
      </c>
      <c r="AX4589" s="13" t="s">
        <v>80</v>
      </c>
      <c r="AY4589" s="161" t="s">
        <v>373</v>
      </c>
    </row>
    <row r="4590" spans="2:65" s="14" customFormat="1" ht="11.25">
      <c r="B4590" s="167"/>
      <c r="D4590" s="154" t="s">
        <v>381</v>
      </c>
      <c r="E4590" s="168" t="s">
        <v>1</v>
      </c>
      <c r="F4590" s="169" t="s">
        <v>386</v>
      </c>
      <c r="H4590" s="170">
        <v>26.46</v>
      </c>
      <c r="I4590" s="171"/>
      <c r="L4590" s="167"/>
      <c r="M4590" s="172"/>
      <c r="T4590" s="173"/>
      <c r="AT4590" s="168" t="s">
        <v>381</v>
      </c>
      <c r="AU4590" s="168" t="s">
        <v>90</v>
      </c>
      <c r="AV4590" s="14" t="s">
        <v>379</v>
      </c>
      <c r="AW4590" s="14" t="s">
        <v>36</v>
      </c>
      <c r="AX4590" s="14" t="s">
        <v>87</v>
      </c>
      <c r="AY4590" s="168" t="s">
        <v>373</v>
      </c>
    </row>
    <row r="4591" spans="2:65" s="1" customFormat="1" ht="11.25">
      <c r="B4591" s="32"/>
      <c r="D4591" s="154" t="s">
        <v>403</v>
      </c>
      <c r="F4591" s="174" t="s">
        <v>415</v>
      </c>
      <c r="L4591" s="32"/>
      <c r="M4591" s="175"/>
      <c r="T4591" s="56"/>
      <c r="AU4591" s="17" t="s">
        <v>90</v>
      </c>
    </row>
    <row r="4592" spans="2:65" s="1" customFormat="1" ht="11.25">
      <c r="B4592" s="32"/>
      <c r="D4592" s="154" t="s">
        <v>403</v>
      </c>
      <c r="F4592" s="176" t="s">
        <v>416</v>
      </c>
      <c r="H4592" s="177">
        <v>0</v>
      </c>
      <c r="L4592" s="32"/>
      <c r="M4592" s="175"/>
      <c r="T4592" s="56"/>
      <c r="AU4592" s="17" t="s">
        <v>90</v>
      </c>
    </row>
    <row r="4593" spans="2:65" s="1" customFormat="1" ht="11.25">
      <c r="B4593" s="32"/>
      <c r="D4593" s="154" t="s">
        <v>403</v>
      </c>
      <c r="F4593" s="176" t="s">
        <v>398</v>
      </c>
      <c r="H4593" s="177">
        <v>0</v>
      </c>
      <c r="L4593" s="32"/>
      <c r="M4593" s="175"/>
      <c r="T4593" s="56"/>
      <c r="AU4593" s="17" t="s">
        <v>90</v>
      </c>
    </row>
    <row r="4594" spans="2:65" s="1" customFormat="1" ht="11.25">
      <c r="B4594" s="32"/>
      <c r="D4594" s="154" t="s">
        <v>403</v>
      </c>
      <c r="F4594" s="176" t="s">
        <v>417</v>
      </c>
      <c r="H4594" s="177">
        <v>359.08</v>
      </c>
      <c r="L4594" s="32"/>
      <c r="M4594" s="175"/>
      <c r="T4594" s="56"/>
      <c r="AU4594" s="17" t="s">
        <v>90</v>
      </c>
    </row>
    <row r="4595" spans="2:65" s="1" customFormat="1" ht="11.25">
      <c r="B4595" s="32"/>
      <c r="D4595" s="154" t="s">
        <v>403</v>
      </c>
      <c r="F4595" s="176" t="s">
        <v>418</v>
      </c>
      <c r="H4595" s="177">
        <v>0</v>
      </c>
      <c r="L4595" s="32"/>
      <c r="M4595" s="175"/>
      <c r="T4595" s="56"/>
      <c r="AU4595" s="17" t="s">
        <v>90</v>
      </c>
    </row>
    <row r="4596" spans="2:65" s="1" customFormat="1" ht="11.25">
      <c r="B4596" s="32"/>
      <c r="D4596" s="154" t="s">
        <v>403</v>
      </c>
      <c r="F4596" s="176" t="s">
        <v>419</v>
      </c>
      <c r="H4596" s="177">
        <v>32.270000000000003</v>
      </c>
      <c r="L4596" s="32"/>
      <c r="M4596" s="175"/>
      <c r="T4596" s="56"/>
      <c r="AU4596" s="17" t="s">
        <v>90</v>
      </c>
    </row>
    <row r="4597" spans="2:65" s="1" customFormat="1" ht="11.25">
      <c r="B4597" s="32"/>
      <c r="D4597" s="154" t="s">
        <v>403</v>
      </c>
      <c r="F4597" s="176" t="s">
        <v>420</v>
      </c>
      <c r="H4597" s="177">
        <v>0</v>
      </c>
      <c r="L4597" s="32"/>
      <c r="M4597" s="175"/>
      <c r="T4597" s="56"/>
      <c r="AU4597" s="17" t="s">
        <v>90</v>
      </c>
    </row>
    <row r="4598" spans="2:65" s="1" customFormat="1" ht="11.25">
      <c r="B4598" s="32"/>
      <c r="D4598" s="154" t="s">
        <v>403</v>
      </c>
      <c r="F4598" s="176" t="s">
        <v>421</v>
      </c>
      <c r="H4598" s="177">
        <v>235.4</v>
      </c>
      <c r="L4598" s="32"/>
      <c r="M4598" s="175"/>
      <c r="T4598" s="56"/>
      <c r="AU4598" s="17" t="s">
        <v>90</v>
      </c>
    </row>
    <row r="4599" spans="2:65" s="1" customFormat="1" ht="11.25">
      <c r="B4599" s="32"/>
      <c r="D4599" s="154" t="s">
        <v>403</v>
      </c>
      <c r="F4599" s="176" t="s">
        <v>406</v>
      </c>
      <c r="H4599" s="177">
        <v>626.75</v>
      </c>
      <c r="L4599" s="32"/>
      <c r="M4599" s="175"/>
      <c r="T4599" s="56"/>
      <c r="AU4599" s="17" t="s">
        <v>90</v>
      </c>
    </row>
    <row r="4600" spans="2:65" s="1" customFormat="1" ht="37.9" customHeight="1">
      <c r="B4600" s="32"/>
      <c r="C4600" s="185" t="s">
        <v>2558</v>
      </c>
      <c r="D4600" s="185" t="s">
        <v>479</v>
      </c>
      <c r="E4600" s="186" t="s">
        <v>2559</v>
      </c>
      <c r="F4600" s="187" t="s">
        <v>2560</v>
      </c>
      <c r="G4600" s="188" t="s">
        <v>465</v>
      </c>
      <c r="H4600" s="189">
        <v>26.46</v>
      </c>
      <c r="I4600" s="190"/>
      <c r="J4600" s="191">
        <f>ROUND(I4600*H4600,2)</f>
        <v>0</v>
      </c>
      <c r="K4600" s="192"/>
      <c r="L4600" s="193"/>
      <c r="M4600" s="194" t="s">
        <v>1</v>
      </c>
      <c r="N4600" s="195" t="s">
        <v>45</v>
      </c>
      <c r="P4600" s="149">
        <f>O4600*H4600</f>
        <v>0</v>
      </c>
      <c r="Q4600" s="149">
        <v>0.05</v>
      </c>
      <c r="R4600" s="149">
        <f>Q4600*H4600</f>
        <v>1.3230000000000002</v>
      </c>
      <c r="S4600" s="149">
        <v>0</v>
      </c>
      <c r="T4600" s="150">
        <f>S4600*H4600</f>
        <v>0</v>
      </c>
      <c r="AR4600" s="151" t="s">
        <v>658</v>
      </c>
      <c r="AT4600" s="151" t="s">
        <v>479</v>
      </c>
      <c r="AU4600" s="151" t="s">
        <v>90</v>
      </c>
      <c r="AY4600" s="17" t="s">
        <v>373</v>
      </c>
      <c r="BE4600" s="152">
        <f>IF(N4600="základní",J4600,0)</f>
        <v>0</v>
      </c>
      <c r="BF4600" s="152">
        <f>IF(N4600="snížená",J4600,0)</f>
        <v>0</v>
      </c>
      <c r="BG4600" s="152">
        <f>IF(N4600="zákl. přenesená",J4600,0)</f>
        <v>0</v>
      </c>
      <c r="BH4600" s="152">
        <f>IF(N4600="sníž. přenesená",J4600,0)</f>
        <v>0</v>
      </c>
      <c r="BI4600" s="152">
        <f>IF(N4600="nulová",J4600,0)</f>
        <v>0</v>
      </c>
      <c r="BJ4600" s="17" t="s">
        <v>87</v>
      </c>
      <c r="BK4600" s="152">
        <f>ROUND(I4600*H4600,2)</f>
        <v>0</v>
      </c>
      <c r="BL4600" s="17" t="s">
        <v>497</v>
      </c>
      <c r="BM4600" s="151" t="s">
        <v>2561</v>
      </c>
    </row>
    <row r="4601" spans="2:65" s="1" customFormat="1" ht="37.9" customHeight="1">
      <c r="B4601" s="32"/>
      <c r="C4601" s="139" t="s">
        <v>2562</v>
      </c>
      <c r="D4601" s="139" t="s">
        <v>375</v>
      </c>
      <c r="E4601" s="140" t="s">
        <v>2563</v>
      </c>
      <c r="F4601" s="141" t="s">
        <v>2564</v>
      </c>
      <c r="G4601" s="142" t="s">
        <v>465</v>
      </c>
      <c r="H4601" s="143">
        <v>6.25</v>
      </c>
      <c r="I4601" s="144"/>
      <c r="J4601" s="145">
        <f>ROUND(I4601*H4601,2)</f>
        <v>0</v>
      </c>
      <c r="K4601" s="146"/>
      <c r="L4601" s="32"/>
      <c r="M4601" s="147" t="s">
        <v>1</v>
      </c>
      <c r="N4601" s="148" t="s">
        <v>45</v>
      </c>
      <c r="P4601" s="149">
        <f>O4601*H4601</f>
        <v>0</v>
      </c>
      <c r="Q4601" s="149">
        <v>0</v>
      </c>
      <c r="R4601" s="149">
        <f>Q4601*H4601</f>
        <v>0</v>
      </c>
      <c r="S4601" s="149">
        <v>0</v>
      </c>
      <c r="T4601" s="150">
        <f>S4601*H4601</f>
        <v>0</v>
      </c>
      <c r="AR4601" s="151" t="s">
        <v>497</v>
      </c>
      <c r="AT4601" s="151" t="s">
        <v>375</v>
      </c>
      <c r="AU4601" s="151" t="s">
        <v>90</v>
      </c>
      <c r="AY4601" s="17" t="s">
        <v>373</v>
      </c>
      <c r="BE4601" s="152">
        <f>IF(N4601="základní",J4601,0)</f>
        <v>0</v>
      </c>
      <c r="BF4601" s="152">
        <f>IF(N4601="snížená",J4601,0)</f>
        <v>0</v>
      </c>
      <c r="BG4601" s="152">
        <f>IF(N4601="zákl. přenesená",J4601,0)</f>
        <v>0</v>
      </c>
      <c r="BH4601" s="152">
        <f>IF(N4601="sníž. přenesená",J4601,0)</f>
        <v>0</v>
      </c>
      <c r="BI4601" s="152">
        <f>IF(N4601="nulová",J4601,0)</f>
        <v>0</v>
      </c>
      <c r="BJ4601" s="17" t="s">
        <v>87</v>
      </c>
      <c r="BK4601" s="152">
        <f>ROUND(I4601*H4601,2)</f>
        <v>0</v>
      </c>
      <c r="BL4601" s="17" t="s">
        <v>497</v>
      </c>
      <c r="BM4601" s="151" t="s">
        <v>2565</v>
      </c>
    </row>
    <row r="4602" spans="2:65" s="12" customFormat="1" ht="11.25">
      <c r="B4602" s="153"/>
      <c r="D4602" s="154" t="s">
        <v>381</v>
      </c>
      <c r="E4602" s="155" t="s">
        <v>1</v>
      </c>
      <c r="F4602" s="156" t="s">
        <v>2084</v>
      </c>
      <c r="H4602" s="155" t="s">
        <v>1</v>
      </c>
      <c r="I4602" s="157"/>
      <c r="L4602" s="153"/>
      <c r="M4602" s="158"/>
      <c r="T4602" s="159"/>
      <c r="AT4602" s="155" t="s">
        <v>381</v>
      </c>
      <c r="AU4602" s="155" t="s">
        <v>90</v>
      </c>
      <c r="AV4602" s="12" t="s">
        <v>87</v>
      </c>
      <c r="AW4602" s="12" t="s">
        <v>36</v>
      </c>
      <c r="AX4602" s="12" t="s">
        <v>80</v>
      </c>
      <c r="AY4602" s="155" t="s">
        <v>373</v>
      </c>
    </row>
    <row r="4603" spans="2:65" s="13" customFormat="1" ht="11.25">
      <c r="B4603" s="160"/>
      <c r="D4603" s="154" t="s">
        <v>381</v>
      </c>
      <c r="E4603" s="161" t="s">
        <v>1</v>
      </c>
      <c r="F4603" s="162" t="s">
        <v>2566</v>
      </c>
      <c r="H4603" s="163">
        <v>6.25</v>
      </c>
      <c r="I4603" s="164"/>
      <c r="L4603" s="160"/>
      <c r="M4603" s="165"/>
      <c r="T4603" s="166"/>
      <c r="AT4603" s="161" t="s">
        <v>381</v>
      </c>
      <c r="AU4603" s="161" t="s">
        <v>90</v>
      </c>
      <c r="AV4603" s="13" t="s">
        <v>90</v>
      </c>
      <c r="AW4603" s="13" t="s">
        <v>36</v>
      </c>
      <c r="AX4603" s="13" t="s">
        <v>80</v>
      </c>
      <c r="AY4603" s="161" t="s">
        <v>373</v>
      </c>
    </row>
    <row r="4604" spans="2:65" s="14" customFormat="1" ht="11.25">
      <c r="B4604" s="167"/>
      <c r="D4604" s="154" t="s">
        <v>381</v>
      </c>
      <c r="E4604" s="168" t="s">
        <v>1</v>
      </c>
      <c r="F4604" s="169" t="s">
        <v>386</v>
      </c>
      <c r="H4604" s="170">
        <v>6.25</v>
      </c>
      <c r="I4604" s="171"/>
      <c r="L4604" s="167"/>
      <c r="M4604" s="172"/>
      <c r="T4604" s="173"/>
      <c r="AT4604" s="168" t="s">
        <v>381</v>
      </c>
      <c r="AU4604" s="168" t="s">
        <v>90</v>
      </c>
      <c r="AV4604" s="14" t="s">
        <v>379</v>
      </c>
      <c r="AW4604" s="14" t="s">
        <v>36</v>
      </c>
      <c r="AX4604" s="14" t="s">
        <v>87</v>
      </c>
      <c r="AY4604" s="168" t="s">
        <v>373</v>
      </c>
    </row>
    <row r="4605" spans="2:65" s="1" customFormat="1" ht="37.9" customHeight="1">
      <c r="B4605" s="32"/>
      <c r="C4605" s="139" t="s">
        <v>2567</v>
      </c>
      <c r="D4605" s="139" t="s">
        <v>375</v>
      </c>
      <c r="E4605" s="140" t="s">
        <v>2568</v>
      </c>
      <c r="F4605" s="141" t="s">
        <v>2569</v>
      </c>
      <c r="G4605" s="142" t="s">
        <v>465</v>
      </c>
      <c r="H4605" s="143">
        <v>15.66</v>
      </c>
      <c r="I4605" s="144"/>
      <c r="J4605" s="145">
        <f>ROUND(I4605*H4605,2)</f>
        <v>0</v>
      </c>
      <c r="K4605" s="146"/>
      <c r="L4605" s="32"/>
      <c r="M4605" s="147" t="s">
        <v>1</v>
      </c>
      <c r="N4605" s="148" t="s">
        <v>45</v>
      </c>
      <c r="P4605" s="149">
        <f>O4605*H4605</f>
        <v>0</v>
      </c>
      <c r="Q4605" s="149">
        <v>0</v>
      </c>
      <c r="R4605" s="149">
        <f>Q4605*H4605</f>
        <v>0</v>
      </c>
      <c r="S4605" s="149">
        <v>0</v>
      </c>
      <c r="T4605" s="150">
        <f>S4605*H4605</f>
        <v>0</v>
      </c>
      <c r="AR4605" s="151" t="s">
        <v>497</v>
      </c>
      <c r="AT4605" s="151" t="s">
        <v>375</v>
      </c>
      <c r="AU4605" s="151" t="s">
        <v>90</v>
      </c>
      <c r="AY4605" s="17" t="s">
        <v>373</v>
      </c>
      <c r="BE4605" s="152">
        <f>IF(N4605="základní",J4605,0)</f>
        <v>0</v>
      </c>
      <c r="BF4605" s="152">
        <f>IF(N4605="snížená",J4605,0)</f>
        <v>0</v>
      </c>
      <c r="BG4605" s="152">
        <f>IF(N4605="zákl. přenesená",J4605,0)</f>
        <v>0</v>
      </c>
      <c r="BH4605" s="152">
        <f>IF(N4605="sníž. přenesená",J4605,0)</f>
        <v>0</v>
      </c>
      <c r="BI4605" s="152">
        <f>IF(N4605="nulová",J4605,0)</f>
        <v>0</v>
      </c>
      <c r="BJ4605" s="17" t="s">
        <v>87</v>
      </c>
      <c r="BK4605" s="152">
        <f>ROUND(I4605*H4605,2)</f>
        <v>0</v>
      </c>
      <c r="BL4605" s="17" t="s">
        <v>497</v>
      </c>
      <c r="BM4605" s="151" t="s">
        <v>2570</v>
      </c>
    </row>
    <row r="4606" spans="2:65" s="12" customFormat="1" ht="11.25">
      <c r="B4606" s="153"/>
      <c r="D4606" s="154" t="s">
        <v>381</v>
      </c>
      <c r="E4606" s="155" t="s">
        <v>1</v>
      </c>
      <c r="F4606" s="156" t="s">
        <v>2084</v>
      </c>
      <c r="H4606" s="155" t="s">
        <v>1</v>
      </c>
      <c r="I4606" s="157"/>
      <c r="L4606" s="153"/>
      <c r="M4606" s="158"/>
      <c r="T4606" s="159"/>
      <c r="AT4606" s="155" t="s">
        <v>381</v>
      </c>
      <c r="AU4606" s="155" t="s">
        <v>90</v>
      </c>
      <c r="AV4606" s="12" t="s">
        <v>87</v>
      </c>
      <c r="AW4606" s="12" t="s">
        <v>36</v>
      </c>
      <c r="AX4606" s="12" t="s">
        <v>80</v>
      </c>
      <c r="AY4606" s="155" t="s">
        <v>373</v>
      </c>
    </row>
    <row r="4607" spans="2:65" s="13" customFormat="1" ht="11.25">
      <c r="B4607" s="160"/>
      <c r="D4607" s="154" t="s">
        <v>381</v>
      </c>
      <c r="E4607" s="161" t="s">
        <v>1</v>
      </c>
      <c r="F4607" s="162" t="s">
        <v>2571</v>
      </c>
      <c r="H4607" s="163">
        <v>7.23</v>
      </c>
      <c r="I4607" s="164"/>
      <c r="L4607" s="160"/>
      <c r="M4607" s="165"/>
      <c r="T4607" s="166"/>
      <c r="AT4607" s="161" t="s">
        <v>381</v>
      </c>
      <c r="AU4607" s="161" t="s">
        <v>90</v>
      </c>
      <c r="AV4607" s="13" t="s">
        <v>90</v>
      </c>
      <c r="AW4607" s="13" t="s">
        <v>36</v>
      </c>
      <c r="AX4607" s="13" t="s">
        <v>80</v>
      </c>
      <c r="AY4607" s="161" t="s">
        <v>373</v>
      </c>
    </row>
    <row r="4608" spans="2:65" s="13" customFormat="1" ht="11.25">
      <c r="B4608" s="160"/>
      <c r="D4608" s="154" t="s">
        <v>381</v>
      </c>
      <c r="E4608" s="161" t="s">
        <v>1</v>
      </c>
      <c r="F4608" s="162" t="s">
        <v>2572</v>
      </c>
      <c r="H4608" s="163">
        <v>8.43</v>
      </c>
      <c r="I4608" s="164"/>
      <c r="L4608" s="160"/>
      <c r="M4608" s="165"/>
      <c r="T4608" s="166"/>
      <c r="AT4608" s="161" t="s">
        <v>381</v>
      </c>
      <c r="AU4608" s="161" t="s">
        <v>90</v>
      </c>
      <c r="AV4608" s="13" t="s">
        <v>90</v>
      </c>
      <c r="AW4608" s="13" t="s">
        <v>36</v>
      </c>
      <c r="AX4608" s="13" t="s">
        <v>80</v>
      </c>
      <c r="AY4608" s="161" t="s">
        <v>373</v>
      </c>
    </row>
    <row r="4609" spans="2:65" s="14" customFormat="1" ht="11.25">
      <c r="B4609" s="167"/>
      <c r="D4609" s="154" t="s">
        <v>381</v>
      </c>
      <c r="E4609" s="168" t="s">
        <v>1</v>
      </c>
      <c r="F4609" s="169" t="s">
        <v>386</v>
      </c>
      <c r="H4609" s="170">
        <v>15.66</v>
      </c>
      <c r="I4609" s="171"/>
      <c r="L4609" s="167"/>
      <c r="M4609" s="172"/>
      <c r="T4609" s="173"/>
      <c r="AT4609" s="168" t="s">
        <v>381</v>
      </c>
      <c r="AU4609" s="168" t="s">
        <v>90</v>
      </c>
      <c r="AV4609" s="14" t="s">
        <v>379</v>
      </c>
      <c r="AW4609" s="14" t="s">
        <v>36</v>
      </c>
      <c r="AX4609" s="14" t="s">
        <v>87</v>
      </c>
      <c r="AY4609" s="168" t="s">
        <v>373</v>
      </c>
    </row>
    <row r="4610" spans="2:65" s="1" customFormat="1" ht="16.5" customHeight="1">
      <c r="B4610" s="32"/>
      <c r="C4610" s="139" t="s">
        <v>2573</v>
      </c>
      <c r="D4610" s="139" t="s">
        <v>375</v>
      </c>
      <c r="E4610" s="140" t="s">
        <v>2574</v>
      </c>
      <c r="F4610" s="141" t="s">
        <v>2575</v>
      </c>
      <c r="G4610" s="142" t="s">
        <v>172</v>
      </c>
      <c r="H4610" s="143">
        <v>0.504</v>
      </c>
      <c r="I4610" s="144"/>
      <c r="J4610" s="145">
        <f>ROUND(I4610*H4610,2)</f>
        <v>0</v>
      </c>
      <c r="K4610" s="146"/>
      <c r="L4610" s="32"/>
      <c r="M4610" s="147" t="s">
        <v>1</v>
      </c>
      <c r="N4610" s="148" t="s">
        <v>45</v>
      </c>
      <c r="P4610" s="149">
        <f>O4610*H4610</f>
        <v>0</v>
      </c>
      <c r="Q4610" s="149">
        <v>2.4000000000000001E-4</v>
      </c>
      <c r="R4610" s="149">
        <f>Q4610*H4610</f>
        <v>1.2096000000000001E-4</v>
      </c>
      <c r="S4610" s="149">
        <v>0</v>
      </c>
      <c r="T4610" s="150">
        <f>S4610*H4610</f>
        <v>0</v>
      </c>
      <c r="AR4610" s="151" t="s">
        <v>497</v>
      </c>
      <c r="AT4610" s="151" t="s">
        <v>375</v>
      </c>
      <c r="AU4610" s="151" t="s">
        <v>90</v>
      </c>
      <c r="AY4610" s="17" t="s">
        <v>373</v>
      </c>
      <c r="BE4610" s="152">
        <f>IF(N4610="základní",J4610,0)</f>
        <v>0</v>
      </c>
      <c r="BF4610" s="152">
        <f>IF(N4610="snížená",J4610,0)</f>
        <v>0</v>
      </c>
      <c r="BG4610" s="152">
        <f>IF(N4610="zákl. přenesená",J4610,0)</f>
        <v>0</v>
      </c>
      <c r="BH4610" s="152">
        <f>IF(N4610="sníž. přenesená",J4610,0)</f>
        <v>0</v>
      </c>
      <c r="BI4610" s="152">
        <f>IF(N4610="nulová",J4610,0)</f>
        <v>0</v>
      </c>
      <c r="BJ4610" s="17" t="s">
        <v>87</v>
      </c>
      <c r="BK4610" s="152">
        <f>ROUND(I4610*H4610,2)</f>
        <v>0</v>
      </c>
      <c r="BL4610" s="17" t="s">
        <v>497</v>
      </c>
      <c r="BM4610" s="151" t="s">
        <v>2576</v>
      </c>
    </row>
    <row r="4611" spans="2:65" s="12" customFormat="1" ht="11.25">
      <c r="B4611" s="153"/>
      <c r="D4611" s="154" t="s">
        <v>381</v>
      </c>
      <c r="E4611" s="155" t="s">
        <v>1</v>
      </c>
      <c r="F4611" s="156" t="s">
        <v>2084</v>
      </c>
      <c r="H4611" s="155" t="s">
        <v>1</v>
      </c>
      <c r="I4611" s="157"/>
      <c r="L4611" s="153"/>
      <c r="M4611" s="158"/>
      <c r="T4611" s="159"/>
      <c r="AT4611" s="155" t="s">
        <v>381</v>
      </c>
      <c r="AU4611" s="155" t="s">
        <v>90</v>
      </c>
      <c r="AV4611" s="12" t="s">
        <v>87</v>
      </c>
      <c r="AW4611" s="12" t="s">
        <v>36</v>
      </c>
      <c r="AX4611" s="12" t="s">
        <v>80</v>
      </c>
      <c r="AY4611" s="155" t="s">
        <v>373</v>
      </c>
    </row>
    <row r="4612" spans="2:65" s="13" customFormat="1" ht="11.25">
      <c r="B4612" s="160"/>
      <c r="D4612" s="154" t="s">
        <v>381</v>
      </c>
      <c r="E4612" s="161" t="s">
        <v>1</v>
      </c>
      <c r="F4612" s="162" t="s">
        <v>2577</v>
      </c>
      <c r="H4612" s="163">
        <v>0.504</v>
      </c>
      <c r="I4612" s="164"/>
      <c r="L4612" s="160"/>
      <c r="M4612" s="165"/>
      <c r="T4612" s="166"/>
      <c r="AT4612" s="161" t="s">
        <v>381</v>
      </c>
      <c r="AU4612" s="161" t="s">
        <v>90</v>
      </c>
      <c r="AV4612" s="13" t="s">
        <v>90</v>
      </c>
      <c r="AW4612" s="13" t="s">
        <v>36</v>
      </c>
      <c r="AX4612" s="13" t="s">
        <v>80</v>
      </c>
      <c r="AY4612" s="161" t="s">
        <v>373</v>
      </c>
    </row>
    <row r="4613" spans="2:65" s="14" customFormat="1" ht="11.25">
      <c r="B4613" s="167"/>
      <c r="D4613" s="154" t="s">
        <v>381</v>
      </c>
      <c r="E4613" s="168" t="s">
        <v>1</v>
      </c>
      <c r="F4613" s="169" t="s">
        <v>386</v>
      </c>
      <c r="H4613" s="170">
        <v>0.504</v>
      </c>
      <c r="I4613" s="171"/>
      <c r="L4613" s="167"/>
      <c r="M4613" s="172"/>
      <c r="T4613" s="173"/>
      <c r="AT4613" s="168" t="s">
        <v>381</v>
      </c>
      <c r="AU4613" s="168" t="s">
        <v>90</v>
      </c>
      <c r="AV4613" s="14" t="s">
        <v>379</v>
      </c>
      <c r="AW4613" s="14" t="s">
        <v>36</v>
      </c>
      <c r="AX4613" s="14" t="s">
        <v>87</v>
      </c>
      <c r="AY4613" s="168" t="s">
        <v>373</v>
      </c>
    </row>
    <row r="4614" spans="2:65" s="1" customFormat="1" ht="11.25">
      <c r="B4614" s="32"/>
      <c r="D4614" s="154" t="s">
        <v>403</v>
      </c>
      <c r="F4614" s="174" t="s">
        <v>415</v>
      </c>
      <c r="L4614" s="32"/>
      <c r="M4614" s="175"/>
      <c r="T4614" s="56"/>
      <c r="AU4614" s="17" t="s">
        <v>90</v>
      </c>
    </row>
    <row r="4615" spans="2:65" s="1" customFormat="1" ht="11.25">
      <c r="B4615" s="32"/>
      <c r="D4615" s="154" t="s">
        <v>403</v>
      </c>
      <c r="F4615" s="176" t="s">
        <v>416</v>
      </c>
      <c r="H4615" s="177">
        <v>0</v>
      </c>
      <c r="L4615" s="32"/>
      <c r="M4615" s="175"/>
      <c r="T4615" s="56"/>
      <c r="AU4615" s="17" t="s">
        <v>90</v>
      </c>
    </row>
    <row r="4616" spans="2:65" s="1" customFormat="1" ht="11.25">
      <c r="B4616" s="32"/>
      <c r="D4616" s="154" t="s">
        <v>403</v>
      </c>
      <c r="F4616" s="176" t="s">
        <v>398</v>
      </c>
      <c r="H4616" s="177">
        <v>0</v>
      </c>
      <c r="L4616" s="32"/>
      <c r="M4616" s="175"/>
      <c r="T4616" s="56"/>
      <c r="AU4616" s="17" t="s">
        <v>90</v>
      </c>
    </row>
    <row r="4617" spans="2:65" s="1" customFormat="1" ht="11.25">
      <c r="B4617" s="32"/>
      <c r="D4617" s="154" t="s">
        <v>403</v>
      </c>
      <c r="F4617" s="176" t="s">
        <v>417</v>
      </c>
      <c r="H4617" s="177">
        <v>359.08</v>
      </c>
      <c r="L4617" s="32"/>
      <c r="M4617" s="175"/>
      <c r="T4617" s="56"/>
      <c r="AU4617" s="17" t="s">
        <v>90</v>
      </c>
    </row>
    <row r="4618" spans="2:65" s="1" customFormat="1" ht="11.25">
      <c r="B4618" s="32"/>
      <c r="D4618" s="154" t="s">
        <v>403</v>
      </c>
      <c r="F4618" s="176" t="s">
        <v>418</v>
      </c>
      <c r="H4618" s="177">
        <v>0</v>
      </c>
      <c r="L4618" s="32"/>
      <c r="M4618" s="175"/>
      <c r="T4618" s="56"/>
      <c r="AU4618" s="17" t="s">
        <v>90</v>
      </c>
    </row>
    <row r="4619" spans="2:65" s="1" customFormat="1" ht="11.25">
      <c r="B4619" s="32"/>
      <c r="D4619" s="154" t="s">
        <v>403</v>
      </c>
      <c r="F4619" s="176" t="s">
        <v>419</v>
      </c>
      <c r="H4619" s="177">
        <v>32.270000000000003</v>
      </c>
      <c r="L4619" s="32"/>
      <c r="M4619" s="175"/>
      <c r="T4619" s="56"/>
      <c r="AU4619" s="17" t="s">
        <v>90</v>
      </c>
    </row>
    <row r="4620" spans="2:65" s="1" customFormat="1" ht="11.25">
      <c r="B4620" s="32"/>
      <c r="D4620" s="154" t="s">
        <v>403</v>
      </c>
      <c r="F4620" s="176" t="s">
        <v>420</v>
      </c>
      <c r="H4620" s="177">
        <v>0</v>
      </c>
      <c r="L4620" s="32"/>
      <c r="M4620" s="175"/>
      <c r="T4620" s="56"/>
      <c r="AU4620" s="17" t="s">
        <v>90</v>
      </c>
    </row>
    <row r="4621" spans="2:65" s="1" customFormat="1" ht="11.25">
      <c r="B4621" s="32"/>
      <c r="D4621" s="154" t="s">
        <v>403</v>
      </c>
      <c r="F4621" s="176" t="s">
        <v>421</v>
      </c>
      <c r="H4621" s="177">
        <v>235.4</v>
      </c>
      <c r="L4621" s="32"/>
      <c r="M4621" s="175"/>
      <c r="T4621" s="56"/>
      <c r="AU4621" s="17" t="s">
        <v>90</v>
      </c>
    </row>
    <row r="4622" spans="2:65" s="1" customFormat="1" ht="11.25">
      <c r="B4622" s="32"/>
      <c r="D4622" s="154" t="s">
        <v>403</v>
      </c>
      <c r="F4622" s="176" t="s">
        <v>406</v>
      </c>
      <c r="H4622" s="177">
        <v>626.75</v>
      </c>
      <c r="L4622" s="32"/>
      <c r="M4622" s="175"/>
      <c r="T4622" s="56"/>
      <c r="AU4622" s="17" t="s">
        <v>90</v>
      </c>
    </row>
    <row r="4623" spans="2:65" s="1" customFormat="1" ht="37.9" customHeight="1">
      <c r="B4623" s="32"/>
      <c r="C4623" s="185" t="s">
        <v>2578</v>
      </c>
      <c r="D4623" s="185" t="s">
        <v>479</v>
      </c>
      <c r="E4623" s="186" t="s">
        <v>2579</v>
      </c>
      <c r="F4623" s="187" t="s">
        <v>2580</v>
      </c>
      <c r="G4623" s="188" t="s">
        <v>914</v>
      </c>
      <c r="H4623" s="189">
        <v>1</v>
      </c>
      <c r="I4623" s="190"/>
      <c r="J4623" s="191">
        <f>ROUND(I4623*H4623,2)</f>
        <v>0</v>
      </c>
      <c r="K4623" s="192"/>
      <c r="L4623" s="193"/>
      <c r="M4623" s="194" t="s">
        <v>1</v>
      </c>
      <c r="N4623" s="195" t="s">
        <v>45</v>
      </c>
      <c r="P4623" s="149">
        <f>O4623*H4623</f>
        <v>0</v>
      </c>
      <c r="Q4623" s="149">
        <v>1.4500000000000001E-2</v>
      </c>
      <c r="R4623" s="149">
        <f>Q4623*H4623</f>
        <v>1.4500000000000001E-2</v>
      </c>
      <c r="S4623" s="149">
        <v>0</v>
      </c>
      <c r="T4623" s="150">
        <f>S4623*H4623</f>
        <v>0</v>
      </c>
      <c r="AR4623" s="151" t="s">
        <v>658</v>
      </c>
      <c r="AT4623" s="151" t="s">
        <v>479</v>
      </c>
      <c r="AU4623" s="151" t="s">
        <v>90</v>
      </c>
      <c r="AY4623" s="17" t="s">
        <v>373</v>
      </c>
      <c r="BE4623" s="152">
        <f>IF(N4623="základní",J4623,0)</f>
        <v>0</v>
      </c>
      <c r="BF4623" s="152">
        <f>IF(N4623="snížená",J4623,0)</f>
        <v>0</v>
      </c>
      <c r="BG4623" s="152">
        <f>IF(N4623="zákl. přenesená",J4623,0)</f>
        <v>0</v>
      </c>
      <c r="BH4623" s="152">
        <f>IF(N4623="sníž. přenesená",J4623,0)</f>
        <v>0</v>
      </c>
      <c r="BI4623" s="152">
        <f>IF(N4623="nulová",J4623,0)</f>
        <v>0</v>
      </c>
      <c r="BJ4623" s="17" t="s">
        <v>87</v>
      </c>
      <c r="BK4623" s="152">
        <f>ROUND(I4623*H4623,2)</f>
        <v>0</v>
      </c>
      <c r="BL4623" s="17" t="s">
        <v>497</v>
      </c>
      <c r="BM4623" s="151" t="s">
        <v>2581</v>
      </c>
    </row>
    <row r="4624" spans="2:65" s="1" customFormat="1" ht="16.5" customHeight="1">
      <c r="B4624" s="32"/>
      <c r="C4624" s="139" t="s">
        <v>2582</v>
      </c>
      <c r="D4624" s="139" t="s">
        <v>375</v>
      </c>
      <c r="E4624" s="140" t="s">
        <v>2583</v>
      </c>
      <c r="F4624" s="141" t="s">
        <v>2584</v>
      </c>
      <c r="G4624" s="142" t="s">
        <v>914</v>
      </c>
      <c r="H4624" s="143">
        <v>2</v>
      </c>
      <c r="I4624" s="144"/>
      <c r="J4624" s="145">
        <f>ROUND(I4624*H4624,2)</f>
        <v>0</v>
      </c>
      <c r="K4624" s="146"/>
      <c r="L4624" s="32"/>
      <c r="M4624" s="147" t="s">
        <v>1</v>
      </c>
      <c r="N4624" s="148" t="s">
        <v>45</v>
      </c>
      <c r="P4624" s="149">
        <f>O4624*H4624</f>
        <v>0</v>
      </c>
      <c r="Q4624" s="149">
        <v>3.3E-4</v>
      </c>
      <c r="R4624" s="149">
        <f>Q4624*H4624</f>
        <v>6.6E-4</v>
      </c>
      <c r="S4624" s="149">
        <v>0</v>
      </c>
      <c r="T4624" s="150">
        <f>S4624*H4624</f>
        <v>0</v>
      </c>
      <c r="AR4624" s="151" t="s">
        <v>497</v>
      </c>
      <c r="AT4624" s="151" t="s">
        <v>375</v>
      </c>
      <c r="AU4624" s="151" t="s">
        <v>90</v>
      </c>
      <c r="AY4624" s="17" t="s">
        <v>373</v>
      </c>
      <c r="BE4624" s="152">
        <f>IF(N4624="základní",J4624,0)</f>
        <v>0</v>
      </c>
      <c r="BF4624" s="152">
        <f>IF(N4624="snížená",J4624,0)</f>
        <v>0</v>
      </c>
      <c r="BG4624" s="152">
        <f>IF(N4624="zákl. přenesená",J4624,0)</f>
        <v>0</v>
      </c>
      <c r="BH4624" s="152">
        <f>IF(N4624="sníž. přenesená",J4624,0)</f>
        <v>0</v>
      </c>
      <c r="BI4624" s="152">
        <f>IF(N4624="nulová",J4624,0)</f>
        <v>0</v>
      </c>
      <c r="BJ4624" s="17" t="s">
        <v>87</v>
      </c>
      <c r="BK4624" s="152">
        <f>ROUND(I4624*H4624,2)</f>
        <v>0</v>
      </c>
      <c r="BL4624" s="17" t="s">
        <v>497</v>
      </c>
      <c r="BM4624" s="151" t="s">
        <v>2585</v>
      </c>
    </row>
    <row r="4625" spans="2:65" s="12" customFormat="1" ht="11.25">
      <c r="B4625" s="153"/>
      <c r="D4625" s="154" t="s">
        <v>381</v>
      </c>
      <c r="E4625" s="155" t="s">
        <v>1</v>
      </c>
      <c r="F4625" s="156" t="s">
        <v>2084</v>
      </c>
      <c r="H4625" s="155" t="s">
        <v>1</v>
      </c>
      <c r="I4625" s="157"/>
      <c r="L4625" s="153"/>
      <c r="M4625" s="158"/>
      <c r="T4625" s="159"/>
      <c r="AT4625" s="155" t="s">
        <v>381</v>
      </c>
      <c r="AU4625" s="155" t="s">
        <v>90</v>
      </c>
      <c r="AV4625" s="12" t="s">
        <v>87</v>
      </c>
      <c r="AW4625" s="12" t="s">
        <v>36</v>
      </c>
      <c r="AX4625" s="12" t="s">
        <v>80</v>
      </c>
      <c r="AY4625" s="155" t="s">
        <v>373</v>
      </c>
    </row>
    <row r="4626" spans="2:65" s="13" customFormat="1" ht="11.25">
      <c r="B4626" s="160"/>
      <c r="D4626" s="154" t="s">
        <v>381</v>
      </c>
      <c r="E4626" s="161" t="s">
        <v>1</v>
      </c>
      <c r="F4626" s="162" t="s">
        <v>2586</v>
      </c>
      <c r="H4626" s="163">
        <v>1</v>
      </c>
      <c r="I4626" s="164"/>
      <c r="L4626" s="160"/>
      <c r="M4626" s="165"/>
      <c r="T4626" s="166"/>
      <c r="AT4626" s="161" t="s">
        <v>381</v>
      </c>
      <c r="AU4626" s="161" t="s">
        <v>90</v>
      </c>
      <c r="AV4626" s="13" t="s">
        <v>90</v>
      </c>
      <c r="AW4626" s="13" t="s">
        <v>36</v>
      </c>
      <c r="AX4626" s="13" t="s">
        <v>80</v>
      </c>
      <c r="AY4626" s="161" t="s">
        <v>373</v>
      </c>
    </row>
    <row r="4627" spans="2:65" s="13" customFormat="1" ht="11.25">
      <c r="B4627" s="160"/>
      <c r="D4627" s="154" t="s">
        <v>381</v>
      </c>
      <c r="E4627" s="161" t="s">
        <v>1</v>
      </c>
      <c r="F4627" s="162" t="s">
        <v>2587</v>
      </c>
      <c r="H4627" s="163">
        <v>1</v>
      </c>
      <c r="I4627" s="164"/>
      <c r="L4627" s="160"/>
      <c r="M4627" s="165"/>
      <c r="T4627" s="166"/>
      <c r="AT4627" s="161" t="s">
        <v>381</v>
      </c>
      <c r="AU4627" s="161" t="s">
        <v>90</v>
      </c>
      <c r="AV4627" s="13" t="s">
        <v>90</v>
      </c>
      <c r="AW4627" s="13" t="s">
        <v>36</v>
      </c>
      <c r="AX4627" s="13" t="s">
        <v>80</v>
      </c>
      <c r="AY4627" s="161" t="s">
        <v>373</v>
      </c>
    </row>
    <row r="4628" spans="2:65" s="14" customFormat="1" ht="11.25">
      <c r="B4628" s="167"/>
      <c r="D4628" s="154" t="s">
        <v>381</v>
      </c>
      <c r="E4628" s="168" t="s">
        <v>1</v>
      </c>
      <c r="F4628" s="169" t="s">
        <v>386</v>
      </c>
      <c r="H4628" s="170">
        <v>2</v>
      </c>
      <c r="I4628" s="171"/>
      <c r="L4628" s="167"/>
      <c r="M4628" s="172"/>
      <c r="T4628" s="173"/>
      <c r="AT4628" s="168" t="s">
        <v>381</v>
      </c>
      <c r="AU4628" s="168" t="s">
        <v>90</v>
      </c>
      <c r="AV4628" s="14" t="s">
        <v>379</v>
      </c>
      <c r="AW4628" s="14" t="s">
        <v>36</v>
      </c>
      <c r="AX4628" s="14" t="s">
        <v>87</v>
      </c>
      <c r="AY4628" s="168" t="s">
        <v>373</v>
      </c>
    </row>
    <row r="4629" spans="2:65" s="1" customFormat="1" ht="21.75" customHeight="1">
      <c r="B4629" s="32"/>
      <c r="C4629" s="185" t="s">
        <v>2588</v>
      </c>
      <c r="D4629" s="185" t="s">
        <v>479</v>
      </c>
      <c r="E4629" s="186" t="s">
        <v>2589</v>
      </c>
      <c r="F4629" s="187" t="s">
        <v>2590</v>
      </c>
      <c r="G4629" s="188" t="s">
        <v>914</v>
      </c>
      <c r="H4629" s="189">
        <v>1</v>
      </c>
      <c r="I4629" s="190"/>
      <c r="J4629" s="191">
        <f>ROUND(I4629*H4629,2)</f>
        <v>0</v>
      </c>
      <c r="K4629" s="192"/>
      <c r="L4629" s="193"/>
      <c r="M4629" s="194" t="s">
        <v>1</v>
      </c>
      <c r="N4629" s="195" t="s">
        <v>45</v>
      </c>
      <c r="P4629" s="149">
        <f>O4629*H4629</f>
        <v>0</v>
      </c>
      <c r="Q4629" s="149">
        <v>8.4000000000000005E-2</v>
      </c>
      <c r="R4629" s="149">
        <f>Q4629*H4629</f>
        <v>8.4000000000000005E-2</v>
      </c>
      <c r="S4629" s="149">
        <v>0</v>
      </c>
      <c r="T4629" s="150">
        <f>S4629*H4629</f>
        <v>0</v>
      </c>
      <c r="AR4629" s="151" t="s">
        <v>658</v>
      </c>
      <c r="AT4629" s="151" t="s">
        <v>479</v>
      </c>
      <c r="AU4629" s="151" t="s">
        <v>90</v>
      </c>
      <c r="AY4629" s="17" t="s">
        <v>373</v>
      </c>
      <c r="BE4629" s="152">
        <f>IF(N4629="základní",J4629,0)</f>
        <v>0</v>
      </c>
      <c r="BF4629" s="152">
        <f>IF(N4629="snížená",J4629,0)</f>
        <v>0</v>
      </c>
      <c r="BG4629" s="152">
        <f>IF(N4629="zákl. přenesená",J4629,0)</f>
        <v>0</v>
      </c>
      <c r="BH4629" s="152">
        <f>IF(N4629="sníž. přenesená",J4629,0)</f>
        <v>0</v>
      </c>
      <c r="BI4629" s="152">
        <f>IF(N4629="nulová",J4629,0)</f>
        <v>0</v>
      </c>
      <c r="BJ4629" s="17" t="s">
        <v>87</v>
      </c>
      <c r="BK4629" s="152">
        <f>ROUND(I4629*H4629,2)</f>
        <v>0</v>
      </c>
      <c r="BL4629" s="17" t="s">
        <v>497</v>
      </c>
      <c r="BM4629" s="151" t="s">
        <v>2591</v>
      </c>
    </row>
    <row r="4630" spans="2:65" s="1" customFormat="1" ht="16.5" customHeight="1">
      <c r="B4630" s="32"/>
      <c r="C4630" s="185" t="s">
        <v>2592</v>
      </c>
      <c r="D4630" s="185" t="s">
        <v>479</v>
      </c>
      <c r="E4630" s="186" t="s">
        <v>2593</v>
      </c>
      <c r="F4630" s="187" t="s">
        <v>2594</v>
      </c>
      <c r="G4630" s="188" t="s">
        <v>914</v>
      </c>
      <c r="H4630" s="189">
        <v>1</v>
      </c>
      <c r="I4630" s="190"/>
      <c r="J4630" s="191">
        <f>ROUND(I4630*H4630,2)</f>
        <v>0</v>
      </c>
      <c r="K4630" s="192"/>
      <c r="L4630" s="193"/>
      <c r="M4630" s="194" t="s">
        <v>1</v>
      </c>
      <c r="N4630" s="195" t="s">
        <v>45</v>
      </c>
      <c r="P4630" s="149">
        <f>O4630*H4630</f>
        <v>0</v>
      </c>
      <c r="Q4630" s="149">
        <v>7.6999999999999999E-2</v>
      </c>
      <c r="R4630" s="149">
        <f>Q4630*H4630</f>
        <v>7.6999999999999999E-2</v>
      </c>
      <c r="S4630" s="149">
        <v>0</v>
      </c>
      <c r="T4630" s="150">
        <f>S4630*H4630</f>
        <v>0</v>
      </c>
      <c r="AR4630" s="151" t="s">
        <v>658</v>
      </c>
      <c r="AT4630" s="151" t="s">
        <v>479</v>
      </c>
      <c r="AU4630" s="151" t="s">
        <v>90</v>
      </c>
      <c r="AY4630" s="17" t="s">
        <v>373</v>
      </c>
      <c r="BE4630" s="152">
        <f>IF(N4630="základní",J4630,0)</f>
        <v>0</v>
      </c>
      <c r="BF4630" s="152">
        <f>IF(N4630="snížená",J4630,0)</f>
        <v>0</v>
      </c>
      <c r="BG4630" s="152">
        <f>IF(N4630="zákl. přenesená",J4630,0)</f>
        <v>0</v>
      </c>
      <c r="BH4630" s="152">
        <f>IF(N4630="sníž. přenesená",J4630,0)</f>
        <v>0</v>
      </c>
      <c r="BI4630" s="152">
        <f>IF(N4630="nulová",J4630,0)</f>
        <v>0</v>
      </c>
      <c r="BJ4630" s="17" t="s">
        <v>87</v>
      </c>
      <c r="BK4630" s="152">
        <f>ROUND(I4630*H4630,2)</f>
        <v>0</v>
      </c>
      <c r="BL4630" s="17" t="s">
        <v>497</v>
      </c>
      <c r="BM4630" s="151" t="s">
        <v>2595</v>
      </c>
    </row>
    <row r="4631" spans="2:65" s="1" customFormat="1" ht="21.75" customHeight="1">
      <c r="B4631" s="32"/>
      <c r="C4631" s="139" t="s">
        <v>2596</v>
      </c>
      <c r="D4631" s="139" t="s">
        <v>375</v>
      </c>
      <c r="E4631" s="140" t="s">
        <v>2597</v>
      </c>
      <c r="F4631" s="141" t="s">
        <v>2598</v>
      </c>
      <c r="G4631" s="142" t="s">
        <v>914</v>
      </c>
      <c r="H4631" s="143">
        <v>2</v>
      </c>
      <c r="I4631" s="144"/>
      <c r="J4631" s="145">
        <f>ROUND(I4631*H4631,2)</f>
        <v>0</v>
      </c>
      <c r="K4631" s="146"/>
      <c r="L4631" s="32"/>
      <c r="M4631" s="147" t="s">
        <v>1</v>
      </c>
      <c r="N4631" s="148" t="s">
        <v>45</v>
      </c>
      <c r="P4631" s="149">
        <f>O4631*H4631</f>
        <v>0</v>
      </c>
      <c r="Q4631" s="149">
        <v>6.0999999999999997E-4</v>
      </c>
      <c r="R4631" s="149">
        <f>Q4631*H4631</f>
        <v>1.2199999999999999E-3</v>
      </c>
      <c r="S4631" s="149">
        <v>0</v>
      </c>
      <c r="T4631" s="150">
        <f>S4631*H4631</f>
        <v>0</v>
      </c>
      <c r="AR4631" s="151" t="s">
        <v>497</v>
      </c>
      <c r="AT4631" s="151" t="s">
        <v>375</v>
      </c>
      <c r="AU4631" s="151" t="s">
        <v>90</v>
      </c>
      <c r="AY4631" s="17" t="s">
        <v>373</v>
      </c>
      <c r="BE4631" s="152">
        <f>IF(N4631="základní",J4631,0)</f>
        <v>0</v>
      </c>
      <c r="BF4631" s="152">
        <f>IF(N4631="snížená",J4631,0)</f>
        <v>0</v>
      </c>
      <c r="BG4631" s="152">
        <f>IF(N4631="zákl. přenesená",J4631,0)</f>
        <v>0</v>
      </c>
      <c r="BH4631" s="152">
        <f>IF(N4631="sníž. přenesená",J4631,0)</f>
        <v>0</v>
      </c>
      <c r="BI4631" s="152">
        <f>IF(N4631="nulová",J4631,0)</f>
        <v>0</v>
      </c>
      <c r="BJ4631" s="17" t="s">
        <v>87</v>
      </c>
      <c r="BK4631" s="152">
        <f>ROUND(I4631*H4631,2)</f>
        <v>0</v>
      </c>
      <c r="BL4631" s="17" t="s">
        <v>497</v>
      </c>
      <c r="BM4631" s="151" t="s">
        <v>2599</v>
      </c>
    </row>
    <row r="4632" spans="2:65" s="12" customFormat="1" ht="11.25">
      <c r="B4632" s="153"/>
      <c r="D4632" s="154" t="s">
        <v>381</v>
      </c>
      <c r="E4632" s="155" t="s">
        <v>1</v>
      </c>
      <c r="F4632" s="156" t="s">
        <v>2491</v>
      </c>
      <c r="H4632" s="155" t="s">
        <v>1</v>
      </c>
      <c r="I4632" s="157"/>
      <c r="L4632" s="153"/>
      <c r="M4632" s="158"/>
      <c r="T4632" s="159"/>
      <c r="AT4632" s="155" t="s">
        <v>381</v>
      </c>
      <c r="AU4632" s="155" t="s">
        <v>90</v>
      </c>
      <c r="AV4632" s="12" t="s">
        <v>87</v>
      </c>
      <c r="AW4632" s="12" t="s">
        <v>36</v>
      </c>
      <c r="AX4632" s="12" t="s">
        <v>80</v>
      </c>
      <c r="AY4632" s="155" t="s">
        <v>373</v>
      </c>
    </row>
    <row r="4633" spans="2:65" s="13" customFormat="1" ht="11.25">
      <c r="B4633" s="160"/>
      <c r="D4633" s="154" t="s">
        <v>381</v>
      </c>
      <c r="E4633" s="161" t="s">
        <v>1</v>
      </c>
      <c r="F4633" s="162" t="s">
        <v>2600</v>
      </c>
      <c r="H4633" s="163">
        <v>3.4340000000000002</v>
      </c>
      <c r="I4633" s="164"/>
      <c r="L4633" s="160"/>
      <c r="M4633" s="165"/>
      <c r="T4633" s="166"/>
      <c r="AT4633" s="161" t="s">
        <v>381</v>
      </c>
      <c r="AU4633" s="161" t="s">
        <v>90</v>
      </c>
      <c r="AV4633" s="13" t="s">
        <v>90</v>
      </c>
      <c r="AW4633" s="13" t="s">
        <v>36</v>
      </c>
      <c r="AX4633" s="13" t="s">
        <v>80</v>
      </c>
      <c r="AY4633" s="161" t="s">
        <v>373</v>
      </c>
    </row>
    <row r="4634" spans="2:65" s="13" customFormat="1" ht="11.25">
      <c r="B4634" s="160"/>
      <c r="D4634" s="154" t="s">
        <v>381</v>
      </c>
      <c r="E4634" s="161" t="s">
        <v>1</v>
      </c>
      <c r="F4634" s="162" t="s">
        <v>2601</v>
      </c>
      <c r="H4634" s="163">
        <v>3.91</v>
      </c>
      <c r="I4634" s="164"/>
      <c r="L4634" s="160"/>
      <c r="M4634" s="165"/>
      <c r="T4634" s="166"/>
      <c r="AT4634" s="161" t="s">
        <v>381</v>
      </c>
      <c r="AU4634" s="161" t="s">
        <v>90</v>
      </c>
      <c r="AV4634" s="13" t="s">
        <v>90</v>
      </c>
      <c r="AW4634" s="13" t="s">
        <v>36</v>
      </c>
      <c r="AX4634" s="13" t="s">
        <v>80</v>
      </c>
      <c r="AY4634" s="161" t="s">
        <v>373</v>
      </c>
    </row>
    <row r="4635" spans="2:65" s="14" customFormat="1" ht="11.25">
      <c r="B4635" s="167"/>
      <c r="D4635" s="154" t="s">
        <v>381</v>
      </c>
      <c r="E4635" s="168" t="s">
        <v>1</v>
      </c>
      <c r="F4635" s="169" t="s">
        <v>386</v>
      </c>
      <c r="H4635" s="170">
        <v>7.3440000000000003</v>
      </c>
      <c r="I4635" s="171"/>
      <c r="L4635" s="167"/>
      <c r="M4635" s="172"/>
      <c r="T4635" s="173"/>
      <c r="AT4635" s="168" t="s">
        <v>381</v>
      </c>
      <c r="AU4635" s="168" t="s">
        <v>90</v>
      </c>
      <c r="AV4635" s="14" t="s">
        <v>379</v>
      </c>
      <c r="AW4635" s="14" t="s">
        <v>36</v>
      </c>
      <c r="AX4635" s="14" t="s">
        <v>80</v>
      </c>
      <c r="AY4635" s="168" t="s">
        <v>373</v>
      </c>
    </row>
    <row r="4636" spans="2:65" s="13" customFormat="1" ht="11.25">
      <c r="B4636" s="160"/>
      <c r="D4636" s="154" t="s">
        <v>381</v>
      </c>
      <c r="E4636" s="161" t="s">
        <v>1</v>
      </c>
      <c r="F4636" s="162" t="s">
        <v>2602</v>
      </c>
      <c r="H4636" s="163">
        <v>1</v>
      </c>
      <c r="I4636" s="164"/>
      <c r="L4636" s="160"/>
      <c r="M4636" s="165"/>
      <c r="T4636" s="166"/>
      <c r="AT4636" s="161" t="s">
        <v>381</v>
      </c>
      <c r="AU4636" s="161" t="s">
        <v>90</v>
      </c>
      <c r="AV4636" s="13" t="s">
        <v>90</v>
      </c>
      <c r="AW4636" s="13" t="s">
        <v>36</v>
      </c>
      <c r="AX4636" s="13" t="s">
        <v>80</v>
      </c>
      <c r="AY4636" s="161" t="s">
        <v>373</v>
      </c>
    </row>
    <row r="4637" spans="2:65" s="13" customFormat="1" ht="11.25">
      <c r="B4637" s="160"/>
      <c r="D4637" s="154" t="s">
        <v>381</v>
      </c>
      <c r="E4637" s="161" t="s">
        <v>1</v>
      </c>
      <c r="F4637" s="162" t="s">
        <v>2603</v>
      </c>
      <c r="H4637" s="163">
        <v>1</v>
      </c>
      <c r="I4637" s="164"/>
      <c r="L4637" s="160"/>
      <c r="M4637" s="165"/>
      <c r="T4637" s="166"/>
      <c r="AT4637" s="161" t="s">
        <v>381</v>
      </c>
      <c r="AU4637" s="161" t="s">
        <v>90</v>
      </c>
      <c r="AV4637" s="13" t="s">
        <v>90</v>
      </c>
      <c r="AW4637" s="13" t="s">
        <v>36</v>
      </c>
      <c r="AX4637" s="13" t="s">
        <v>80</v>
      </c>
      <c r="AY4637" s="161" t="s">
        <v>373</v>
      </c>
    </row>
    <row r="4638" spans="2:65" s="14" customFormat="1" ht="11.25">
      <c r="B4638" s="167"/>
      <c r="D4638" s="154" t="s">
        <v>381</v>
      </c>
      <c r="E4638" s="168" t="s">
        <v>1</v>
      </c>
      <c r="F4638" s="169" t="s">
        <v>386</v>
      </c>
      <c r="H4638" s="170">
        <v>2</v>
      </c>
      <c r="I4638" s="171"/>
      <c r="L4638" s="167"/>
      <c r="M4638" s="172"/>
      <c r="T4638" s="173"/>
      <c r="AT4638" s="168" t="s">
        <v>381</v>
      </c>
      <c r="AU4638" s="168" t="s">
        <v>90</v>
      </c>
      <c r="AV4638" s="14" t="s">
        <v>379</v>
      </c>
      <c r="AW4638" s="14" t="s">
        <v>36</v>
      </c>
      <c r="AX4638" s="14" t="s">
        <v>87</v>
      </c>
      <c r="AY4638" s="168" t="s">
        <v>373</v>
      </c>
    </row>
    <row r="4639" spans="2:65" s="1" customFormat="1" ht="37.9" customHeight="1">
      <c r="B4639" s="32"/>
      <c r="C4639" s="185" t="s">
        <v>2604</v>
      </c>
      <c r="D4639" s="185" t="s">
        <v>479</v>
      </c>
      <c r="E4639" s="186" t="s">
        <v>2605</v>
      </c>
      <c r="F4639" s="187" t="s">
        <v>2606</v>
      </c>
      <c r="G4639" s="188" t="s">
        <v>172</v>
      </c>
      <c r="H4639" s="189">
        <v>3.4340000000000002</v>
      </c>
      <c r="I4639" s="190"/>
      <c r="J4639" s="191">
        <f>ROUND(I4639*H4639,2)</f>
        <v>0</v>
      </c>
      <c r="K4639" s="192"/>
      <c r="L4639" s="193"/>
      <c r="M4639" s="194" t="s">
        <v>1</v>
      </c>
      <c r="N4639" s="195" t="s">
        <v>45</v>
      </c>
      <c r="P4639" s="149">
        <f>O4639*H4639</f>
        <v>0</v>
      </c>
      <c r="Q4639" s="149">
        <v>3.8289999999999998E-2</v>
      </c>
      <c r="R4639" s="149">
        <f>Q4639*H4639</f>
        <v>0.13148786000000001</v>
      </c>
      <c r="S4639" s="149">
        <v>0</v>
      </c>
      <c r="T4639" s="150">
        <f>S4639*H4639</f>
        <v>0</v>
      </c>
      <c r="AR4639" s="151" t="s">
        <v>658</v>
      </c>
      <c r="AT4639" s="151" t="s">
        <v>479</v>
      </c>
      <c r="AU4639" s="151" t="s">
        <v>90</v>
      </c>
      <c r="AY4639" s="17" t="s">
        <v>373</v>
      </c>
      <c r="BE4639" s="152">
        <f>IF(N4639="základní",J4639,0)</f>
        <v>0</v>
      </c>
      <c r="BF4639" s="152">
        <f>IF(N4639="snížená",J4639,0)</f>
        <v>0</v>
      </c>
      <c r="BG4639" s="152">
        <f>IF(N4639="zákl. přenesená",J4639,0)</f>
        <v>0</v>
      </c>
      <c r="BH4639" s="152">
        <f>IF(N4639="sníž. přenesená",J4639,0)</f>
        <v>0</v>
      </c>
      <c r="BI4639" s="152">
        <f>IF(N4639="nulová",J4639,0)</f>
        <v>0</v>
      </c>
      <c r="BJ4639" s="17" t="s">
        <v>87</v>
      </c>
      <c r="BK4639" s="152">
        <f>ROUND(I4639*H4639,2)</f>
        <v>0</v>
      </c>
      <c r="BL4639" s="17" t="s">
        <v>497</v>
      </c>
      <c r="BM4639" s="151" t="s">
        <v>2607</v>
      </c>
    </row>
    <row r="4640" spans="2:65" s="13" customFormat="1" ht="11.25">
      <c r="B4640" s="160"/>
      <c r="D4640" s="154" t="s">
        <v>381</v>
      </c>
      <c r="E4640" s="161" t="s">
        <v>1</v>
      </c>
      <c r="F4640" s="162" t="s">
        <v>2600</v>
      </c>
      <c r="H4640" s="163">
        <v>3.4340000000000002</v>
      </c>
      <c r="I4640" s="164"/>
      <c r="L4640" s="160"/>
      <c r="M4640" s="165"/>
      <c r="T4640" s="166"/>
      <c r="AT4640" s="161" t="s">
        <v>381</v>
      </c>
      <c r="AU4640" s="161" t="s">
        <v>90</v>
      </c>
      <c r="AV4640" s="13" t="s">
        <v>90</v>
      </c>
      <c r="AW4640" s="13" t="s">
        <v>36</v>
      </c>
      <c r="AX4640" s="13" t="s">
        <v>80</v>
      </c>
      <c r="AY4640" s="161" t="s">
        <v>373</v>
      </c>
    </row>
    <row r="4641" spans="2:65" s="14" customFormat="1" ht="11.25">
      <c r="B4641" s="167"/>
      <c r="D4641" s="154" t="s">
        <v>381</v>
      </c>
      <c r="E4641" s="168" t="s">
        <v>1</v>
      </c>
      <c r="F4641" s="169" t="s">
        <v>386</v>
      </c>
      <c r="H4641" s="170">
        <v>3.4340000000000002</v>
      </c>
      <c r="I4641" s="171"/>
      <c r="L4641" s="167"/>
      <c r="M4641" s="172"/>
      <c r="T4641" s="173"/>
      <c r="AT4641" s="168" t="s">
        <v>381</v>
      </c>
      <c r="AU4641" s="168" t="s">
        <v>90</v>
      </c>
      <c r="AV4641" s="14" t="s">
        <v>379</v>
      </c>
      <c r="AW4641" s="14" t="s">
        <v>36</v>
      </c>
      <c r="AX4641" s="14" t="s">
        <v>87</v>
      </c>
      <c r="AY4641" s="168" t="s">
        <v>373</v>
      </c>
    </row>
    <row r="4642" spans="2:65" s="1" customFormat="1" ht="37.9" customHeight="1">
      <c r="B4642" s="32"/>
      <c r="C4642" s="185" t="s">
        <v>2608</v>
      </c>
      <c r="D4642" s="185" t="s">
        <v>479</v>
      </c>
      <c r="E4642" s="186" t="s">
        <v>2609</v>
      </c>
      <c r="F4642" s="187" t="s">
        <v>2610</v>
      </c>
      <c r="G4642" s="188" t="s">
        <v>172</v>
      </c>
      <c r="H4642" s="189">
        <v>3.91</v>
      </c>
      <c r="I4642" s="190"/>
      <c r="J4642" s="191">
        <f>ROUND(I4642*H4642,2)</f>
        <v>0</v>
      </c>
      <c r="K4642" s="192"/>
      <c r="L4642" s="193"/>
      <c r="M4642" s="194" t="s">
        <v>1</v>
      </c>
      <c r="N4642" s="195" t="s">
        <v>45</v>
      </c>
      <c r="P4642" s="149">
        <f>O4642*H4642</f>
        <v>0</v>
      </c>
      <c r="Q4642" s="149">
        <v>3.8289999999999998E-2</v>
      </c>
      <c r="R4642" s="149">
        <f>Q4642*H4642</f>
        <v>0.14971389999999998</v>
      </c>
      <c r="S4642" s="149">
        <v>0</v>
      </c>
      <c r="T4642" s="150">
        <f>S4642*H4642</f>
        <v>0</v>
      </c>
      <c r="AR4642" s="151" t="s">
        <v>658</v>
      </c>
      <c r="AT4642" s="151" t="s">
        <v>479</v>
      </c>
      <c r="AU4642" s="151" t="s">
        <v>90</v>
      </c>
      <c r="AY4642" s="17" t="s">
        <v>373</v>
      </c>
      <c r="BE4642" s="152">
        <f>IF(N4642="základní",J4642,0)</f>
        <v>0</v>
      </c>
      <c r="BF4642" s="152">
        <f>IF(N4642="snížená",J4642,0)</f>
        <v>0</v>
      </c>
      <c r="BG4642" s="152">
        <f>IF(N4642="zákl. přenesená",J4642,0)</f>
        <v>0</v>
      </c>
      <c r="BH4642" s="152">
        <f>IF(N4642="sníž. přenesená",J4642,0)</f>
        <v>0</v>
      </c>
      <c r="BI4642" s="152">
        <f>IF(N4642="nulová",J4642,0)</f>
        <v>0</v>
      </c>
      <c r="BJ4642" s="17" t="s">
        <v>87</v>
      </c>
      <c r="BK4642" s="152">
        <f>ROUND(I4642*H4642,2)</f>
        <v>0</v>
      </c>
      <c r="BL4642" s="17" t="s">
        <v>497</v>
      </c>
      <c r="BM4642" s="151" t="s">
        <v>2611</v>
      </c>
    </row>
    <row r="4643" spans="2:65" s="13" customFormat="1" ht="11.25">
      <c r="B4643" s="160"/>
      <c r="D4643" s="154" t="s">
        <v>381</v>
      </c>
      <c r="E4643" s="161" t="s">
        <v>1</v>
      </c>
      <c r="F4643" s="162" t="s">
        <v>2601</v>
      </c>
      <c r="H4643" s="163">
        <v>3.91</v>
      </c>
      <c r="I4643" s="164"/>
      <c r="L4643" s="160"/>
      <c r="M4643" s="165"/>
      <c r="T4643" s="166"/>
      <c r="AT4643" s="161" t="s">
        <v>381</v>
      </c>
      <c r="AU4643" s="161" t="s">
        <v>90</v>
      </c>
      <c r="AV4643" s="13" t="s">
        <v>90</v>
      </c>
      <c r="AW4643" s="13" t="s">
        <v>36</v>
      </c>
      <c r="AX4643" s="13" t="s">
        <v>80</v>
      </c>
      <c r="AY4643" s="161" t="s">
        <v>373</v>
      </c>
    </row>
    <row r="4644" spans="2:65" s="14" customFormat="1" ht="11.25">
      <c r="B4644" s="167"/>
      <c r="D4644" s="154" t="s">
        <v>381</v>
      </c>
      <c r="E4644" s="168" t="s">
        <v>1</v>
      </c>
      <c r="F4644" s="169" t="s">
        <v>386</v>
      </c>
      <c r="H4644" s="170">
        <v>3.91</v>
      </c>
      <c r="I4644" s="171"/>
      <c r="L4644" s="167"/>
      <c r="M4644" s="172"/>
      <c r="T4644" s="173"/>
      <c r="AT4644" s="168" t="s">
        <v>381</v>
      </c>
      <c r="AU4644" s="168" t="s">
        <v>90</v>
      </c>
      <c r="AV4644" s="14" t="s">
        <v>379</v>
      </c>
      <c r="AW4644" s="14" t="s">
        <v>36</v>
      </c>
      <c r="AX4644" s="14" t="s">
        <v>87</v>
      </c>
      <c r="AY4644" s="168" t="s">
        <v>373</v>
      </c>
    </row>
    <row r="4645" spans="2:65" s="1" customFormat="1" ht="24.2" customHeight="1">
      <c r="B4645" s="32"/>
      <c r="C4645" s="139" t="s">
        <v>2612</v>
      </c>
      <c r="D4645" s="139" t="s">
        <v>375</v>
      </c>
      <c r="E4645" s="140" t="s">
        <v>2613</v>
      </c>
      <c r="F4645" s="141" t="s">
        <v>2614</v>
      </c>
      <c r="G4645" s="142" t="s">
        <v>172</v>
      </c>
      <c r="H4645" s="143">
        <v>28.225000000000001</v>
      </c>
      <c r="I4645" s="144"/>
      <c r="J4645" s="145">
        <f>ROUND(I4645*H4645,2)</f>
        <v>0</v>
      </c>
      <c r="K4645" s="146"/>
      <c r="L4645" s="32"/>
      <c r="M4645" s="147" t="s">
        <v>1</v>
      </c>
      <c r="N4645" s="148" t="s">
        <v>45</v>
      </c>
      <c r="P4645" s="149">
        <f>O4645*H4645</f>
        <v>0</v>
      </c>
      <c r="Q4645" s="149">
        <v>2.3000000000000001E-4</v>
      </c>
      <c r="R4645" s="149">
        <f>Q4645*H4645</f>
        <v>6.4917500000000001E-3</v>
      </c>
      <c r="S4645" s="149">
        <v>0</v>
      </c>
      <c r="T4645" s="150">
        <f>S4645*H4645</f>
        <v>0</v>
      </c>
      <c r="AR4645" s="151" t="s">
        <v>497</v>
      </c>
      <c r="AT4645" s="151" t="s">
        <v>375</v>
      </c>
      <c r="AU4645" s="151" t="s">
        <v>90</v>
      </c>
      <c r="AY4645" s="17" t="s">
        <v>373</v>
      </c>
      <c r="BE4645" s="152">
        <f>IF(N4645="základní",J4645,0)</f>
        <v>0</v>
      </c>
      <c r="BF4645" s="152">
        <f>IF(N4645="snížená",J4645,0)</f>
        <v>0</v>
      </c>
      <c r="BG4645" s="152">
        <f>IF(N4645="zákl. přenesená",J4645,0)</f>
        <v>0</v>
      </c>
      <c r="BH4645" s="152">
        <f>IF(N4645="sníž. přenesená",J4645,0)</f>
        <v>0</v>
      </c>
      <c r="BI4645" s="152">
        <f>IF(N4645="nulová",J4645,0)</f>
        <v>0</v>
      </c>
      <c r="BJ4645" s="17" t="s">
        <v>87</v>
      </c>
      <c r="BK4645" s="152">
        <f>ROUND(I4645*H4645,2)</f>
        <v>0</v>
      </c>
      <c r="BL4645" s="17" t="s">
        <v>497</v>
      </c>
      <c r="BM4645" s="151" t="s">
        <v>2615</v>
      </c>
    </row>
    <row r="4646" spans="2:65" s="12" customFormat="1" ht="11.25">
      <c r="B4646" s="153"/>
      <c r="D4646" s="154" t="s">
        <v>381</v>
      </c>
      <c r="E4646" s="155" t="s">
        <v>1</v>
      </c>
      <c r="F4646" s="156" t="s">
        <v>1312</v>
      </c>
      <c r="H4646" s="155" t="s">
        <v>1</v>
      </c>
      <c r="I4646" s="157"/>
      <c r="L4646" s="153"/>
      <c r="M4646" s="158"/>
      <c r="T4646" s="159"/>
      <c r="AT4646" s="155" t="s">
        <v>381</v>
      </c>
      <c r="AU4646" s="155" t="s">
        <v>90</v>
      </c>
      <c r="AV4646" s="12" t="s">
        <v>87</v>
      </c>
      <c r="AW4646" s="12" t="s">
        <v>36</v>
      </c>
      <c r="AX4646" s="12" t="s">
        <v>80</v>
      </c>
      <c r="AY4646" s="155" t="s">
        <v>373</v>
      </c>
    </row>
    <row r="4647" spans="2:65" s="13" customFormat="1" ht="11.25">
      <c r="B4647" s="160"/>
      <c r="D4647" s="154" t="s">
        <v>381</v>
      </c>
      <c r="E4647" s="161" t="s">
        <v>1</v>
      </c>
      <c r="F4647" s="162" t="s">
        <v>2616</v>
      </c>
      <c r="H4647" s="163">
        <v>28.225000000000001</v>
      </c>
      <c r="I4647" s="164"/>
      <c r="L4647" s="160"/>
      <c r="M4647" s="165"/>
      <c r="T4647" s="166"/>
      <c r="AT4647" s="161" t="s">
        <v>381</v>
      </c>
      <c r="AU4647" s="161" t="s">
        <v>90</v>
      </c>
      <c r="AV4647" s="13" t="s">
        <v>90</v>
      </c>
      <c r="AW4647" s="13" t="s">
        <v>36</v>
      </c>
      <c r="AX4647" s="13" t="s">
        <v>80</v>
      </c>
      <c r="AY4647" s="161" t="s">
        <v>373</v>
      </c>
    </row>
    <row r="4648" spans="2:65" s="14" customFormat="1" ht="11.25">
      <c r="B4648" s="167"/>
      <c r="D4648" s="154" t="s">
        <v>381</v>
      </c>
      <c r="E4648" s="168" t="s">
        <v>1</v>
      </c>
      <c r="F4648" s="169" t="s">
        <v>386</v>
      </c>
      <c r="H4648" s="170">
        <v>28.225000000000001</v>
      </c>
      <c r="I4648" s="171"/>
      <c r="L4648" s="167"/>
      <c r="M4648" s="172"/>
      <c r="T4648" s="173"/>
      <c r="AT4648" s="168" t="s">
        <v>381</v>
      </c>
      <c r="AU4648" s="168" t="s">
        <v>90</v>
      </c>
      <c r="AV4648" s="14" t="s">
        <v>379</v>
      </c>
      <c r="AW4648" s="14" t="s">
        <v>36</v>
      </c>
      <c r="AX4648" s="14" t="s">
        <v>87</v>
      </c>
      <c r="AY4648" s="168" t="s">
        <v>373</v>
      </c>
    </row>
    <row r="4649" spans="2:65" s="1" customFormat="1" ht="24.2" customHeight="1">
      <c r="B4649" s="32"/>
      <c r="C4649" s="185" t="s">
        <v>2617</v>
      </c>
      <c r="D4649" s="185" t="s">
        <v>479</v>
      </c>
      <c r="E4649" s="186" t="s">
        <v>2618</v>
      </c>
      <c r="F4649" s="187" t="s">
        <v>2619</v>
      </c>
      <c r="G4649" s="188" t="s">
        <v>172</v>
      </c>
      <c r="H4649" s="189">
        <v>28.225000000000001</v>
      </c>
      <c r="I4649" s="190"/>
      <c r="J4649" s="191">
        <f>ROUND(I4649*H4649,2)</f>
        <v>0</v>
      </c>
      <c r="K4649" s="192"/>
      <c r="L4649" s="193"/>
      <c r="M4649" s="194" t="s">
        <v>1</v>
      </c>
      <c r="N4649" s="195" t="s">
        <v>45</v>
      </c>
      <c r="P4649" s="149">
        <f>O4649*H4649</f>
        <v>0</v>
      </c>
      <c r="Q4649" s="149">
        <v>3.8289999999999998E-2</v>
      </c>
      <c r="R4649" s="149">
        <f>Q4649*H4649</f>
        <v>1.08073525</v>
      </c>
      <c r="S4649" s="149">
        <v>0</v>
      </c>
      <c r="T4649" s="150">
        <f>S4649*H4649</f>
        <v>0</v>
      </c>
      <c r="AR4649" s="151" t="s">
        <v>658</v>
      </c>
      <c r="AT4649" s="151" t="s">
        <v>479</v>
      </c>
      <c r="AU4649" s="151" t="s">
        <v>90</v>
      </c>
      <c r="AY4649" s="17" t="s">
        <v>373</v>
      </c>
      <c r="BE4649" s="152">
        <f>IF(N4649="základní",J4649,0)</f>
        <v>0</v>
      </c>
      <c r="BF4649" s="152">
        <f>IF(N4649="snížená",J4649,0)</f>
        <v>0</v>
      </c>
      <c r="BG4649" s="152">
        <f>IF(N4649="zákl. přenesená",J4649,0)</f>
        <v>0</v>
      </c>
      <c r="BH4649" s="152">
        <f>IF(N4649="sníž. přenesená",J4649,0)</f>
        <v>0</v>
      </c>
      <c r="BI4649" s="152">
        <f>IF(N4649="nulová",J4649,0)</f>
        <v>0</v>
      </c>
      <c r="BJ4649" s="17" t="s">
        <v>87</v>
      </c>
      <c r="BK4649" s="152">
        <f>ROUND(I4649*H4649,2)</f>
        <v>0</v>
      </c>
      <c r="BL4649" s="17" t="s">
        <v>497</v>
      </c>
      <c r="BM4649" s="151" t="s">
        <v>2620</v>
      </c>
    </row>
    <row r="4650" spans="2:65" s="13" customFormat="1" ht="11.25">
      <c r="B4650" s="160"/>
      <c r="D4650" s="154" t="s">
        <v>381</v>
      </c>
      <c r="E4650" s="161" t="s">
        <v>1</v>
      </c>
      <c r="F4650" s="162" t="s">
        <v>2616</v>
      </c>
      <c r="H4650" s="163">
        <v>28.225000000000001</v>
      </c>
      <c r="I4650" s="164"/>
      <c r="L4650" s="160"/>
      <c r="M4650" s="165"/>
      <c r="T4650" s="166"/>
      <c r="AT4650" s="161" t="s">
        <v>381</v>
      </c>
      <c r="AU4650" s="161" t="s">
        <v>90</v>
      </c>
      <c r="AV4650" s="13" t="s">
        <v>90</v>
      </c>
      <c r="AW4650" s="13" t="s">
        <v>36</v>
      </c>
      <c r="AX4650" s="13" t="s">
        <v>80</v>
      </c>
      <c r="AY4650" s="161" t="s">
        <v>373</v>
      </c>
    </row>
    <row r="4651" spans="2:65" s="14" customFormat="1" ht="11.25">
      <c r="B4651" s="167"/>
      <c r="D4651" s="154" t="s">
        <v>381</v>
      </c>
      <c r="E4651" s="168" t="s">
        <v>1</v>
      </c>
      <c r="F4651" s="169" t="s">
        <v>386</v>
      </c>
      <c r="H4651" s="170">
        <v>28.225000000000001</v>
      </c>
      <c r="I4651" s="171"/>
      <c r="L4651" s="167"/>
      <c r="M4651" s="172"/>
      <c r="T4651" s="173"/>
      <c r="AT4651" s="168" t="s">
        <v>381</v>
      </c>
      <c r="AU4651" s="168" t="s">
        <v>90</v>
      </c>
      <c r="AV4651" s="14" t="s">
        <v>379</v>
      </c>
      <c r="AW4651" s="14" t="s">
        <v>36</v>
      </c>
      <c r="AX4651" s="14" t="s">
        <v>87</v>
      </c>
      <c r="AY4651" s="168" t="s">
        <v>373</v>
      </c>
    </row>
    <row r="4652" spans="2:65" s="1" customFormat="1" ht="16.5" customHeight="1">
      <c r="B4652" s="32"/>
      <c r="C4652" s="139" t="s">
        <v>2621</v>
      </c>
      <c r="D4652" s="139" t="s">
        <v>375</v>
      </c>
      <c r="E4652" s="140" t="s">
        <v>2622</v>
      </c>
      <c r="F4652" s="141" t="s">
        <v>2623</v>
      </c>
      <c r="G4652" s="142" t="s">
        <v>465</v>
      </c>
      <c r="H4652" s="143">
        <v>10.3</v>
      </c>
      <c r="I4652" s="144"/>
      <c r="J4652" s="145">
        <f>ROUND(I4652*H4652,2)</f>
        <v>0</v>
      </c>
      <c r="K4652" s="146"/>
      <c r="L4652" s="32"/>
      <c r="M4652" s="147" t="s">
        <v>1</v>
      </c>
      <c r="N4652" s="148" t="s">
        <v>45</v>
      </c>
      <c r="P4652" s="149">
        <f>O4652*H4652</f>
        <v>0</v>
      </c>
      <c r="Q4652" s="149">
        <v>7.2000000000000005E-4</v>
      </c>
      <c r="R4652" s="149">
        <f>Q4652*H4652</f>
        <v>7.4160000000000007E-3</v>
      </c>
      <c r="S4652" s="149">
        <v>0</v>
      </c>
      <c r="T4652" s="150">
        <f>S4652*H4652</f>
        <v>0</v>
      </c>
      <c r="AR4652" s="151" t="s">
        <v>497</v>
      </c>
      <c r="AT4652" s="151" t="s">
        <v>375</v>
      </c>
      <c r="AU4652" s="151" t="s">
        <v>90</v>
      </c>
      <c r="AY4652" s="17" t="s">
        <v>373</v>
      </c>
      <c r="BE4652" s="152">
        <f>IF(N4652="základní",J4652,0)</f>
        <v>0</v>
      </c>
      <c r="BF4652" s="152">
        <f>IF(N4652="snížená",J4652,0)</f>
        <v>0</v>
      </c>
      <c r="BG4652" s="152">
        <f>IF(N4652="zákl. přenesená",J4652,0)</f>
        <v>0</v>
      </c>
      <c r="BH4652" s="152">
        <f>IF(N4652="sníž. přenesená",J4652,0)</f>
        <v>0</v>
      </c>
      <c r="BI4652" s="152">
        <f>IF(N4652="nulová",J4652,0)</f>
        <v>0</v>
      </c>
      <c r="BJ4652" s="17" t="s">
        <v>87</v>
      </c>
      <c r="BK4652" s="152">
        <f>ROUND(I4652*H4652,2)</f>
        <v>0</v>
      </c>
      <c r="BL4652" s="17" t="s">
        <v>497</v>
      </c>
      <c r="BM4652" s="151" t="s">
        <v>2624</v>
      </c>
    </row>
    <row r="4653" spans="2:65" s="12" customFormat="1" ht="11.25">
      <c r="B4653" s="153"/>
      <c r="D4653" s="154" t="s">
        <v>381</v>
      </c>
      <c r="E4653" s="155" t="s">
        <v>1</v>
      </c>
      <c r="F4653" s="156" t="s">
        <v>2084</v>
      </c>
      <c r="H4653" s="155" t="s">
        <v>1</v>
      </c>
      <c r="I4653" s="157"/>
      <c r="L4653" s="153"/>
      <c r="M4653" s="158"/>
      <c r="T4653" s="159"/>
      <c r="AT4653" s="155" t="s">
        <v>381</v>
      </c>
      <c r="AU4653" s="155" t="s">
        <v>90</v>
      </c>
      <c r="AV4653" s="12" t="s">
        <v>87</v>
      </c>
      <c r="AW4653" s="12" t="s">
        <v>36</v>
      </c>
      <c r="AX4653" s="12" t="s">
        <v>80</v>
      </c>
      <c r="AY4653" s="155" t="s">
        <v>373</v>
      </c>
    </row>
    <row r="4654" spans="2:65" s="13" customFormat="1" ht="11.25">
      <c r="B4654" s="160"/>
      <c r="D4654" s="154" t="s">
        <v>381</v>
      </c>
      <c r="E4654" s="161" t="s">
        <v>1</v>
      </c>
      <c r="F4654" s="162" t="s">
        <v>2625</v>
      </c>
      <c r="H4654" s="163">
        <v>10.3</v>
      </c>
      <c r="I4654" s="164"/>
      <c r="L4654" s="160"/>
      <c r="M4654" s="165"/>
      <c r="T4654" s="166"/>
      <c r="AT4654" s="161" t="s">
        <v>381</v>
      </c>
      <c r="AU4654" s="161" t="s">
        <v>90</v>
      </c>
      <c r="AV4654" s="13" t="s">
        <v>90</v>
      </c>
      <c r="AW4654" s="13" t="s">
        <v>36</v>
      </c>
      <c r="AX4654" s="13" t="s">
        <v>80</v>
      </c>
      <c r="AY4654" s="161" t="s">
        <v>373</v>
      </c>
    </row>
    <row r="4655" spans="2:65" s="14" customFormat="1" ht="11.25">
      <c r="B4655" s="167"/>
      <c r="D4655" s="154" t="s">
        <v>381</v>
      </c>
      <c r="E4655" s="168" t="s">
        <v>1</v>
      </c>
      <c r="F4655" s="169" t="s">
        <v>386</v>
      </c>
      <c r="H4655" s="170">
        <v>10.3</v>
      </c>
      <c r="I4655" s="171"/>
      <c r="L4655" s="167"/>
      <c r="M4655" s="172"/>
      <c r="T4655" s="173"/>
      <c r="AT4655" s="168" t="s">
        <v>381</v>
      </c>
      <c r="AU4655" s="168" t="s">
        <v>90</v>
      </c>
      <c r="AV4655" s="14" t="s">
        <v>379</v>
      </c>
      <c r="AW4655" s="14" t="s">
        <v>36</v>
      </c>
      <c r="AX4655" s="14" t="s">
        <v>87</v>
      </c>
      <c r="AY4655" s="168" t="s">
        <v>373</v>
      </c>
    </row>
    <row r="4656" spans="2:65" s="1" customFormat="1" ht="11.25">
      <c r="B4656" s="32"/>
      <c r="D4656" s="154" t="s">
        <v>403</v>
      </c>
      <c r="F4656" s="174" t="s">
        <v>427</v>
      </c>
      <c r="L4656" s="32"/>
      <c r="M4656" s="175"/>
      <c r="T4656" s="56"/>
      <c r="AU4656" s="17" t="s">
        <v>90</v>
      </c>
    </row>
    <row r="4657" spans="2:65" s="1" customFormat="1" ht="11.25">
      <c r="B4657" s="32"/>
      <c r="D4657" s="154" t="s">
        <v>403</v>
      </c>
      <c r="F4657" s="176" t="s">
        <v>383</v>
      </c>
      <c r="H4657" s="177">
        <v>0</v>
      </c>
      <c r="L4657" s="32"/>
      <c r="M4657" s="175"/>
      <c r="T4657" s="56"/>
      <c r="AU4657" s="17" t="s">
        <v>90</v>
      </c>
    </row>
    <row r="4658" spans="2:65" s="1" customFormat="1" ht="11.25">
      <c r="B4658" s="32"/>
      <c r="D4658" s="154" t="s">
        <v>403</v>
      </c>
      <c r="F4658" s="176" t="s">
        <v>416</v>
      </c>
      <c r="H4658" s="177">
        <v>0</v>
      </c>
      <c r="L4658" s="32"/>
      <c r="M4658" s="175"/>
      <c r="T4658" s="56"/>
      <c r="AU4658" s="17" t="s">
        <v>90</v>
      </c>
    </row>
    <row r="4659" spans="2:65" s="1" customFormat="1" ht="11.25">
      <c r="B4659" s="32"/>
      <c r="D4659" s="154" t="s">
        <v>403</v>
      </c>
      <c r="F4659" s="176" t="s">
        <v>398</v>
      </c>
      <c r="H4659" s="177">
        <v>0</v>
      </c>
      <c r="L4659" s="32"/>
      <c r="M4659" s="175"/>
      <c r="T4659" s="56"/>
      <c r="AU4659" s="17" t="s">
        <v>90</v>
      </c>
    </row>
    <row r="4660" spans="2:65" s="1" customFormat="1" ht="11.25">
      <c r="B4660" s="32"/>
      <c r="D4660" s="154" t="s">
        <v>403</v>
      </c>
      <c r="F4660" s="176" t="s">
        <v>428</v>
      </c>
      <c r="H4660" s="177">
        <v>0</v>
      </c>
      <c r="L4660" s="32"/>
      <c r="M4660" s="175"/>
      <c r="T4660" s="56"/>
      <c r="AU4660" s="17" t="s">
        <v>90</v>
      </c>
    </row>
    <row r="4661" spans="2:65" s="1" customFormat="1" ht="11.25">
      <c r="B4661" s="32"/>
      <c r="D4661" s="154" t="s">
        <v>403</v>
      </c>
      <c r="F4661" s="176" t="s">
        <v>429</v>
      </c>
      <c r="H4661" s="177">
        <v>438.72500000000002</v>
      </c>
      <c r="L4661" s="32"/>
      <c r="M4661" s="175"/>
      <c r="T4661" s="56"/>
      <c r="AU4661" s="17" t="s">
        <v>90</v>
      </c>
    </row>
    <row r="4662" spans="2:65" s="1" customFormat="1" ht="11.25">
      <c r="B4662" s="32"/>
      <c r="D4662" s="154" t="s">
        <v>403</v>
      </c>
      <c r="F4662" s="176" t="s">
        <v>406</v>
      </c>
      <c r="H4662" s="177">
        <v>438.72500000000002</v>
      </c>
      <c r="L4662" s="32"/>
      <c r="M4662" s="175"/>
      <c r="T4662" s="56"/>
      <c r="AU4662" s="17" t="s">
        <v>90</v>
      </c>
    </row>
    <row r="4663" spans="2:65" s="1" customFormat="1" ht="24.2" customHeight="1">
      <c r="B4663" s="32"/>
      <c r="C4663" s="185" t="s">
        <v>2626</v>
      </c>
      <c r="D4663" s="185" t="s">
        <v>479</v>
      </c>
      <c r="E4663" s="186" t="s">
        <v>2627</v>
      </c>
      <c r="F4663" s="187" t="s">
        <v>2628</v>
      </c>
      <c r="G4663" s="188" t="s">
        <v>465</v>
      </c>
      <c r="H4663" s="189">
        <v>10.3</v>
      </c>
      <c r="I4663" s="190"/>
      <c r="J4663" s="191">
        <f>ROUND(I4663*H4663,2)</f>
        <v>0</v>
      </c>
      <c r="K4663" s="192"/>
      <c r="L4663" s="193"/>
      <c r="M4663" s="194" t="s">
        <v>1</v>
      </c>
      <c r="N4663" s="195" t="s">
        <v>45</v>
      </c>
      <c r="P4663" s="149">
        <f>O4663*H4663</f>
        <v>0</v>
      </c>
      <c r="Q4663" s="149">
        <v>1.9E-2</v>
      </c>
      <c r="R4663" s="149">
        <f>Q4663*H4663</f>
        <v>0.19570000000000001</v>
      </c>
      <c r="S4663" s="149">
        <v>0</v>
      </c>
      <c r="T4663" s="150">
        <f>S4663*H4663</f>
        <v>0</v>
      </c>
      <c r="AR4663" s="151" t="s">
        <v>658</v>
      </c>
      <c r="AT4663" s="151" t="s">
        <v>479</v>
      </c>
      <c r="AU4663" s="151" t="s">
        <v>90</v>
      </c>
      <c r="AY4663" s="17" t="s">
        <v>373</v>
      </c>
      <c r="BE4663" s="152">
        <f>IF(N4663="základní",J4663,0)</f>
        <v>0</v>
      </c>
      <c r="BF4663" s="152">
        <f>IF(N4663="snížená",J4663,0)</f>
        <v>0</v>
      </c>
      <c r="BG4663" s="152">
        <f>IF(N4663="zákl. přenesená",J4663,0)</f>
        <v>0</v>
      </c>
      <c r="BH4663" s="152">
        <f>IF(N4663="sníž. přenesená",J4663,0)</f>
        <v>0</v>
      </c>
      <c r="BI4663" s="152">
        <f>IF(N4663="nulová",J4663,0)</f>
        <v>0</v>
      </c>
      <c r="BJ4663" s="17" t="s">
        <v>87</v>
      </c>
      <c r="BK4663" s="152">
        <f>ROUND(I4663*H4663,2)</f>
        <v>0</v>
      </c>
      <c r="BL4663" s="17" t="s">
        <v>497</v>
      </c>
      <c r="BM4663" s="151" t="s">
        <v>2629</v>
      </c>
    </row>
    <row r="4664" spans="2:65" s="1" customFormat="1" ht="16.5" customHeight="1">
      <c r="B4664" s="32"/>
      <c r="C4664" s="139" t="s">
        <v>2630</v>
      </c>
      <c r="D4664" s="139" t="s">
        <v>375</v>
      </c>
      <c r="E4664" s="140" t="s">
        <v>2631</v>
      </c>
      <c r="F4664" s="141" t="s">
        <v>2632</v>
      </c>
      <c r="G4664" s="142" t="s">
        <v>465</v>
      </c>
      <c r="H4664" s="143">
        <v>156.4</v>
      </c>
      <c r="I4664" s="144"/>
      <c r="J4664" s="145">
        <f>ROUND(I4664*H4664,2)</f>
        <v>0</v>
      </c>
      <c r="K4664" s="146"/>
      <c r="L4664" s="32"/>
      <c r="M4664" s="147" t="s">
        <v>1</v>
      </c>
      <c r="N4664" s="148" t="s">
        <v>45</v>
      </c>
      <c r="P4664" s="149">
        <f>O4664*H4664</f>
        <v>0</v>
      </c>
      <c r="Q4664" s="149">
        <v>0</v>
      </c>
      <c r="R4664" s="149">
        <f>Q4664*H4664</f>
        <v>0</v>
      </c>
      <c r="S4664" s="149">
        <v>0</v>
      </c>
      <c r="T4664" s="150">
        <f>S4664*H4664</f>
        <v>0</v>
      </c>
      <c r="AR4664" s="151" t="s">
        <v>497</v>
      </c>
      <c r="AT4664" s="151" t="s">
        <v>375</v>
      </c>
      <c r="AU4664" s="151" t="s">
        <v>90</v>
      </c>
      <c r="AY4664" s="17" t="s">
        <v>373</v>
      </c>
      <c r="BE4664" s="152">
        <f>IF(N4664="základní",J4664,0)</f>
        <v>0</v>
      </c>
      <c r="BF4664" s="152">
        <f>IF(N4664="snížená",J4664,0)</f>
        <v>0</v>
      </c>
      <c r="BG4664" s="152">
        <f>IF(N4664="zákl. přenesená",J4664,0)</f>
        <v>0</v>
      </c>
      <c r="BH4664" s="152">
        <f>IF(N4664="sníž. přenesená",J4664,0)</f>
        <v>0</v>
      </c>
      <c r="BI4664" s="152">
        <f>IF(N4664="nulová",J4664,0)</f>
        <v>0</v>
      </c>
      <c r="BJ4664" s="17" t="s">
        <v>87</v>
      </c>
      <c r="BK4664" s="152">
        <f>ROUND(I4664*H4664,2)</f>
        <v>0</v>
      </c>
      <c r="BL4664" s="17" t="s">
        <v>497</v>
      </c>
      <c r="BM4664" s="151" t="s">
        <v>2633</v>
      </c>
    </row>
    <row r="4665" spans="2:65" s="12" customFormat="1" ht="11.25">
      <c r="B4665" s="153"/>
      <c r="D4665" s="154" t="s">
        <v>381</v>
      </c>
      <c r="E4665" s="155" t="s">
        <v>1</v>
      </c>
      <c r="F4665" s="156" t="s">
        <v>2084</v>
      </c>
      <c r="H4665" s="155" t="s">
        <v>1</v>
      </c>
      <c r="I4665" s="157"/>
      <c r="L4665" s="153"/>
      <c r="M4665" s="158"/>
      <c r="T4665" s="159"/>
      <c r="AT4665" s="155" t="s">
        <v>381</v>
      </c>
      <c r="AU4665" s="155" t="s">
        <v>90</v>
      </c>
      <c r="AV4665" s="12" t="s">
        <v>87</v>
      </c>
      <c r="AW4665" s="12" t="s">
        <v>36</v>
      </c>
      <c r="AX4665" s="12" t="s">
        <v>80</v>
      </c>
      <c r="AY4665" s="155" t="s">
        <v>373</v>
      </c>
    </row>
    <row r="4666" spans="2:65" s="13" customFormat="1" ht="11.25">
      <c r="B4666" s="160"/>
      <c r="D4666" s="154" t="s">
        <v>381</v>
      </c>
      <c r="E4666" s="161" t="s">
        <v>1</v>
      </c>
      <c r="F4666" s="162" t="s">
        <v>2634</v>
      </c>
      <c r="H4666" s="163">
        <v>72.400000000000006</v>
      </c>
      <c r="I4666" s="164"/>
      <c r="L4666" s="160"/>
      <c r="M4666" s="165"/>
      <c r="T4666" s="166"/>
      <c r="AT4666" s="161" t="s">
        <v>381</v>
      </c>
      <c r="AU4666" s="161" t="s">
        <v>90</v>
      </c>
      <c r="AV4666" s="13" t="s">
        <v>90</v>
      </c>
      <c r="AW4666" s="13" t="s">
        <v>36</v>
      </c>
      <c r="AX4666" s="13" t="s">
        <v>80</v>
      </c>
      <c r="AY4666" s="161" t="s">
        <v>373</v>
      </c>
    </row>
    <row r="4667" spans="2:65" s="13" customFormat="1" ht="11.25">
      <c r="B4667" s="160"/>
      <c r="D4667" s="154" t="s">
        <v>381</v>
      </c>
      <c r="E4667" s="161" t="s">
        <v>1</v>
      </c>
      <c r="F4667" s="162" t="s">
        <v>2635</v>
      </c>
      <c r="H4667" s="163">
        <v>84</v>
      </c>
      <c r="I4667" s="164"/>
      <c r="L4667" s="160"/>
      <c r="M4667" s="165"/>
      <c r="T4667" s="166"/>
      <c r="AT4667" s="161" t="s">
        <v>381</v>
      </c>
      <c r="AU4667" s="161" t="s">
        <v>90</v>
      </c>
      <c r="AV4667" s="13" t="s">
        <v>90</v>
      </c>
      <c r="AW4667" s="13" t="s">
        <v>36</v>
      </c>
      <c r="AX4667" s="13" t="s">
        <v>80</v>
      </c>
      <c r="AY4667" s="161" t="s">
        <v>373</v>
      </c>
    </row>
    <row r="4668" spans="2:65" s="14" customFormat="1" ht="11.25">
      <c r="B4668" s="167"/>
      <c r="D4668" s="154" t="s">
        <v>381</v>
      </c>
      <c r="E4668" s="168" t="s">
        <v>1</v>
      </c>
      <c r="F4668" s="169" t="s">
        <v>386</v>
      </c>
      <c r="H4668" s="170">
        <v>156.4</v>
      </c>
      <c r="I4668" s="171"/>
      <c r="L4668" s="167"/>
      <c r="M4668" s="172"/>
      <c r="T4668" s="173"/>
      <c r="AT4668" s="168" t="s">
        <v>381</v>
      </c>
      <c r="AU4668" s="168" t="s">
        <v>90</v>
      </c>
      <c r="AV4668" s="14" t="s">
        <v>379</v>
      </c>
      <c r="AW4668" s="14" t="s">
        <v>36</v>
      </c>
      <c r="AX4668" s="14" t="s">
        <v>87</v>
      </c>
      <c r="AY4668" s="168" t="s">
        <v>373</v>
      </c>
    </row>
    <row r="4669" spans="2:65" s="1" customFormat="1" ht="11.25">
      <c r="B4669" s="32"/>
      <c r="D4669" s="154" t="s">
        <v>403</v>
      </c>
      <c r="F4669" s="174" t="s">
        <v>415</v>
      </c>
      <c r="L4669" s="32"/>
      <c r="M4669" s="175"/>
      <c r="T4669" s="56"/>
      <c r="AU4669" s="17" t="s">
        <v>90</v>
      </c>
    </row>
    <row r="4670" spans="2:65" s="1" customFormat="1" ht="11.25">
      <c r="B4670" s="32"/>
      <c r="D4670" s="154" t="s">
        <v>403</v>
      </c>
      <c r="F4670" s="176" t="s">
        <v>416</v>
      </c>
      <c r="H4670" s="177">
        <v>0</v>
      </c>
      <c r="L4670" s="32"/>
      <c r="M4670" s="175"/>
      <c r="T4670" s="56"/>
      <c r="AU4670" s="17" t="s">
        <v>90</v>
      </c>
    </row>
    <row r="4671" spans="2:65" s="1" customFormat="1" ht="11.25">
      <c r="B4671" s="32"/>
      <c r="D4671" s="154" t="s">
        <v>403</v>
      </c>
      <c r="F4671" s="176" t="s">
        <v>398</v>
      </c>
      <c r="H4671" s="177">
        <v>0</v>
      </c>
      <c r="L4671" s="32"/>
      <c r="M4671" s="175"/>
      <c r="T4671" s="56"/>
      <c r="AU4671" s="17" t="s">
        <v>90</v>
      </c>
    </row>
    <row r="4672" spans="2:65" s="1" customFormat="1" ht="11.25">
      <c r="B4672" s="32"/>
      <c r="D4672" s="154" t="s">
        <v>403</v>
      </c>
      <c r="F4672" s="176" t="s">
        <v>417</v>
      </c>
      <c r="H4672" s="177">
        <v>359.08</v>
      </c>
      <c r="L4672" s="32"/>
      <c r="M4672" s="175"/>
      <c r="T4672" s="56"/>
      <c r="AU4672" s="17" t="s">
        <v>90</v>
      </c>
    </row>
    <row r="4673" spans="2:65" s="1" customFormat="1" ht="11.25">
      <c r="B4673" s="32"/>
      <c r="D4673" s="154" t="s">
        <v>403</v>
      </c>
      <c r="F4673" s="176" t="s">
        <v>418</v>
      </c>
      <c r="H4673" s="177">
        <v>0</v>
      </c>
      <c r="L4673" s="32"/>
      <c r="M4673" s="175"/>
      <c r="T4673" s="56"/>
      <c r="AU4673" s="17" t="s">
        <v>90</v>
      </c>
    </row>
    <row r="4674" spans="2:65" s="1" customFormat="1" ht="11.25">
      <c r="B4674" s="32"/>
      <c r="D4674" s="154" t="s">
        <v>403</v>
      </c>
      <c r="F4674" s="176" t="s">
        <v>419</v>
      </c>
      <c r="H4674" s="177">
        <v>32.270000000000003</v>
      </c>
      <c r="L4674" s="32"/>
      <c r="M4674" s="175"/>
      <c r="T4674" s="56"/>
      <c r="AU4674" s="17" t="s">
        <v>90</v>
      </c>
    </row>
    <row r="4675" spans="2:65" s="1" customFormat="1" ht="11.25">
      <c r="B4675" s="32"/>
      <c r="D4675" s="154" t="s">
        <v>403</v>
      </c>
      <c r="F4675" s="176" t="s">
        <v>420</v>
      </c>
      <c r="H4675" s="177">
        <v>0</v>
      </c>
      <c r="L4675" s="32"/>
      <c r="M4675" s="175"/>
      <c r="T4675" s="56"/>
      <c r="AU4675" s="17" t="s">
        <v>90</v>
      </c>
    </row>
    <row r="4676" spans="2:65" s="1" customFormat="1" ht="11.25">
      <c r="B4676" s="32"/>
      <c r="D4676" s="154" t="s">
        <v>403</v>
      </c>
      <c r="F4676" s="176" t="s">
        <v>421</v>
      </c>
      <c r="H4676" s="177">
        <v>235.4</v>
      </c>
      <c r="L4676" s="32"/>
      <c r="M4676" s="175"/>
      <c r="T4676" s="56"/>
      <c r="AU4676" s="17" t="s">
        <v>90</v>
      </c>
    </row>
    <row r="4677" spans="2:65" s="1" customFormat="1" ht="11.25">
      <c r="B4677" s="32"/>
      <c r="D4677" s="154" t="s">
        <v>403</v>
      </c>
      <c r="F4677" s="176" t="s">
        <v>406</v>
      </c>
      <c r="H4677" s="177">
        <v>626.75</v>
      </c>
      <c r="L4677" s="32"/>
      <c r="M4677" s="175"/>
      <c r="T4677" s="56"/>
      <c r="AU4677" s="17" t="s">
        <v>90</v>
      </c>
    </row>
    <row r="4678" spans="2:65" s="1" customFormat="1" ht="16.5" customHeight="1">
      <c r="B4678" s="32"/>
      <c r="C4678" s="185" t="s">
        <v>2636</v>
      </c>
      <c r="D4678" s="185" t="s">
        <v>479</v>
      </c>
      <c r="E4678" s="186" t="s">
        <v>2637</v>
      </c>
      <c r="F4678" s="187" t="s">
        <v>2638</v>
      </c>
      <c r="G4678" s="188" t="s">
        <v>465</v>
      </c>
      <c r="H4678" s="189">
        <v>164.22</v>
      </c>
      <c r="I4678" s="190"/>
      <c r="J4678" s="191">
        <f>ROUND(I4678*H4678,2)</f>
        <v>0</v>
      </c>
      <c r="K4678" s="192"/>
      <c r="L4678" s="193"/>
      <c r="M4678" s="194" t="s">
        <v>1</v>
      </c>
      <c r="N4678" s="195" t="s">
        <v>45</v>
      </c>
      <c r="P4678" s="149">
        <f>O4678*H4678</f>
        <v>0</v>
      </c>
      <c r="Q4678" s="149">
        <v>3.0000000000000001E-3</v>
      </c>
      <c r="R4678" s="149">
        <f>Q4678*H4678</f>
        <v>0.49265999999999999</v>
      </c>
      <c r="S4678" s="149">
        <v>0</v>
      </c>
      <c r="T4678" s="150">
        <f>S4678*H4678</f>
        <v>0</v>
      </c>
      <c r="AR4678" s="151" t="s">
        <v>658</v>
      </c>
      <c r="AT4678" s="151" t="s">
        <v>479</v>
      </c>
      <c r="AU4678" s="151" t="s">
        <v>90</v>
      </c>
      <c r="AY4678" s="17" t="s">
        <v>373</v>
      </c>
      <c r="BE4678" s="152">
        <f>IF(N4678="základní",J4678,0)</f>
        <v>0</v>
      </c>
      <c r="BF4678" s="152">
        <f>IF(N4678="snížená",J4678,0)</f>
        <v>0</v>
      </c>
      <c r="BG4678" s="152">
        <f>IF(N4678="zákl. přenesená",J4678,0)</f>
        <v>0</v>
      </c>
      <c r="BH4678" s="152">
        <f>IF(N4678="sníž. přenesená",J4678,0)</f>
        <v>0</v>
      </c>
      <c r="BI4678" s="152">
        <f>IF(N4678="nulová",J4678,0)</f>
        <v>0</v>
      </c>
      <c r="BJ4678" s="17" t="s">
        <v>87</v>
      </c>
      <c r="BK4678" s="152">
        <f>ROUND(I4678*H4678,2)</f>
        <v>0</v>
      </c>
      <c r="BL4678" s="17" t="s">
        <v>497</v>
      </c>
      <c r="BM4678" s="151" t="s">
        <v>2639</v>
      </c>
    </row>
    <row r="4679" spans="2:65" s="13" customFormat="1" ht="11.25">
      <c r="B4679" s="160"/>
      <c r="D4679" s="154" t="s">
        <v>381</v>
      </c>
      <c r="F4679" s="162" t="s">
        <v>2640</v>
      </c>
      <c r="H4679" s="163">
        <v>164.22</v>
      </c>
      <c r="I4679" s="164"/>
      <c r="L4679" s="160"/>
      <c r="M4679" s="165"/>
      <c r="T4679" s="166"/>
      <c r="AT4679" s="161" t="s">
        <v>381</v>
      </c>
      <c r="AU4679" s="161" t="s">
        <v>90</v>
      </c>
      <c r="AV4679" s="13" t="s">
        <v>90</v>
      </c>
      <c r="AW4679" s="13" t="s">
        <v>4</v>
      </c>
      <c r="AX4679" s="13" t="s">
        <v>87</v>
      </c>
      <c r="AY4679" s="161" t="s">
        <v>373</v>
      </c>
    </row>
    <row r="4680" spans="2:65" s="1" customFormat="1" ht="16.5" customHeight="1">
      <c r="B4680" s="32"/>
      <c r="C4680" s="139" t="s">
        <v>2641</v>
      </c>
      <c r="D4680" s="139" t="s">
        <v>375</v>
      </c>
      <c r="E4680" s="140" t="s">
        <v>2642</v>
      </c>
      <c r="F4680" s="141" t="s">
        <v>2643</v>
      </c>
      <c r="G4680" s="142" t="s">
        <v>914</v>
      </c>
      <c r="H4680" s="143">
        <v>4</v>
      </c>
      <c r="I4680" s="144"/>
      <c r="J4680" s="145">
        <f>ROUND(I4680*H4680,2)</f>
        <v>0</v>
      </c>
      <c r="K4680" s="146"/>
      <c r="L4680" s="32"/>
      <c r="M4680" s="147" t="s">
        <v>1</v>
      </c>
      <c r="N4680" s="148" t="s">
        <v>45</v>
      </c>
      <c r="P4680" s="149">
        <f>O4680*H4680</f>
        <v>0</v>
      </c>
      <c r="Q4680" s="149">
        <v>0</v>
      </c>
      <c r="R4680" s="149">
        <f>Q4680*H4680</f>
        <v>0</v>
      </c>
      <c r="S4680" s="149">
        <v>0</v>
      </c>
      <c r="T4680" s="150">
        <f>S4680*H4680</f>
        <v>0</v>
      </c>
      <c r="AR4680" s="151" t="s">
        <v>497</v>
      </c>
      <c r="AT4680" s="151" t="s">
        <v>375</v>
      </c>
      <c r="AU4680" s="151" t="s">
        <v>90</v>
      </c>
      <c r="AY4680" s="17" t="s">
        <v>373</v>
      </c>
      <c r="BE4680" s="152">
        <f>IF(N4680="základní",J4680,0)</f>
        <v>0</v>
      </c>
      <c r="BF4680" s="152">
        <f>IF(N4680="snížená",J4680,0)</f>
        <v>0</v>
      </c>
      <c r="BG4680" s="152">
        <f>IF(N4680="zákl. přenesená",J4680,0)</f>
        <v>0</v>
      </c>
      <c r="BH4680" s="152">
        <f>IF(N4680="sníž. přenesená",J4680,0)</f>
        <v>0</v>
      </c>
      <c r="BI4680" s="152">
        <f>IF(N4680="nulová",J4680,0)</f>
        <v>0</v>
      </c>
      <c r="BJ4680" s="17" t="s">
        <v>87</v>
      </c>
      <c r="BK4680" s="152">
        <f>ROUND(I4680*H4680,2)</f>
        <v>0</v>
      </c>
      <c r="BL4680" s="17" t="s">
        <v>497</v>
      </c>
      <c r="BM4680" s="151" t="s">
        <v>2644</v>
      </c>
    </row>
    <row r="4681" spans="2:65" s="12" customFormat="1" ht="11.25">
      <c r="B4681" s="153"/>
      <c r="D4681" s="154" t="s">
        <v>381</v>
      </c>
      <c r="E4681" s="155" t="s">
        <v>1</v>
      </c>
      <c r="F4681" s="156" t="s">
        <v>456</v>
      </c>
      <c r="H4681" s="155" t="s">
        <v>1</v>
      </c>
      <c r="I4681" s="157"/>
      <c r="L4681" s="153"/>
      <c r="M4681" s="158"/>
      <c r="T4681" s="159"/>
      <c r="AT4681" s="155" t="s">
        <v>381</v>
      </c>
      <c r="AU4681" s="155" t="s">
        <v>90</v>
      </c>
      <c r="AV4681" s="12" t="s">
        <v>87</v>
      </c>
      <c r="AW4681" s="12" t="s">
        <v>36</v>
      </c>
      <c r="AX4681" s="12" t="s">
        <v>80</v>
      </c>
      <c r="AY4681" s="155" t="s">
        <v>373</v>
      </c>
    </row>
    <row r="4682" spans="2:65" s="13" customFormat="1" ht="11.25">
      <c r="B4682" s="160"/>
      <c r="D4682" s="154" t="s">
        <v>381</v>
      </c>
      <c r="E4682" s="161" t="s">
        <v>1</v>
      </c>
      <c r="F4682" s="162" t="s">
        <v>2645</v>
      </c>
      <c r="H4682" s="163">
        <v>4</v>
      </c>
      <c r="I4682" s="164"/>
      <c r="L4682" s="160"/>
      <c r="M4682" s="165"/>
      <c r="T4682" s="166"/>
      <c r="AT4682" s="161" t="s">
        <v>381</v>
      </c>
      <c r="AU4682" s="161" t="s">
        <v>90</v>
      </c>
      <c r="AV4682" s="13" t="s">
        <v>90</v>
      </c>
      <c r="AW4682" s="13" t="s">
        <v>36</v>
      </c>
      <c r="AX4682" s="13" t="s">
        <v>80</v>
      </c>
      <c r="AY4682" s="161" t="s">
        <v>373</v>
      </c>
    </row>
    <row r="4683" spans="2:65" s="14" customFormat="1" ht="11.25">
      <c r="B4683" s="167"/>
      <c r="D4683" s="154" t="s">
        <v>381</v>
      </c>
      <c r="E4683" s="168" t="s">
        <v>1</v>
      </c>
      <c r="F4683" s="169" t="s">
        <v>386</v>
      </c>
      <c r="H4683" s="170">
        <v>4</v>
      </c>
      <c r="I4683" s="171"/>
      <c r="L4683" s="167"/>
      <c r="M4683" s="172"/>
      <c r="T4683" s="173"/>
      <c r="AT4683" s="168" t="s">
        <v>381</v>
      </c>
      <c r="AU4683" s="168" t="s">
        <v>90</v>
      </c>
      <c r="AV4683" s="14" t="s">
        <v>379</v>
      </c>
      <c r="AW4683" s="14" t="s">
        <v>36</v>
      </c>
      <c r="AX4683" s="14" t="s">
        <v>87</v>
      </c>
      <c r="AY4683" s="168" t="s">
        <v>373</v>
      </c>
    </row>
    <row r="4684" spans="2:65" s="1" customFormat="1" ht="16.5" customHeight="1">
      <c r="B4684" s="32"/>
      <c r="C4684" s="185" t="s">
        <v>2646</v>
      </c>
      <c r="D4684" s="185" t="s">
        <v>479</v>
      </c>
      <c r="E4684" s="186" t="s">
        <v>2647</v>
      </c>
      <c r="F4684" s="187" t="s">
        <v>2648</v>
      </c>
      <c r="G4684" s="188" t="s">
        <v>914</v>
      </c>
      <c r="H4684" s="189">
        <v>4</v>
      </c>
      <c r="I4684" s="190"/>
      <c r="J4684" s="191">
        <f>ROUND(I4684*H4684,2)</f>
        <v>0</v>
      </c>
      <c r="K4684" s="192"/>
      <c r="L4684" s="193"/>
      <c r="M4684" s="194" t="s">
        <v>1</v>
      </c>
      <c r="N4684" s="195" t="s">
        <v>45</v>
      </c>
      <c r="P4684" s="149">
        <f>O4684*H4684</f>
        <v>0</v>
      </c>
      <c r="Q4684" s="149">
        <v>1.8499999999999999E-2</v>
      </c>
      <c r="R4684" s="149">
        <f>Q4684*H4684</f>
        <v>7.3999999999999996E-2</v>
      </c>
      <c r="S4684" s="149">
        <v>0</v>
      </c>
      <c r="T4684" s="150">
        <f>S4684*H4684</f>
        <v>0</v>
      </c>
      <c r="AR4684" s="151" t="s">
        <v>658</v>
      </c>
      <c r="AT4684" s="151" t="s">
        <v>479</v>
      </c>
      <c r="AU4684" s="151" t="s">
        <v>90</v>
      </c>
      <c r="AY4684" s="17" t="s">
        <v>373</v>
      </c>
      <c r="BE4684" s="152">
        <f>IF(N4684="základní",J4684,0)</f>
        <v>0</v>
      </c>
      <c r="BF4684" s="152">
        <f>IF(N4684="snížená",J4684,0)</f>
        <v>0</v>
      </c>
      <c r="BG4684" s="152">
        <f>IF(N4684="zákl. přenesená",J4684,0)</f>
        <v>0</v>
      </c>
      <c r="BH4684" s="152">
        <f>IF(N4684="sníž. přenesená",J4684,0)</f>
        <v>0</v>
      </c>
      <c r="BI4684" s="152">
        <f>IF(N4684="nulová",J4684,0)</f>
        <v>0</v>
      </c>
      <c r="BJ4684" s="17" t="s">
        <v>87</v>
      </c>
      <c r="BK4684" s="152">
        <f>ROUND(I4684*H4684,2)</f>
        <v>0</v>
      </c>
      <c r="BL4684" s="17" t="s">
        <v>497</v>
      </c>
      <c r="BM4684" s="151" t="s">
        <v>2649</v>
      </c>
    </row>
    <row r="4685" spans="2:65" s="1" customFormat="1" ht="58.5">
      <c r="B4685" s="32"/>
      <c r="D4685" s="154" t="s">
        <v>1742</v>
      </c>
      <c r="F4685" s="198" t="s">
        <v>2650</v>
      </c>
      <c r="I4685" s="199"/>
      <c r="L4685" s="32"/>
      <c r="M4685" s="175"/>
      <c r="T4685" s="56"/>
      <c r="AT4685" s="17" t="s">
        <v>1742</v>
      </c>
      <c r="AU4685" s="17" t="s">
        <v>90</v>
      </c>
    </row>
    <row r="4686" spans="2:65" s="1" customFormat="1" ht="16.5" customHeight="1">
      <c r="B4686" s="32"/>
      <c r="C4686" s="185" t="s">
        <v>2651</v>
      </c>
      <c r="D4686" s="185" t="s">
        <v>479</v>
      </c>
      <c r="E4686" s="186" t="s">
        <v>2652</v>
      </c>
      <c r="F4686" s="187" t="s">
        <v>2653</v>
      </c>
      <c r="G4686" s="188" t="s">
        <v>914</v>
      </c>
      <c r="H4686" s="189">
        <v>4</v>
      </c>
      <c r="I4686" s="190"/>
      <c r="J4686" s="191">
        <f>ROUND(I4686*H4686,2)</f>
        <v>0</v>
      </c>
      <c r="K4686" s="192"/>
      <c r="L4686" s="193"/>
      <c r="M4686" s="194" t="s">
        <v>1</v>
      </c>
      <c r="N4686" s="195" t="s">
        <v>45</v>
      </c>
      <c r="P4686" s="149">
        <f>O4686*H4686</f>
        <v>0</v>
      </c>
      <c r="Q4686" s="149">
        <v>6.6E-3</v>
      </c>
      <c r="R4686" s="149">
        <f>Q4686*H4686</f>
        <v>2.64E-2</v>
      </c>
      <c r="S4686" s="149">
        <v>0</v>
      </c>
      <c r="T4686" s="150">
        <f>S4686*H4686</f>
        <v>0</v>
      </c>
      <c r="AR4686" s="151" t="s">
        <v>658</v>
      </c>
      <c r="AT4686" s="151" t="s">
        <v>479</v>
      </c>
      <c r="AU4686" s="151" t="s">
        <v>90</v>
      </c>
      <c r="AY4686" s="17" t="s">
        <v>373</v>
      </c>
      <c r="BE4686" s="152">
        <f>IF(N4686="základní",J4686,0)</f>
        <v>0</v>
      </c>
      <c r="BF4686" s="152">
        <f>IF(N4686="snížená",J4686,0)</f>
        <v>0</v>
      </c>
      <c r="BG4686" s="152">
        <f>IF(N4686="zákl. přenesená",J4686,0)</f>
        <v>0</v>
      </c>
      <c r="BH4686" s="152">
        <f>IF(N4686="sníž. přenesená",J4686,0)</f>
        <v>0</v>
      </c>
      <c r="BI4686" s="152">
        <f>IF(N4686="nulová",J4686,0)</f>
        <v>0</v>
      </c>
      <c r="BJ4686" s="17" t="s">
        <v>87</v>
      </c>
      <c r="BK4686" s="152">
        <f>ROUND(I4686*H4686,2)</f>
        <v>0</v>
      </c>
      <c r="BL4686" s="17" t="s">
        <v>497</v>
      </c>
      <c r="BM4686" s="151" t="s">
        <v>2654</v>
      </c>
    </row>
    <row r="4687" spans="2:65" s="1" customFormat="1" ht="16.5" customHeight="1">
      <c r="B4687" s="32"/>
      <c r="C4687" s="139" t="s">
        <v>2655</v>
      </c>
      <c r="D4687" s="139" t="s">
        <v>375</v>
      </c>
      <c r="E4687" s="140" t="s">
        <v>2656</v>
      </c>
      <c r="F4687" s="141" t="s">
        <v>2657</v>
      </c>
      <c r="G4687" s="142" t="s">
        <v>465</v>
      </c>
      <c r="H4687" s="143">
        <v>3.6</v>
      </c>
      <c r="I4687" s="144"/>
      <c r="J4687" s="145">
        <f>ROUND(I4687*H4687,2)</f>
        <v>0</v>
      </c>
      <c r="K4687" s="146"/>
      <c r="L4687" s="32"/>
      <c r="M4687" s="147" t="s">
        <v>1</v>
      </c>
      <c r="N4687" s="148" t="s">
        <v>45</v>
      </c>
      <c r="P4687" s="149">
        <f>O4687*H4687</f>
        <v>0</v>
      </c>
      <c r="Q4687" s="149">
        <v>0</v>
      </c>
      <c r="R4687" s="149">
        <f>Q4687*H4687</f>
        <v>0</v>
      </c>
      <c r="S4687" s="149">
        <v>0</v>
      </c>
      <c r="T4687" s="150">
        <f>S4687*H4687</f>
        <v>0</v>
      </c>
      <c r="AR4687" s="151" t="s">
        <v>497</v>
      </c>
      <c r="AT4687" s="151" t="s">
        <v>375</v>
      </c>
      <c r="AU4687" s="151" t="s">
        <v>90</v>
      </c>
      <c r="AY4687" s="17" t="s">
        <v>373</v>
      </c>
      <c r="BE4687" s="152">
        <f>IF(N4687="základní",J4687,0)</f>
        <v>0</v>
      </c>
      <c r="BF4687" s="152">
        <f>IF(N4687="snížená",J4687,0)</f>
        <v>0</v>
      </c>
      <c r="BG4687" s="152">
        <f>IF(N4687="zákl. přenesená",J4687,0)</f>
        <v>0</v>
      </c>
      <c r="BH4687" s="152">
        <f>IF(N4687="sníž. přenesená",J4687,0)</f>
        <v>0</v>
      </c>
      <c r="BI4687" s="152">
        <f>IF(N4687="nulová",J4687,0)</f>
        <v>0</v>
      </c>
      <c r="BJ4687" s="17" t="s">
        <v>87</v>
      </c>
      <c r="BK4687" s="152">
        <f>ROUND(I4687*H4687,2)</f>
        <v>0</v>
      </c>
      <c r="BL4687" s="17" t="s">
        <v>497</v>
      </c>
      <c r="BM4687" s="151" t="s">
        <v>2658</v>
      </c>
    </row>
    <row r="4688" spans="2:65" s="12" customFormat="1" ht="11.25">
      <c r="B4688" s="153"/>
      <c r="D4688" s="154" t="s">
        <v>381</v>
      </c>
      <c r="E4688" s="155" t="s">
        <v>1</v>
      </c>
      <c r="F4688" s="156" t="s">
        <v>456</v>
      </c>
      <c r="H4688" s="155" t="s">
        <v>1</v>
      </c>
      <c r="I4688" s="157"/>
      <c r="L4688" s="153"/>
      <c r="M4688" s="158"/>
      <c r="T4688" s="159"/>
      <c r="AT4688" s="155" t="s">
        <v>381</v>
      </c>
      <c r="AU4688" s="155" t="s">
        <v>90</v>
      </c>
      <c r="AV4688" s="12" t="s">
        <v>87</v>
      </c>
      <c r="AW4688" s="12" t="s">
        <v>36</v>
      </c>
      <c r="AX4688" s="12" t="s">
        <v>80</v>
      </c>
      <c r="AY4688" s="155" t="s">
        <v>373</v>
      </c>
    </row>
    <row r="4689" spans="2:65" s="13" customFormat="1" ht="11.25">
      <c r="B4689" s="160"/>
      <c r="D4689" s="154" t="s">
        <v>381</v>
      </c>
      <c r="E4689" s="161" t="s">
        <v>1</v>
      </c>
      <c r="F4689" s="162" t="s">
        <v>2659</v>
      </c>
      <c r="H4689" s="163">
        <v>3.6</v>
      </c>
      <c r="I4689" s="164"/>
      <c r="L4689" s="160"/>
      <c r="M4689" s="165"/>
      <c r="T4689" s="166"/>
      <c r="AT4689" s="161" t="s">
        <v>381</v>
      </c>
      <c r="AU4689" s="161" t="s">
        <v>90</v>
      </c>
      <c r="AV4689" s="13" t="s">
        <v>90</v>
      </c>
      <c r="AW4689" s="13" t="s">
        <v>36</v>
      </c>
      <c r="AX4689" s="13" t="s">
        <v>80</v>
      </c>
      <c r="AY4689" s="161" t="s">
        <v>373</v>
      </c>
    </row>
    <row r="4690" spans="2:65" s="14" customFormat="1" ht="11.25">
      <c r="B4690" s="167"/>
      <c r="D4690" s="154" t="s">
        <v>381</v>
      </c>
      <c r="E4690" s="168" t="s">
        <v>1</v>
      </c>
      <c r="F4690" s="169" t="s">
        <v>386</v>
      </c>
      <c r="H4690" s="170">
        <v>3.6</v>
      </c>
      <c r="I4690" s="171"/>
      <c r="L4690" s="167"/>
      <c r="M4690" s="172"/>
      <c r="T4690" s="173"/>
      <c r="AT4690" s="168" t="s">
        <v>381</v>
      </c>
      <c r="AU4690" s="168" t="s">
        <v>90</v>
      </c>
      <c r="AV4690" s="14" t="s">
        <v>379</v>
      </c>
      <c r="AW4690" s="14" t="s">
        <v>36</v>
      </c>
      <c r="AX4690" s="14" t="s">
        <v>87</v>
      </c>
      <c r="AY4690" s="168" t="s">
        <v>373</v>
      </c>
    </row>
    <row r="4691" spans="2:65" s="1" customFormat="1" ht="16.5" customHeight="1">
      <c r="B4691" s="32"/>
      <c r="C4691" s="185" t="s">
        <v>2660</v>
      </c>
      <c r="D4691" s="185" t="s">
        <v>479</v>
      </c>
      <c r="E4691" s="186" t="s">
        <v>2661</v>
      </c>
      <c r="F4691" s="187" t="s">
        <v>2662</v>
      </c>
      <c r="G4691" s="188" t="s">
        <v>914</v>
      </c>
      <c r="H4691" s="189">
        <v>4</v>
      </c>
      <c r="I4691" s="190"/>
      <c r="J4691" s="191">
        <f>ROUND(I4691*H4691,2)</f>
        <v>0</v>
      </c>
      <c r="K4691" s="192"/>
      <c r="L4691" s="193"/>
      <c r="M4691" s="194" t="s">
        <v>1</v>
      </c>
      <c r="N4691" s="195" t="s">
        <v>45</v>
      </c>
      <c r="P4691" s="149">
        <f>O4691*H4691</f>
        <v>0</v>
      </c>
      <c r="Q4691" s="149">
        <v>1.8500000000000001E-3</v>
      </c>
      <c r="R4691" s="149">
        <f>Q4691*H4691</f>
        <v>7.4000000000000003E-3</v>
      </c>
      <c r="S4691" s="149">
        <v>0</v>
      </c>
      <c r="T4691" s="150">
        <f>S4691*H4691</f>
        <v>0</v>
      </c>
      <c r="AR4691" s="151" t="s">
        <v>658</v>
      </c>
      <c r="AT4691" s="151" t="s">
        <v>479</v>
      </c>
      <c r="AU4691" s="151" t="s">
        <v>90</v>
      </c>
      <c r="AY4691" s="17" t="s">
        <v>373</v>
      </c>
      <c r="BE4691" s="152">
        <f>IF(N4691="základní",J4691,0)</f>
        <v>0</v>
      </c>
      <c r="BF4691" s="152">
        <f>IF(N4691="snížená",J4691,0)</f>
        <v>0</v>
      </c>
      <c r="BG4691" s="152">
        <f>IF(N4691="zákl. přenesená",J4691,0)</f>
        <v>0</v>
      </c>
      <c r="BH4691" s="152">
        <f>IF(N4691="sníž. přenesená",J4691,0)</f>
        <v>0</v>
      </c>
      <c r="BI4691" s="152">
        <f>IF(N4691="nulová",J4691,0)</f>
        <v>0</v>
      </c>
      <c r="BJ4691" s="17" t="s">
        <v>87</v>
      </c>
      <c r="BK4691" s="152">
        <f>ROUND(I4691*H4691,2)</f>
        <v>0</v>
      </c>
      <c r="BL4691" s="17" t="s">
        <v>497</v>
      </c>
      <c r="BM4691" s="151" t="s">
        <v>2663</v>
      </c>
    </row>
    <row r="4692" spans="2:65" s="1" customFormat="1" ht="37.9" customHeight="1">
      <c r="B4692" s="32"/>
      <c r="C4692" s="139" t="s">
        <v>2664</v>
      </c>
      <c r="D4692" s="139" t="s">
        <v>375</v>
      </c>
      <c r="E4692" s="140" t="s">
        <v>2665</v>
      </c>
      <c r="F4692" s="141" t="s">
        <v>2666</v>
      </c>
      <c r="G4692" s="142" t="s">
        <v>172</v>
      </c>
      <c r="H4692" s="143">
        <v>728</v>
      </c>
      <c r="I4692" s="144"/>
      <c r="J4692" s="145">
        <f>ROUND(I4692*H4692,2)</f>
        <v>0</v>
      </c>
      <c r="K4692" s="146"/>
      <c r="L4692" s="32"/>
      <c r="M4692" s="147" t="s">
        <v>1</v>
      </c>
      <c r="N4692" s="148" t="s">
        <v>45</v>
      </c>
      <c r="P4692" s="149">
        <f>O4692*H4692</f>
        <v>0</v>
      </c>
      <c r="Q4692" s="149">
        <v>6.6899999999999998E-3</v>
      </c>
      <c r="R4692" s="149">
        <f>Q4692*H4692</f>
        <v>4.8703199999999995</v>
      </c>
      <c r="S4692" s="149">
        <v>0</v>
      </c>
      <c r="T4692" s="150">
        <f>S4692*H4692</f>
        <v>0</v>
      </c>
      <c r="AR4692" s="151" t="s">
        <v>497</v>
      </c>
      <c r="AT4692" s="151" t="s">
        <v>375</v>
      </c>
      <c r="AU4692" s="151" t="s">
        <v>90</v>
      </c>
      <c r="AY4692" s="17" t="s">
        <v>373</v>
      </c>
      <c r="BE4692" s="152">
        <f>IF(N4692="základní",J4692,0)</f>
        <v>0</v>
      </c>
      <c r="BF4692" s="152">
        <f>IF(N4692="snížená",J4692,0)</f>
        <v>0</v>
      </c>
      <c r="BG4692" s="152">
        <f>IF(N4692="zákl. přenesená",J4692,0)</f>
        <v>0</v>
      </c>
      <c r="BH4692" s="152">
        <f>IF(N4692="sníž. přenesená",J4692,0)</f>
        <v>0</v>
      </c>
      <c r="BI4692" s="152">
        <f>IF(N4692="nulová",J4692,0)</f>
        <v>0</v>
      </c>
      <c r="BJ4692" s="17" t="s">
        <v>87</v>
      </c>
      <c r="BK4692" s="152">
        <f>ROUND(I4692*H4692,2)</f>
        <v>0</v>
      </c>
      <c r="BL4692" s="17" t="s">
        <v>497</v>
      </c>
      <c r="BM4692" s="151" t="s">
        <v>2667</v>
      </c>
    </row>
    <row r="4693" spans="2:65" s="12" customFormat="1" ht="11.25">
      <c r="B4693" s="153"/>
      <c r="D4693" s="154" t="s">
        <v>381</v>
      </c>
      <c r="E4693" s="155" t="s">
        <v>1</v>
      </c>
      <c r="F4693" s="156" t="s">
        <v>2084</v>
      </c>
      <c r="H4693" s="155" t="s">
        <v>1</v>
      </c>
      <c r="I4693" s="157"/>
      <c r="L4693" s="153"/>
      <c r="M4693" s="158"/>
      <c r="T4693" s="159"/>
      <c r="AT4693" s="155" t="s">
        <v>381</v>
      </c>
      <c r="AU4693" s="155" t="s">
        <v>90</v>
      </c>
      <c r="AV4693" s="12" t="s">
        <v>87</v>
      </c>
      <c r="AW4693" s="12" t="s">
        <v>36</v>
      </c>
      <c r="AX4693" s="12" t="s">
        <v>80</v>
      </c>
      <c r="AY4693" s="155" t="s">
        <v>373</v>
      </c>
    </row>
    <row r="4694" spans="2:65" s="12" customFormat="1" ht="11.25">
      <c r="B4694" s="153"/>
      <c r="D4694" s="154" t="s">
        <v>381</v>
      </c>
      <c r="E4694" s="155" t="s">
        <v>1</v>
      </c>
      <c r="F4694" s="156" t="s">
        <v>2668</v>
      </c>
      <c r="H4694" s="155" t="s">
        <v>1</v>
      </c>
      <c r="I4694" s="157"/>
      <c r="L4694" s="153"/>
      <c r="M4694" s="158"/>
      <c r="T4694" s="159"/>
      <c r="AT4694" s="155" t="s">
        <v>381</v>
      </c>
      <c r="AU4694" s="155" t="s">
        <v>90</v>
      </c>
      <c r="AV4694" s="12" t="s">
        <v>87</v>
      </c>
      <c r="AW4694" s="12" t="s">
        <v>36</v>
      </c>
      <c r="AX4694" s="12" t="s">
        <v>80</v>
      </c>
      <c r="AY4694" s="155" t="s">
        <v>373</v>
      </c>
    </row>
    <row r="4695" spans="2:65" s="13" customFormat="1" ht="11.25">
      <c r="B4695" s="160"/>
      <c r="D4695" s="154" t="s">
        <v>381</v>
      </c>
      <c r="E4695" s="161" t="s">
        <v>1</v>
      </c>
      <c r="F4695" s="162" t="s">
        <v>2669</v>
      </c>
      <c r="H4695" s="163">
        <v>507</v>
      </c>
      <c r="I4695" s="164"/>
      <c r="L4695" s="160"/>
      <c r="M4695" s="165"/>
      <c r="T4695" s="166"/>
      <c r="AT4695" s="161" t="s">
        <v>381</v>
      </c>
      <c r="AU4695" s="161" t="s">
        <v>90</v>
      </c>
      <c r="AV4695" s="13" t="s">
        <v>90</v>
      </c>
      <c r="AW4695" s="13" t="s">
        <v>36</v>
      </c>
      <c r="AX4695" s="13" t="s">
        <v>80</v>
      </c>
      <c r="AY4695" s="161" t="s">
        <v>373</v>
      </c>
    </row>
    <row r="4696" spans="2:65" s="13" customFormat="1" ht="11.25">
      <c r="B4696" s="160"/>
      <c r="D4696" s="154" t="s">
        <v>381</v>
      </c>
      <c r="E4696" s="161" t="s">
        <v>1</v>
      </c>
      <c r="F4696" s="162" t="s">
        <v>2670</v>
      </c>
      <c r="H4696" s="163">
        <v>120</v>
      </c>
      <c r="I4696" s="164"/>
      <c r="L4696" s="160"/>
      <c r="M4696" s="165"/>
      <c r="T4696" s="166"/>
      <c r="AT4696" s="161" t="s">
        <v>381</v>
      </c>
      <c r="AU4696" s="161" t="s">
        <v>90</v>
      </c>
      <c r="AV4696" s="13" t="s">
        <v>90</v>
      </c>
      <c r="AW4696" s="13" t="s">
        <v>36</v>
      </c>
      <c r="AX4696" s="13" t="s">
        <v>80</v>
      </c>
      <c r="AY4696" s="161" t="s">
        <v>373</v>
      </c>
    </row>
    <row r="4697" spans="2:65" s="13" customFormat="1" ht="11.25">
      <c r="B4697" s="160"/>
      <c r="D4697" s="154" t="s">
        <v>381</v>
      </c>
      <c r="E4697" s="161" t="s">
        <v>1</v>
      </c>
      <c r="F4697" s="162" t="s">
        <v>2671</v>
      </c>
      <c r="H4697" s="163">
        <v>101</v>
      </c>
      <c r="I4697" s="164"/>
      <c r="L4697" s="160"/>
      <c r="M4697" s="165"/>
      <c r="T4697" s="166"/>
      <c r="AT4697" s="161" t="s">
        <v>381</v>
      </c>
      <c r="AU4697" s="161" t="s">
        <v>90</v>
      </c>
      <c r="AV4697" s="13" t="s">
        <v>90</v>
      </c>
      <c r="AW4697" s="13" t="s">
        <v>36</v>
      </c>
      <c r="AX4697" s="13" t="s">
        <v>80</v>
      </c>
      <c r="AY4697" s="161" t="s">
        <v>373</v>
      </c>
    </row>
    <row r="4698" spans="2:65" s="15" customFormat="1" ht="11.25">
      <c r="B4698" s="178"/>
      <c r="D4698" s="154" t="s">
        <v>381</v>
      </c>
      <c r="E4698" s="179" t="s">
        <v>321</v>
      </c>
      <c r="F4698" s="180" t="s">
        <v>406</v>
      </c>
      <c r="H4698" s="181">
        <v>728</v>
      </c>
      <c r="I4698" s="182"/>
      <c r="L4698" s="178"/>
      <c r="M4698" s="183"/>
      <c r="T4698" s="184"/>
      <c r="AT4698" s="179" t="s">
        <v>381</v>
      </c>
      <c r="AU4698" s="179" t="s">
        <v>90</v>
      </c>
      <c r="AV4698" s="15" t="s">
        <v>392</v>
      </c>
      <c r="AW4698" s="15" t="s">
        <v>36</v>
      </c>
      <c r="AX4698" s="15" t="s">
        <v>80</v>
      </c>
      <c r="AY4698" s="179" t="s">
        <v>373</v>
      </c>
    </row>
    <row r="4699" spans="2:65" s="14" customFormat="1" ht="11.25">
      <c r="B4699" s="167"/>
      <c r="D4699" s="154" t="s">
        <v>381</v>
      </c>
      <c r="E4699" s="168" t="s">
        <v>1</v>
      </c>
      <c r="F4699" s="169" t="s">
        <v>386</v>
      </c>
      <c r="H4699" s="170">
        <v>728</v>
      </c>
      <c r="I4699" s="171"/>
      <c r="L4699" s="167"/>
      <c r="M4699" s="172"/>
      <c r="T4699" s="173"/>
      <c r="AT4699" s="168" t="s">
        <v>381</v>
      </c>
      <c r="AU4699" s="168" t="s">
        <v>90</v>
      </c>
      <c r="AV4699" s="14" t="s">
        <v>379</v>
      </c>
      <c r="AW4699" s="14" t="s">
        <v>36</v>
      </c>
      <c r="AX4699" s="14" t="s">
        <v>87</v>
      </c>
      <c r="AY4699" s="168" t="s">
        <v>373</v>
      </c>
    </row>
    <row r="4700" spans="2:65" s="1" customFormat="1" ht="37.9" customHeight="1">
      <c r="B4700" s="32"/>
      <c r="C4700" s="185" t="s">
        <v>2672</v>
      </c>
      <c r="D4700" s="185" t="s">
        <v>479</v>
      </c>
      <c r="E4700" s="186" t="s">
        <v>2673</v>
      </c>
      <c r="F4700" s="187" t="s">
        <v>2674</v>
      </c>
      <c r="G4700" s="188" t="s">
        <v>172</v>
      </c>
      <c r="H4700" s="189">
        <v>786.24</v>
      </c>
      <c r="I4700" s="190"/>
      <c r="J4700" s="191">
        <f>ROUND(I4700*H4700,2)</f>
        <v>0</v>
      </c>
      <c r="K4700" s="192"/>
      <c r="L4700" s="193"/>
      <c r="M4700" s="194" t="s">
        <v>1</v>
      </c>
      <c r="N4700" s="195" t="s">
        <v>45</v>
      </c>
      <c r="P4700" s="149">
        <f>O4700*H4700</f>
        <v>0</v>
      </c>
      <c r="Q4700" s="149">
        <v>5.1000000000000004E-3</v>
      </c>
      <c r="R4700" s="149">
        <f>Q4700*H4700</f>
        <v>4.0098240000000001</v>
      </c>
      <c r="S4700" s="149">
        <v>0</v>
      </c>
      <c r="T4700" s="150">
        <f>S4700*H4700</f>
        <v>0</v>
      </c>
      <c r="AR4700" s="151" t="s">
        <v>658</v>
      </c>
      <c r="AT4700" s="151" t="s">
        <v>479</v>
      </c>
      <c r="AU4700" s="151" t="s">
        <v>90</v>
      </c>
      <c r="AY4700" s="17" t="s">
        <v>373</v>
      </c>
      <c r="BE4700" s="152">
        <f>IF(N4700="základní",J4700,0)</f>
        <v>0</v>
      </c>
      <c r="BF4700" s="152">
        <f>IF(N4700="snížená",J4700,0)</f>
        <v>0</v>
      </c>
      <c r="BG4700" s="152">
        <f>IF(N4700="zákl. přenesená",J4700,0)</f>
        <v>0</v>
      </c>
      <c r="BH4700" s="152">
        <f>IF(N4700="sníž. přenesená",J4700,0)</f>
        <v>0</v>
      </c>
      <c r="BI4700" s="152">
        <f>IF(N4700="nulová",J4700,0)</f>
        <v>0</v>
      </c>
      <c r="BJ4700" s="17" t="s">
        <v>87</v>
      </c>
      <c r="BK4700" s="152">
        <f>ROUND(I4700*H4700,2)</f>
        <v>0</v>
      </c>
      <c r="BL4700" s="17" t="s">
        <v>497</v>
      </c>
      <c r="BM4700" s="151" t="s">
        <v>2675</v>
      </c>
    </row>
    <row r="4701" spans="2:65" s="13" customFormat="1" ht="11.25">
      <c r="B4701" s="160"/>
      <c r="D4701" s="154" t="s">
        <v>381</v>
      </c>
      <c r="E4701" s="161" t="s">
        <v>1</v>
      </c>
      <c r="F4701" s="162" t="s">
        <v>321</v>
      </c>
      <c r="H4701" s="163">
        <v>728</v>
      </c>
      <c r="I4701" s="164"/>
      <c r="L4701" s="160"/>
      <c r="M4701" s="165"/>
      <c r="T4701" s="166"/>
      <c r="AT4701" s="161" t="s">
        <v>381</v>
      </c>
      <c r="AU4701" s="161" t="s">
        <v>90</v>
      </c>
      <c r="AV4701" s="13" t="s">
        <v>90</v>
      </c>
      <c r="AW4701" s="13" t="s">
        <v>36</v>
      </c>
      <c r="AX4701" s="13" t="s">
        <v>80</v>
      </c>
      <c r="AY4701" s="161" t="s">
        <v>373</v>
      </c>
    </row>
    <row r="4702" spans="2:65" s="14" customFormat="1" ht="11.25">
      <c r="B4702" s="167"/>
      <c r="D4702" s="154" t="s">
        <v>381</v>
      </c>
      <c r="E4702" s="168" t="s">
        <v>1</v>
      </c>
      <c r="F4702" s="169" t="s">
        <v>386</v>
      </c>
      <c r="H4702" s="170">
        <v>728</v>
      </c>
      <c r="I4702" s="171"/>
      <c r="L4702" s="167"/>
      <c r="M4702" s="172"/>
      <c r="T4702" s="173"/>
      <c r="AT4702" s="168" t="s">
        <v>381</v>
      </c>
      <c r="AU4702" s="168" t="s">
        <v>90</v>
      </c>
      <c r="AV4702" s="14" t="s">
        <v>379</v>
      </c>
      <c r="AW4702" s="14" t="s">
        <v>36</v>
      </c>
      <c r="AX4702" s="14" t="s">
        <v>87</v>
      </c>
      <c r="AY4702" s="168" t="s">
        <v>373</v>
      </c>
    </row>
    <row r="4703" spans="2:65" s="1" customFormat="1" ht="11.25">
      <c r="B4703" s="32"/>
      <c r="D4703" s="154" t="s">
        <v>403</v>
      </c>
      <c r="F4703" s="174" t="s">
        <v>2676</v>
      </c>
      <c r="L4703" s="32"/>
      <c r="M4703" s="175"/>
      <c r="T4703" s="56"/>
      <c r="AU4703" s="17" t="s">
        <v>90</v>
      </c>
    </row>
    <row r="4704" spans="2:65" s="1" customFormat="1" ht="11.25">
      <c r="B4704" s="32"/>
      <c r="D4704" s="154" t="s">
        <v>403</v>
      </c>
      <c r="F4704" s="176" t="s">
        <v>2084</v>
      </c>
      <c r="H4704" s="177">
        <v>0</v>
      </c>
      <c r="L4704" s="32"/>
      <c r="M4704" s="175"/>
      <c r="T4704" s="56"/>
      <c r="AU4704" s="17" t="s">
        <v>90</v>
      </c>
    </row>
    <row r="4705" spans="2:65" s="1" customFormat="1" ht="11.25">
      <c r="B4705" s="32"/>
      <c r="D4705" s="154" t="s">
        <v>403</v>
      </c>
      <c r="F4705" s="176" t="s">
        <v>2668</v>
      </c>
      <c r="H4705" s="177">
        <v>0</v>
      </c>
      <c r="L4705" s="32"/>
      <c r="M4705" s="175"/>
      <c r="T4705" s="56"/>
      <c r="AU4705" s="17" t="s">
        <v>90</v>
      </c>
    </row>
    <row r="4706" spans="2:65" s="1" customFormat="1" ht="11.25">
      <c r="B4706" s="32"/>
      <c r="D4706" s="154" t="s">
        <v>403</v>
      </c>
      <c r="F4706" s="176" t="s">
        <v>2669</v>
      </c>
      <c r="H4706" s="177">
        <v>507</v>
      </c>
      <c r="L4706" s="32"/>
      <c r="M4706" s="175"/>
      <c r="T4706" s="56"/>
      <c r="AU4706" s="17" t="s">
        <v>90</v>
      </c>
    </row>
    <row r="4707" spans="2:65" s="1" customFormat="1" ht="11.25">
      <c r="B4707" s="32"/>
      <c r="D4707" s="154" t="s">
        <v>403</v>
      </c>
      <c r="F4707" s="176" t="s">
        <v>2670</v>
      </c>
      <c r="H4707" s="177">
        <v>120</v>
      </c>
      <c r="L4707" s="32"/>
      <c r="M4707" s="175"/>
      <c r="T4707" s="56"/>
      <c r="AU4707" s="17" t="s">
        <v>90</v>
      </c>
    </row>
    <row r="4708" spans="2:65" s="1" customFormat="1" ht="11.25">
      <c r="B4708" s="32"/>
      <c r="D4708" s="154" t="s">
        <v>403</v>
      </c>
      <c r="F4708" s="176" t="s">
        <v>2671</v>
      </c>
      <c r="H4708" s="177">
        <v>101</v>
      </c>
      <c r="L4708" s="32"/>
      <c r="M4708" s="175"/>
      <c r="T4708" s="56"/>
      <c r="AU4708" s="17" t="s">
        <v>90</v>
      </c>
    </row>
    <row r="4709" spans="2:65" s="1" customFormat="1" ht="11.25">
      <c r="B4709" s="32"/>
      <c r="D4709" s="154" t="s">
        <v>403</v>
      </c>
      <c r="F4709" s="176" t="s">
        <v>406</v>
      </c>
      <c r="H4709" s="177">
        <v>728</v>
      </c>
      <c r="L4709" s="32"/>
      <c r="M4709" s="175"/>
      <c r="T4709" s="56"/>
      <c r="AU4709" s="17" t="s">
        <v>90</v>
      </c>
    </row>
    <row r="4710" spans="2:65" s="13" customFormat="1" ht="11.25">
      <c r="B4710" s="160"/>
      <c r="D4710" s="154" t="s">
        <v>381</v>
      </c>
      <c r="F4710" s="162" t="s">
        <v>2677</v>
      </c>
      <c r="H4710" s="163">
        <v>786.24</v>
      </c>
      <c r="I4710" s="164"/>
      <c r="L4710" s="160"/>
      <c r="M4710" s="165"/>
      <c r="T4710" s="166"/>
      <c r="AT4710" s="161" t="s">
        <v>381</v>
      </c>
      <c r="AU4710" s="161" t="s">
        <v>90</v>
      </c>
      <c r="AV4710" s="13" t="s">
        <v>90</v>
      </c>
      <c r="AW4710" s="13" t="s">
        <v>4</v>
      </c>
      <c r="AX4710" s="13" t="s">
        <v>87</v>
      </c>
      <c r="AY4710" s="161" t="s">
        <v>373</v>
      </c>
    </row>
    <row r="4711" spans="2:65" s="1" customFormat="1" ht="21.75" customHeight="1">
      <c r="B4711" s="32"/>
      <c r="C4711" s="139" t="s">
        <v>2678</v>
      </c>
      <c r="D4711" s="139" t="s">
        <v>375</v>
      </c>
      <c r="E4711" s="140" t="s">
        <v>2679</v>
      </c>
      <c r="F4711" s="141" t="s">
        <v>2680</v>
      </c>
      <c r="G4711" s="142" t="s">
        <v>465</v>
      </c>
      <c r="H4711" s="143">
        <v>30.8</v>
      </c>
      <c r="I4711" s="144"/>
      <c r="J4711" s="145">
        <f>ROUND(I4711*H4711,2)</f>
        <v>0</v>
      </c>
      <c r="K4711" s="146"/>
      <c r="L4711" s="32"/>
      <c r="M4711" s="147" t="s">
        <v>1</v>
      </c>
      <c r="N4711" s="148" t="s">
        <v>45</v>
      </c>
      <c r="P4711" s="149">
        <f>O4711*H4711</f>
        <v>0</v>
      </c>
      <c r="Q4711" s="149">
        <v>0</v>
      </c>
      <c r="R4711" s="149">
        <f>Q4711*H4711</f>
        <v>0</v>
      </c>
      <c r="S4711" s="149">
        <v>0</v>
      </c>
      <c r="T4711" s="150">
        <f>S4711*H4711</f>
        <v>0</v>
      </c>
      <c r="AR4711" s="151" t="s">
        <v>497</v>
      </c>
      <c r="AT4711" s="151" t="s">
        <v>375</v>
      </c>
      <c r="AU4711" s="151" t="s">
        <v>90</v>
      </c>
      <c r="AY4711" s="17" t="s">
        <v>373</v>
      </c>
      <c r="BE4711" s="152">
        <f>IF(N4711="základní",J4711,0)</f>
        <v>0</v>
      </c>
      <c r="BF4711" s="152">
        <f>IF(N4711="snížená",J4711,0)</f>
        <v>0</v>
      </c>
      <c r="BG4711" s="152">
        <f>IF(N4711="zákl. přenesená",J4711,0)</f>
        <v>0</v>
      </c>
      <c r="BH4711" s="152">
        <f>IF(N4711="sníž. přenesená",J4711,0)</f>
        <v>0</v>
      </c>
      <c r="BI4711" s="152">
        <f>IF(N4711="nulová",J4711,0)</f>
        <v>0</v>
      </c>
      <c r="BJ4711" s="17" t="s">
        <v>87</v>
      </c>
      <c r="BK4711" s="152">
        <f>ROUND(I4711*H4711,2)</f>
        <v>0</v>
      </c>
      <c r="BL4711" s="17" t="s">
        <v>497</v>
      </c>
      <c r="BM4711" s="151" t="s">
        <v>2681</v>
      </c>
    </row>
    <row r="4712" spans="2:65" s="12" customFormat="1" ht="11.25">
      <c r="B4712" s="153"/>
      <c r="D4712" s="154" t="s">
        <v>381</v>
      </c>
      <c r="E4712" s="155" t="s">
        <v>1</v>
      </c>
      <c r="F4712" s="156" t="s">
        <v>2084</v>
      </c>
      <c r="H4712" s="155" t="s">
        <v>1</v>
      </c>
      <c r="I4712" s="157"/>
      <c r="L4712" s="153"/>
      <c r="M4712" s="158"/>
      <c r="T4712" s="159"/>
      <c r="AT4712" s="155" t="s">
        <v>381</v>
      </c>
      <c r="AU4712" s="155" t="s">
        <v>90</v>
      </c>
      <c r="AV4712" s="12" t="s">
        <v>87</v>
      </c>
      <c r="AW4712" s="12" t="s">
        <v>36</v>
      </c>
      <c r="AX4712" s="12" t="s">
        <v>80</v>
      </c>
      <c r="AY4712" s="155" t="s">
        <v>373</v>
      </c>
    </row>
    <row r="4713" spans="2:65" s="13" customFormat="1" ht="11.25">
      <c r="B4713" s="160"/>
      <c r="D4713" s="154" t="s">
        <v>381</v>
      </c>
      <c r="E4713" s="161" t="s">
        <v>1</v>
      </c>
      <c r="F4713" s="162" t="s">
        <v>2682</v>
      </c>
      <c r="H4713" s="163">
        <v>8</v>
      </c>
      <c r="I4713" s="164"/>
      <c r="L4713" s="160"/>
      <c r="M4713" s="165"/>
      <c r="T4713" s="166"/>
      <c r="AT4713" s="161" t="s">
        <v>381</v>
      </c>
      <c r="AU4713" s="161" t="s">
        <v>90</v>
      </c>
      <c r="AV4713" s="13" t="s">
        <v>90</v>
      </c>
      <c r="AW4713" s="13" t="s">
        <v>36</v>
      </c>
      <c r="AX4713" s="13" t="s">
        <v>80</v>
      </c>
      <c r="AY4713" s="161" t="s">
        <v>373</v>
      </c>
    </row>
    <row r="4714" spans="2:65" s="13" customFormat="1" ht="11.25">
      <c r="B4714" s="160"/>
      <c r="D4714" s="154" t="s">
        <v>381</v>
      </c>
      <c r="E4714" s="161" t="s">
        <v>1</v>
      </c>
      <c r="F4714" s="162" t="s">
        <v>2683</v>
      </c>
      <c r="H4714" s="163">
        <v>7.4</v>
      </c>
      <c r="I4714" s="164"/>
      <c r="L4714" s="160"/>
      <c r="M4714" s="165"/>
      <c r="T4714" s="166"/>
      <c r="AT4714" s="161" t="s">
        <v>381</v>
      </c>
      <c r="AU4714" s="161" t="s">
        <v>90</v>
      </c>
      <c r="AV4714" s="13" t="s">
        <v>90</v>
      </c>
      <c r="AW4714" s="13" t="s">
        <v>36</v>
      </c>
      <c r="AX4714" s="13" t="s">
        <v>80</v>
      </c>
      <c r="AY4714" s="161" t="s">
        <v>373</v>
      </c>
    </row>
    <row r="4715" spans="2:65" s="13" customFormat="1" ht="11.25">
      <c r="B4715" s="160"/>
      <c r="D4715" s="154" t="s">
        <v>381</v>
      </c>
      <c r="E4715" s="161" t="s">
        <v>1</v>
      </c>
      <c r="F4715" s="162" t="s">
        <v>2684</v>
      </c>
      <c r="H4715" s="163">
        <v>8</v>
      </c>
      <c r="I4715" s="164"/>
      <c r="L4715" s="160"/>
      <c r="M4715" s="165"/>
      <c r="T4715" s="166"/>
      <c r="AT4715" s="161" t="s">
        <v>381</v>
      </c>
      <c r="AU4715" s="161" t="s">
        <v>90</v>
      </c>
      <c r="AV4715" s="13" t="s">
        <v>90</v>
      </c>
      <c r="AW4715" s="13" t="s">
        <v>36</v>
      </c>
      <c r="AX4715" s="13" t="s">
        <v>80</v>
      </c>
      <c r="AY4715" s="161" t="s">
        <v>373</v>
      </c>
    </row>
    <row r="4716" spans="2:65" s="13" customFormat="1" ht="11.25">
      <c r="B4716" s="160"/>
      <c r="D4716" s="154" t="s">
        <v>381</v>
      </c>
      <c r="E4716" s="161" t="s">
        <v>1</v>
      </c>
      <c r="F4716" s="162" t="s">
        <v>2685</v>
      </c>
      <c r="H4716" s="163">
        <v>7.4</v>
      </c>
      <c r="I4716" s="164"/>
      <c r="L4716" s="160"/>
      <c r="M4716" s="165"/>
      <c r="T4716" s="166"/>
      <c r="AT4716" s="161" t="s">
        <v>381</v>
      </c>
      <c r="AU4716" s="161" t="s">
        <v>90</v>
      </c>
      <c r="AV4716" s="13" t="s">
        <v>90</v>
      </c>
      <c r="AW4716" s="13" t="s">
        <v>36</v>
      </c>
      <c r="AX4716" s="13" t="s">
        <v>80</v>
      </c>
      <c r="AY4716" s="161" t="s">
        <v>373</v>
      </c>
    </row>
    <row r="4717" spans="2:65" s="14" customFormat="1" ht="11.25">
      <c r="B4717" s="167"/>
      <c r="D4717" s="154" t="s">
        <v>381</v>
      </c>
      <c r="E4717" s="168" t="s">
        <v>1</v>
      </c>
      <c r="F4717" s="169" t="s">
        <v>386</v>
      </c>
      <c r="H4717" s="170">
        <v>30.8</v>
      </c>
      <c r="I4717" s="171"/>
      <c r="L4717" s="167"/>
      <c r="M4717" s="172"/>
      <c r="T4717" s="173"/>
      <c r="AT4717" s="168" t="s">
        <v>381</v>
      </c>
      <c r="AU4717" s="168" t="s">
        <v>90</v>
      </c>
      <c r="AV4717" s="14" t="s">
        <v>379</v>
      </c>
      <c r="AW4717" s="14" t="s">
        <v>36</v>
      </c>
      <c r="AX4717" s="14" t="s">
        <v>87</v>
      </c>
      <c r="AY4717" s="168" t="s">
        <v>373</v>
      </c>
    </row>
    <row r="4718" spans="2:65" s="1" customFormat="1" ht="11.25">
      <c r="B4718" s="32"/>
      <c r="D4718" s="154" t="s">
        <v>403</v>
      </c>
      <c r="F4718" s="174" t="s">
        <v>415</v>
      </c>
      <c r="L4718" s="32"/>
      <c r="M4718" s="175"/>
      <c r="T4718" s="56"/>
      <c r="AU4718" s="17" t="s">
        <v>90</v>
      </c>
    </row>
    <row r="4719" spans="2:65" s="1" customFormat="1" ht="11.25">
      <c r="B4719" s="32"/>
      <c r="D4719" s="154" t="s">
        <v>403</v>
      </c>
      <c r="F4719" s="176" t="s">
        <v>416</v>
      </c>
      <c r="H4719" s="177">
        <v>0</v>
      </c>
      <c r="L4719" s="32"/>
      <c r="M4719" s="175"/>
      <c r="T4719" s="56"/>
      <c r="AU4719" s="17" t="s">
        <v>90</v>
      </c>
    </row>
    <row r="4720" spans="2:65" s="1" customFormat="1" ht="11.25">
      <c r="B4720" s="32"/>
      <c r="D4720" s="154" t="s">
        <v>403</v>
      </c>
      <c r="F4720" s="176" t="s">
        <v>398</v>
      </c>
      <c r="H4720" s="177">
        <v>0</v>
      </c>
      <c r="L4720" s="32"/>
      <c r="M4720" s="175"/>
      <c r="T4720" s="56"/>
      <c r="AU4720" s="17" t="s">
        <v>90</v>
      </c>
    </row>
    <row r="4721" spans="2:65" s="1" customFormat="1" ht="11.25">
      <c r="B4721" s="32"/>
      <c r="D4721" s="154" t="s">
        <v>403</v>
      </c>
      <c r="F4721" s="176" t="s">
        <v>417</v>
      </c>
      <c r="H4721" s="177">
        <v>359.08</v>
      </c>
      <c r="L4721" s="32"/>
      <c r="M4721" s="175"/>
      <c r="T4721" s="56"/>
      <c r="AU4721" s="17" t="s">
        <v>90</v>
      </c>
    </row>
    <row r="4722" spans="2:65" s="1" customFormat="1" ht="11.25">
      <c r="B4722" s="32"/>
      <c r="D4722" s="154" t="s">
        <v>403</v>
      </c>
      <c r="F4722" s="176" t="s">
        <v>418</v>
      </c>
      <c r="H4722" s="177">
        <v>0</v>
      </c>
      <c r="L4722" s="32"/>
      <c r="M4722" s="175"/>
      <c r="T4722" s="56"/>
      <c r="AU4722" s="17" t="s">
        <v>90</v>
      </c>
    </row>
    <row r="4723" spans="2:65" s="1" customFormat="1" ht="11.25">
      <c r="B4723" s="32"/>
      <c r="D4723" s="154" t="s">
        <v>403</v>
      </c>
      <c r="F4723" s="176" t="s">
        <v>419</v>
      </c>
      <c r="H4723" s="177">
        <v>32.270000000000003</v>
      </c>
      <c r="L4723" s="32"/>
      <c r="M4723" s="175"/>
      <c r="T4723" s="56"/>
      <c r="AU4723" s="17" t="s">
        <v>90</v>
      </c>
    </row>
    <row r="4724" spans="2:65" s="1" customFormat="1" ht="11.25">
      <c r="B4724" s="32"/>
      <c r="D4724" s="154" t="s">
        <v>403</v>
      </c>
      <c r="F4724" s="176" t="s">
        <v>420</v>
      </c>
      <c r="H4724" s="177">
        <v>0</v>
      </c>
      <c r="L4724" s="32"/>
      <c r="M4724" s="175"/>
      <c r="T4724" s="56"/>
      <c r="AU4724" s="17" t="s">
        <v>90</v>
      </c>
    </row>
    <row r="4725" spans="2:65" s="1" customFormat="1" ht="11.25">
      <c r="B4725" s="32"/>
      <c r="D4725" s="154" t="s">
        <v>403</v>
      </c>
      <c r="F4725" s="176" t="s">
        <v>421</v>
      </c>
      <c r="H4725" s="177">
        <v>235.4</v>
      </c>
      <c r="L4725" s="32"/>
      <c r="M4725" s="175"/>
      <c r="T4725" s="56"/>
      <c r="AU4725" s="17" t="s">
        <v>90</v>
      </c>
    </row>
    <row r="4726" spans="2:65" s="1" customFormat="1" ht="11.25">
      <c r="B4726" s="32"/>
      <c r="D4726" s="154" t="s">
        <v>403</v>
      </c>
      <c r="F4726" s="176" t="s">
        <v>406</v>
      </c>
      <c r="H4726" s="177">
        <v>626.75</v>
      </c>
      <c r="L4726" s="32"/>
      <c r="M4726" s="175"/>
      <c r="T4726" s="56"/>
      <c r="AU4726" s="17" t="s">
        <v>90</v>
      </c>
    </row>
    <row r="4727" spans="2:65" s="1" customFormat="1" ht="16.5" customHeight="1">
      <c r="B4727" s="32"/>
      <c r="C4727" s="185" t="s">
        <v>2686</v>
      </c>
      <c r="D4727" s="185" t="s">
        <v>479</v>
      </c>
      <c r="E4727" s="186" t="s">
        <v>2687</v>
      </c>
      <c r="F4727" s="187" t="s">
        <v>2688</v>
      </c>
      <c r="G4727" s="188" t="s">
        <v>465</v>
      </c>
      <c r="H4727" s="189">
        <v>33.880000000000003</v>
      </c>
      <c r="I4727" s="190"/>
      <c r="J4727" s="191">
        <f>ROUND(I4727*H4727,2)</f>
        <v>0</v>
      </c>
      <c r="K4727" s="192"/>
      <c r="L4727" s="193"/>
      <c r="M4727" s="194" t="s">
        <v>1</v>
      </c>
      <c r="N4727" s="195" t="s">
        <v>45</v>
      </c>
      <c r="P4727" s="149">
        <f>O4727*H4727</f>
        <v>0</v>
      </c>
      <c r="Q4727" s="149">
        <v>2.0000000000000001E-4</v>
      </c>
      <c r="R4727" s="149">
        <f>Q4727*H4727</f>
        <v>6.7760000000000008E-3</v>
      </c>
      <c r="S4727" s="149">
        <v>0</v>
      </c>
      <c r="T4727" s="150">
        <f>S4727*H4727</f>
        <v>0</v>
      </c>
      <c r="AR4727" s="151" t="s">
        <v>658</v>
      </c>
      <c r="AT4727" s="151" t="s">
        <v>479</v>
      </c>
      <c r="AU4727" s="151" t="s">
        <v>90</v>
      </c>
      <c r="AY4727" s="17" t="s">
        <v>373</v>
      </c>
      <c r="BE4727" s="152">
        <f>IF(N4727="základní",J4727,0)</f>
        <v>0</v>
      </c>
      <c r="BF4727" s="152">
        <f>IF(N4727="snížená",J4727,0)</f>
        <v>0</v>
      </c>
      <c r="BG4727" s="152">
        <f>IF(N4727="zákl. přenesená",J4727,0)</f>
        <v>0</v>
      </c>
      <c r="BH4727" s="152">
        <f>IF(N4727="sníž. přenesená",J4727,0)</f>
        <v>0</v>
      </c>
      <c r="BI4727" s="152">
        <f>IF(N4727="nulová",J4727,0)</f>
        <v>0</v>
      </c>
      <c r="BJ4727" s="17" t="s">
        <v>87</v>
      </c>
      <c r="BK4727" s="152">
        <f>ROUND(I4727*H4727,2)</f>
        <v>0</v>
      </c>
      <c r="BL4727" s="17" t="s">
        <v>497</v>
      </c>
      <c r="BM4727" s="151" t="s">
        <v>2689</v>
      </c>
    </row>
    <row r="4728" spans="2:65" s="13" customFormat="1" ht="11.25">
      <c r="B4728" s="160"/>
      <c r="D4728" s="154" t="s">
        <v>381</v>
      </c>
      <c r="F4728" s="162" t="s">
        <v>2690</v>
      </c>
      <c r="H4728" s="163">
        <v>33.880000000000003</v>
      </c>
      <c r="I4728" s="164"/>
      <c r="L4728" s="160"/>
      <c r="M4728" s="165"/>
      <c r="T4728" s="166"/>
      <c r="AT4728" s="161" t="s">
        <v>381</v>
      </c>
      <c r="AU4728" s="161" t="s">
        <v>90</v>
      </c>
      <c r="AV4728" s="13" t="s">
        <v>90</v>
      </c>
      <c r="AW4728" s="13" t="s">
        <v>4</v>
      </c>
      <c r="AX4728" s="13" t="s">
        <v>87</v>
      </c>
      <c r="AY4728" s="161" t="s">
        <v>373</v>
      </c>
    </row>
    <row r="4729" spans="2:65" s="1" customFormat="1" ht="16.5" customHeight="1">
      <c r="B4729" s="32"/>
      <c r="C4729" s="139" t="s">
        <v>2691</v>
      </c>
      <c r="D4729" s="139" t="s">
        <v>375</v>
      </c>
      <c r="E4729" s="140" t="s">
        <v>2692</v>
      </c>
      <c r="F4729" s="141" t="s">
        <v>2693</v>
      </c>
      <c r="G4729" s="142" t="s">
        <v>914</v>
      </c>
      <c r="H4729" s="143">
        <v>4</v>
      </c>
      <c r="I4729" s="144"/>
      <c r="J4729" s="145">
        <f>ROUND(I4729*H4729,2)</f>
        <v>0</v>
      </c>
      <c r="K4729" s="146"/>
      <c r="L4729" s="32"/>
      <c r="M4729" s="147" t="s">
        <v>1</v>
      </c>
      <c r="N4729" s="148" t="s">
        <v>45</v>
      </c>
      <c r="P4729" s="149">
        <f>O4729*H4729</f>
        <v>0</v>
      </c>
      <c r="Q4729" s="149">
        <v>0</v>
      </c>
      <c r="R4729" s="149">
        <f>Q4729*H4729</f>
        <v>0</v>
      </c>
      <c r="S4729" s="149">
        <v>0</v>
      </c>
      <c r="T4729" s="150">
        <f>S4729*H4729</f>
        <v>0</v>
      </c>
      <c r="AR4729" s="151" t="s">
        <v>497</v>
      </c>
      <c r="AT4729" s="151" t="s">
        <v>375</v>
      </c>
      <c r="AU4729" s="151" t="s">
        <v>90</v>
      </c>
      <c r="AY4729" s="17" t="s">
        <v>373</v>
      </c>
      <c r="BE4729" s="152">
        <f>IF(N4729="základní",J4729,0)</f>
        <v>0</v>
      </c>
      <c r="BF4729" s="152">
        <f>IF(N4729="snížená",J4729,0)</f>
        <v>0</v>
      </c>
      <c r="BG4729" s="152">
        <f>IF(N4729="zákl. přenesená",J4729,0)</f>
        <v>0</v>
      </c>
      <c r="BH4729" s="152">
        <f>IF(N4729="sníž. přenesená",J4729,0)</f>
        <v>0</v>
      </c>
      <c r="BI4729" s="152">
        <f>IF(N4729="nulová",J4729,0)</f>
        <v>0</v>
      </c>
      <c r="BJ4729" s="17" t="s">
        <v>87</v>
      </c>
      <c r="BK4729" s="152">
        <f>ROUND(I4729*H4729,2)</f>
        <v>0</v>
      </c>
      <c r="BL4729" s="17" t="s">
        <v>497</v>
      </c>
      <c r="BM4729" s="151" t="s">
        <v>2694</v>
      </c>
    </row>
    <row r="4730" spans="2:65" s="12" customFormat="1" ht="11.25">
      <c r="B4730" s="153"/>
      <c r="D4730" s="154" t="s">
        <v>381</v>
      </c>
      <c r="E4730" s="155" t="s">
        <v>1</v>
      </c>
      <c r="F4730" s="156" t="s">
        <v>2084</v>
      </c>
      <c r="H4730" s="155" t="s">
        <v>1</v>
      </c>
      <c r="I4730" s="157"/>
      <c r="L4730" s="153"/>
      <c r="M4730" s="158"/>
      <c r="T4730" s="159"/>
      <c r="AT4730" s="155" t="s">
        <v>381</v>
      </c>
      <c r="AU4730" s="155" t="s">
        <v>90</v>
      </c>
      <c r="AV4730" s="12" t="s">
        <v>87</v>
      </c>
      <c r="AW4730" s="12" t="s">
        <v>36</v>
      </c>
      <c r="AX4730" s="12" t="s">
        <v>80</v>
      </c>
      <c r="AY4730" s="155" t="s">
        <v>373</v>
      </c>
    </row>
    <row r="4731" spans="2:65" s="13" customFormat="1" ht="11.25">
      <c r="B4731" s="160"/>
      <c r="D4731" s="154" t="s">
        <v>381</v>
      </c>
      <c r="E4731" s="161" t="s">
        <v>1</v>
      </c>
      <c r="F4731" s="162" t="s">
        <v>2695</v>
      </c>
      <c r="H4731" s="163">
        <v>2</v>
      </c>
      <c r="I4731" s="164"/>
      <c r="L4731" s="160"/>
      <c r="M4731" s="165"/>
      <c r="T4731" s="166"/>
      <c r="AT4731" s="161" t="s">
        <v>381</v>
      </c>
      <c r="AU4731" s="161" t="s">
        <v>90</v>
      </c>
      <c r="AV4731" s="13" t="s">
        <v>90</v>
      </c>
      <c r="AW4731" s="13" t="s">
        <v>36</v>
      </c>
      <c r="AX4731" s="13" t="s">
        <v>80</v>
      </c>
      <c r="AY4731" s="161" t="s">
        <v>373</v>
      </c>
    </row>
    <row r="4732" spans="2:65" s="13" customFormat="1" ht="11.25">
      <c r="B4732" s="160"/>
      <c r="D4732" s="154" t="s">
        <v>381</v>
      </c>
      <c r="E4732" s="161" t="s">
        <v>1</v>
      </c>
      <c r="F4732" s="162" t="s">
        <v>2696</v>
      </c>
      <c r="H4732" s="163">
        <v>2</v>
      </c>
      <c r="I4732" s="164"/>
      <c r="L4732" s="160"/>
      <c r="M4732" s="165"/>
      <c r="T4732" s="166"/>
      <c r="AT4732" s="161" t="s">
        <v>381</v>
      </c>
      <c r="AU4732" s="161" t="s">
        <v>90</v>
      </c>
      <c r="AV4732" s="13" t="s">
        <v>90</v>
      </c>
      <c r="AW4732" s="13" t="s">
        <v>36</v>
      </c>
      <c r="AX4732" s="13" t="s">
        <v>80</v>
      </c>
      <c r="AY4732" s="161" t="s">
        <v>373</v>
      </c>
    </row>
    <row r="4733" spans="2:65" s="14" customFormat="1" ht="11.25">
      <c r="B4733" s="167"/>
      <c r="D4733" s="154" t="s">
        <v>381</v>
      </c>
      <c r="E4733" s="168" t="s">
        <v>1</v>
      </c>
      <c r="F4733" s="169" t="s">
        <v>386</v>
      </c>
      <c r="H4733" s="170">
        <v>4</v>
      </c>
      <c r="I4733" s="171"/>
      <c r="L4733" s="167"/>
      <c r="M4733" s="172"/>
      <c r="T4733" s="173"/>
      <c r="AT4733" s="168" t="s">
        <v>381</v>
      </c>
      <c r="AU4733" s="168" t="s">
        <v>90</v>
      </c>
      <c r="AV4733" s="14" t="s">
        <v>379</v>
      </c>
      <c r="AW4733" s="14" t="s">
        <v>36</v>
      </c>
      <c r="AX4733" s="14" t="s">
        <v>87</v>
      </c>
      <c r="AY4733" s="168" t="s">
        <v>373</v>
      </c>
    </row>
    <row r="4734" spans="2:65" s="1" customFormat="1" ht="11.25">
      <c r="B4734" s="32"/>
      <c r="D4734" s="154" t="s">
        <v>403</v>
      </c>
      <c r="F4734" s="174" t="s">
        <v>415</v>
      </c>
      <c r="L4734" s="32"/>
      <c r="M4734" s="175"/>
      <c r="T4734" s="56"/>
      <c r="AU4734" s="17" t="s">
        <v>90</v>
      </c>
    </row>
    <row r="4735" spans="2:65" s="1" customFormat="1" ht="11.25">
      <c r="B4735" s="32"/>
      <c r="D4735" s="154" t="s">
        <v>403</v>
      </c>
      <c r="F4735" s="176" t="s">
        <v>416</v>
      </c>
      <c r="H4735" s="177">
        <v>0</v>
      </c>
      <c r="L4735" s="32"/>
      <c r="M4735" s="175"/>
      <c r="T4735" s="56"/>
      <c r="AU4735" s="17" t="s">
        <v>90</v>
      </c>
    </row>
    <row r="4736" spans="2:65" s="1" customFormat="1" ht="11.25">
      <c r="B4736" s="32"/>
      <c r="D4736" s="154" t="s">
        <v>403</v>
      </c>
      <c r="F4736" s="176" t="s">
        <v>398</v>
      </c>
      <c r="H4736" s="177">
        <v>0</v>
      </c>
      <c r="L4736" s="32"/>
      <c r="M4736" s="175"/>
      <c r="T4736" s="56"/>
      <c r="AU4736" s="17" t="s">
        <v>90</v>
      </c>
    </row>
    <row r="4737" spans="2:65" s="1" customFormat="1" ht="11.25">
      <c r="B4737" s="32"/>
      <c r="D4737" s="154" t="s">
        <v>403</v>
      </c>
      <c r="F4737" s="176" t="s">
        <v>417</v>
      </c>
      <c r="H4737" s="177">
        <v>359.08</v>
      </c>
      <c r="L4737" s="32"/>
      <c r="M4737" s="175"/>
      <c r="T4737" s="56"/>
      <c r="AU4737" s="17" t="s">
        <v>90</v>
      </c>
    </row>
    <row r="4738" spans="2:65" s="1" customFormat="1" ht="11.25">
      <c r="B4738" s="32"/>
      <c r="D4738" s="154" t="s">
        <v>403</v>
      </c>
      <c r="F4738" s="176" t="s">
        <v>418</v>
      </c>
      <c r="H4738" s="177">
        <v>0</v>
      </c>
      <c r="L4738" s="32"/>
      <c r="M4738" s="175"/>
      <c r="T4738" s="56"/>
      <c r="AU4738" s="17" t="s">
        <v>90</v>
      </c>
    </row>
    <row r="4739" spans="2:65" s="1" customFormat="1" ht="11.25">
      <c r="B4739" s="32"/>
      <c r="D4739" s="154" t="s">
        <v>403</v>
      </c>
      <c r="F4739" s="176" t="s">
        <v>419</v>
      </c>
      <c r="H4739" s="177">
        <v>32.270000000000003</v>
      </c>
      <c r="L4739" s="32"/>
      <c r="M4739" s="175"/>
      <c r="T4739" s="56"/>
      <c r="AU4739" s="17" t="s">
        <v>90</v>
      </c>
    </row>
    <row r="4740" spans="2:65" s="1" customFormat="1" ht="11.25">
      <c r="B4740" s="32"/>
      <c r="D4740" s="154" t="s">
        <v>403</v>
      </c>
      <c r="F4740" s="176" t="s">
        <v>420</v>
      </c>
      <c r="H4740" s="177">
        <v>0</v>
      </c>
      <c r="L4740" s="32"/>
      <c r="M4740" s="175"/>
      <c r="T4740" s="56"/>
      <c r="AU4740" s="17" t="s">
        <v>90</v>
      </c>
    </row>
    <row r="4741" spans="2:65" s="1" customFormat="1" ht="11.25">
      <c r="B4741" s="32"/>
      <c r="D4741" s="154" t="s">
        <v>403</v>
      </c>
      <c r="F4741" s="176" t="s">
        <v>421</v>
      </c>
      <c r="H4741" s="177">
        <v>235.4</v>
      </c>
      <c r="L4741" s="32"/>
      <c r="M4741" s="175"/>
      <c r="T4741" s="56"/>
      <c r="AU4741" s="17" t="s">
        <v>90</v>
      </c>
    </row>
    <row r="4742" spans="2:65" s="1" customFormat="1" ht="11.25">
      <c r="B4742" s="32"/>
      <c r="D4742" s="154" t="s">
        <v>403</v>
      </c>
      <c r="F4742" s="176" t="s">
        <v>406</v>
      </c>
      <c r="H4742" s="177">
        <v>626.75</v>
      </c>
      <c r="L4742" s="32"/>
      <c r="M4742" s="175"/>
      <c r="T4742" s="56"/>
      <c r="AU4742" s="17" t="s">
        <v>90</v>
      </c>
    </row>
    <row r="4743" spans="2:65" s="1" customFormat="1" ht="16.5" customHeight="1">
      <c r="B4743" s="32"/>
      <c r="C4743" s="139" t="s">
        <v>2697</v>
      </c>
      <c r="D4743" s="139" t="s">
        <v>375</v>
      </c>
      <c r="E4743" s="140" t="s">
        <v>2698</v>
      </c>
      <c r="F4743" s="141" t="s">
        <v>2699</v>
      </c>
      <c r="G4743" s="142" t="s">
        <v>172</v>
      </c>
      <c r="H4743" s="143">
        <v>2</v>
      </c>
      <c r="I4743" s="144"/>
      <c r="J4743" s="145">
        <f>ROUND(I4743*H4743,2)</f>
        <v>0</v>
      </c>
      <c r="K4743" s="146"/>
      <c r="L4743" s="32"/>
      <c r="M4743" s="147" t="s">
        <v>1</v>
      </c>
      <c r="N4743" s="148" t="s">
        <v>45</v>
      </c>
      <c r="P4743" s="149">
        <f>O4743*H4743</f>
        <v>0</v>
      </c>
      <c r="Q4743" s="149">
        <v>0</v>
      </c>
      <c r="R4743" s="149">
        <f>Q4743*H4743</f>
        <v>0</v>
      </c>
      <c r="S4743" s="149">
        <v>0</v>
      </c>
      <c r="T4743" s="150">
        <f>S4743*H4743</f>
        <v>0</v>
      </c>
      <c r="AR4743" s="151" t="s">
        <v>497</v>
      </c>
      <c r="AT4743" s="151" t="s">
        <v>375</v>
      </c>
      <c r="AU4743" s="151" t="s">
        <v>90</v>
      </c>
      <c r="AY4743" s="17" t="s">
        <v>373</v>
      </c>
      <c r="BE4743" s="152">
        <f>IF(N4743="základní",J4743,0)</f>
        <v>0</v>
      </c>
      <c r="BF4743" s="152">
        <f>IF(N4743="snížená",J4743,0)</f>
        <v>0</v>
      </c>
      <c r="BG4743" s="152">
        <f>IF(N4743="zákl. přenesená",J4743,0)</f>
        <v>0</v>
      </c>
      <c r="BH4743" s="152">
        <f>IF(N4743="sníž. přenesená",J4743,0)</f>
        <v>0</v>
      </c>
      <c r="BI4743" s="152">
        <f>IF(N4743="nulová",J4743,0)</f>
        <v>0</v>
      </c>
      <c r="BJ4743" s="17" t="s">
        <v>87</v>
      </c>
      <c r="BK4743" s="152">
        <f>ROUND(I4743*H4743,2)</f>
        <v>0</v>
      </c>
      <c r="BL4743" s="17" t="s">
        <v>497</v>
      </c>
      <c r="BM4743" s="151" t="s">
        <v>2700</v>
      </c>
    </row>
    <row r="4744" spans="2:65" s="12" customFormat="1" ht="11.25">
      <c r="B4744" s="153"/>
      <c r="D4744" s="154" t="s">
        <v>381</v>
      </c>
      <c r="E4744" s="155" t="s">
        <v>1</v>
      </c>
      <c r="F4744" s="156" t="s">
        <v>2084</v>
      </c>
      <c r="H4744" s="155" t="s">
        <v>1</v>
      </c>
      <c r="I4744" s="157"/>
      <c r="L4744" s="153"/>
      <c r="M4744" s="158"/>
      <c r="T4744" s="159"/>
      <c r="AT4744" s="155" t="s">
        <v>381</v>
      </c>
      <c r="AU4744" s="155" t="s">
        <v>90</v>
      </c>
      <c r="AV4744" s="12" t="s">
        <v>87</v>
      </c>
      <c r="AW4744" s="12" t="s">
        <v>36</v>
      </c>
      <c r="AX4744" s="12" t="s">
        <v>80</v>
      </c>
      <c r="AY4744" s="155" t="s">
        <v>373</v>
      </c>
    </row>
    <row r="4745" spans="2:65" s="13" customFormat="1" ht="11.25">
      <c r="B4745" s="160"/>
      <c r="D4745" s="154" t="s">
        <v>381</v>
      </c>
      <c r="E4745" s="161" t="s">
        <v>1</v>
      </c>
      <c r="F4745" s="162" t="s">
        <v>2701</v>
      </c>
      <c r="H4745" s="163">
        <v>1</v>
      </c>
      <c r="I4745" s="164"/>
      <c r="L4745" s="160"/>
      <c r="M4745" s="165"/>
      <c r="T4745" s="166"/>
      <c r="AT4745" s="161" t="s">
        <v>381</v>
      </c>
      <c r="AU4745" s="161" t="s">
        <v>90</v>
      </c>
      <c r="AV4745" s="13" t="s">
        <v>90</v>
      </c>
      <c r="AW4745" s="13" t="s">
        <v>36</v>
      </c>
      <c r="AX4745" s="13" t="s">
        <v>80</v>
      </c>
      <c r="AY4745" s="161" t="s">
        <v>373</v>
      </c>
    </row>
    <row r="4746" spans="2:65" s="13" customFormat="1" ht="11.25">
      <c r="B4746" s="160"/>
      <c r="D4746" s="154" t="s">
        <v>381</v>
      </c>
      <c r="E4746" s="161" t="s">
        <v>1</v>
      </c>
      <c r="F4746" s="162" t="s">
        <v>2702</v>
      </c>
      <c r="H4746" s="163">
        <v>1</v>
      </c>
      <c r="I4746" s="164"/>
      <c r="L4746" s="160"/>
      <c r="M4746" s="165"/>
      <c r="T4746" s="166"/>
      <c r="AT4746" s="161" t="s">
        <v>381</v>
      </c>
      <c r="AU4746" s="161" t="s">
        <v>90</v>
      </c>
      <c r="AV4746" s="13" t="s">
        <v>90</v>
      </c>
      <c r="AW4746" s="13" t="s">
        <v>36</v>
      </c>
      <c r="AX4746" s="13" t="s">
        <v>80</v>
      </c>
      <c r="AY4746" s="161" t="s">
        <v>373</v>
      </c>
    </row>
    <row r="4747" spans="2:65" s="14" customFormat="1" ht="11.25">
      <c r="B4747" s="167"/>
      <c r="D4747" s="154" t="s">
        <v>381</v>
      </c>
      <c r="E4747" s="168" t="s">
        <v>1</v>
      </c>
      <c r="F4747" s="169" t="s">
        <v>386</v>
      </c>
      <c r="H4747" s="170">
        <v>2</v>
      </c>
      <c r="I4747" s="171"/>
      <c r="L4747" s="167"/>
      <c r="M4747" s="172"/>
      <c r="T4747" s="173"/>
      <c r="AT4747" s="168" t="s">
        <v>381</v>
      </c>
      <c r="AU4747" s="168" t="s">
        <v>90</v>
      </c>
      <c r="AV4747" s="14" t="s">
        <v>379</v>
      </c>
      <c r="AW4747" s="14" t="s">
        <v>36</v>
      </c>
      <c r="AX4747" s="14" t="s">
        <v>87</v>
      </c>
      <c r="AY4747" s="168" t="s">
        <v>373</v>
      </c>
    </row>
    <row r="4748" spans="2:65" s="1" customFormat="1" ht="11.25">
      <c r="B4748" s="32"/>
      <c r="D4748" s="154" t="s">
        <v>403</v>
      </c>
      <c r="F4748" s="174" t="s">
        <v>415</v>
      </c>
      <c r="L4748" s="32"/>
      <c r="M4748" s="175"/>
      <c r="T4748" s="56"/>
      <c r="AU4748" s="17" t="s">
        <v>90</v>
      </c>
    </row>
    <row r="4749" spans="2:65" s="1" customFormat="1" ht="11.25">
      <c r="B4749" s="32"/>
      <c r="D4749" s="154" t="s">
        <v>403</v>
      </c>
      <c r="F4749" s="176" t="s">
        <v>416</v>
      </c>
      <c r="H4749" s="177">
        <v>0</v>
      </c>
      <c r="L4749" s="32"/>
      <c r="M4749" s="175"/>
      <c r="T4749" s="56"/>
      <c r="AU4749" s="17" t="s">
        <v>90</v>
      </c>
    </row>
    <row r="4750" spans="2:65" s="1" customFormat="1" ht="11.25">
      <c r="B4750" s="32"/>
      <c r="D4750" s="154" t="s">
        <v>403</v>
      </c>
      <c r="F4750" s="176" t="s">
        <v>398</v>
      </c>
      <c r="H4750" s="177">
        <v>0</v>
      </c>
      <c r="L4750" s="32"/>
      <c r="M4750" s="175"/>
      <c r="T4750" s="56"/>
      <c r="AU4750" s="17" t="s">
        <v>90</v>
      </c>
    </row>
    <row r="4751" spans="2:65" s="1" customFormat="1" ht="11.25">
      <c r="B4751" s="32"/>
      <c r="D4751" s="154" t="s">
        <v>403</v>
      </c>
      <c r="F4751" s="176" t="s">
        <v>417</v>
      </c>
      <c r="H4751" s="177">
        <v>359.08</v>
      </c>
      <c r="L4751" s="32"/>
      <c r="M4751" s="175"/>
      <c r="T4751" s="56"/>
      <c r="AU4751" s="17" t="s">
        <v>90</v>
      </c>
    </row>
    <row r="4752" spans="2:65" s="1" customFormat="1" ht="11.25">
      <c r="B4752" s="32"/>
      <c r="D4752" s="154" t="s">
        <v>403</v>
      </c>
      <c r="F4752" s="176" t="s">
        <v>418</v>
      </c>
      <c r="H4752" s="177">
        <v>0</v>
      </c>
      <c r="L4752" s="32"/>
      <c r="M4752" s="175"/>
      <c r="T4752" s="56"/>
      <c r="AU4752" s="17" t="s">
        <v>90</v>
      </c>
    </row>
    <row r="4753" spans="2:65" s="1" customFormat="1" ht="11.25">
      <c r="B4753" s="32"/>
      <c r="D4753" s="154" t="s">
        <v>403</v>
      </c>
      <c r="F4753" s="176" t="s">
        <v>419</v>
      </c>
      <c r="H4753" s="177">
        <v>32.270000000000003</v>
      </c>
      <c r="L4753" s="32"/>
      <c r="M4753" s="175"/>
      <c r="T4753" s="56"/>
      <c r="AU4753" s="17" t="s">
        <v>90</v>
      </c>
    </row>
    <row r="4754" spans="2:65" s="1" customFormat="1" ht="11.25">
      <c r="B4754" s="32"/>
      <c r="D4754" s="154" t="s">
        <v>403</v>
      </c>
      <c r="F4754" s="176" t="s">
        <v>420</v>
      </c>
      <c r="H4754" s="177">
        <v>0</v>
      </c>
      <c r="L4754" s="32"/>
      <c r="M4754" s="175"/>
      <c r="T4754" s="56"/>
      <c r="AU4754" s="17" t="s">
        <v>90</v>
      </c>
    </row>
    <row r="4755" spans="2:65" s="1" customFormat="1" ht="11.25">
      <c r="B4755" s="32"/>
      <c r="D4755" s="154" t="s">
        <v>403</v>
      </c>
      <c r="F4755" s="176" t="s">
        <v>421</v>
      </c>
      <c r="H4755" s="177">
        <v>235.4</v>
      </c>
      <c r="L4755" s="32"/>
      <c r="M4755" s="175"/>
      <c r="T4755" s="56"/>
      <c r="AU4755" s="17" t="s">
        <v>90</v>
      </c>
    </row>
    <row r="4756" spans="2:65" s="1" customFormat="1" ht="11.25">
      <c r="B4756" s="32"/>
      <c r="D4756" s="154" t="s">
        <v>403</v>
      </c>
      <c r="F4756" s="176" t="s">
        <v>406</v>
      </c>
      <c r="H4756" s="177">
        <v>626.75</v>
      </c>
      <c r="L4756" s="32"/>
      <c r="M4756" s="175"/>
      <c r="T4756" s="56"/>
      <c r="AU4756" s="17" t="s">
        <v>90</v>
      </c>
    </row>
    <row r="4757" spans="2:65" s="1" customFormat="1" ht="16.5" customHeight="1">
      <c r="B4757" s="32"/>
      <c r="C4757" s="185" t="s">
        <v>2703</v>
      </c>
      <c r="D4757" s="185" t="s">
        <v>479</v>
      </c>
      <c r="E4757" s="186" t="s">
        <v>2704</v>
      </c>
      <c r="F4757" s="187" t="s">
        <v>2705</v>
      </c>
      <c r="G4757" s="188" t="s">
        <v>172</v>
      </c>
      <c r="H4757" s="189">
        <v>5.742</v>
      </c>
      <c r="I4757" s="190"/>
      <c r="J4757" s="191">
        <f>ROUND(I4757*H4757,2)</f>
        <v>0</v>
      </c>
      <c r="K4757" s="192"/>
      <c r="L4757" s="193"/>
      <c r="M4757" s="194" t="s">
        <v>1</v>
      </c>
      <c r="N4757" s="195" t="s">
        <v>45</v>
      </c>
      <c r="P4757" s="149">
        <f>O4757*H4757</f>
        <v>0</v>
      </c>
      <c r="Q4757" s="149">
        <v>1.6E-2</v>
      </c>
      <c r="R4757" s="149">
        <f>Q4757*H4757</f>
        <v>9.1871999999999995E-2</v>
      </c>
      <c r="S4757" s="149">
        <v>0</v>
      </c>
      <c r="T4757" s="150">
        <f>S4757*H4757</f>
        <v>0</v>
      </c>
      <c r="AR4757" s="151" t="s">
        <v>658</v>
      </c>
      <c r="AT4757" s="151" t="s">
        <v>479</v>
      </c>
      <c r="AU4757" s="151" t="s">
        <v>90</v>
      </c>
      <c r="AY4757" s="17" t="s">
        <v>373</v>
      </c>
      <c r="BE4757" s="152">
        <f>IF(N4757="základní",J4757,0)</f>
        <v>0</v>
      </c>
      <c r="BF4757" s="152">
        <f>IF(N4757="snížená",J4757,0)</f>
        <v>0</v>
      </c>
      <c r="BG4757" s="152">
        <f>IF(N4757="zákl. přenesená",J4757,0)</f>
        <v>0</v>
      </c>
      <c r="BH4757" s="152">
        <f>IF(N4757="sníž. přenesená",J4757,0)</f>
        <v>0</v>
      </c>
      <c r="BI4757" s="152">
        <f>IF(N4757="nulová",J4757,0)</f>
        <v>0</v>
      </c>
      <c r="BJ4757" s="17" t="s">
        <v>87</v>
      </c>
      <c r="BK4757" s="152">
        <f>ROUND(I4757*H4757,2)</f>
        <v>0</v>
      </c>
      <c r="BL4757" s="17" t="s">
        <v>497</v>
      </c>
      <c r="BM4757" s="151" t="s">
        <v>2706</v>
      </c>
    </row>
    <row r="4758" spans="2:65" s="12" customFormat="1" ht="11.25">
      <c r="B4758" s="153"/>
      <c r="D4758" s="154" t="s">
        <v>381</v>
      </c>
      <c r="E4758" s="155" t="s">
        <v>1</v>
      </c>
      <c r="F4758" s="156" t="s">
        <v>2084</v>
      </c>
      <c r="H4758" s="155" t="s">
        <v>1</v>
      </c>
      <c r="I4758" s="157"/>
      <c r="L4758" s="153"/>
      <c r="M4758" s="158"/>
      <c r="T4758" s="159"/>
      <c r="AT4758" s="155" t="s">
        <v>381</v>
      </c>
      <c r="AU4758" s="155" t="s">
        <v>90</v>
      </c>
      <c r="AV4758" s="12" t="s">
        <v>87</v>
      </c>
      <c r="AW4758" s="12" t="s">
        <v>36</v>
      </c>
      <c r="AX4758" s="12" t="s">
        <v>80</v>
      </c>
      <c r="AY4758" s="155" t="s">
        <v>373</v>
      </c>
    </row>
    <row r="4759" spans="2:65" s="13" customFormat="1" ht="11.25">
      <c r="B4759" s="160"/>
      <c r="D4759" s="154" t="s">
        <v>381</v>
      </c>
      <c r="E4759" s="161" t="s">
        <v>1</v>
      </c>
      <c r="F4759" s="162" t="s">
        <v>2707</v>
      </c>
      <c r="H4759" s="163">
        <v>1.92</v>
      </c>
      <c r="I4759" s="164"/>
      <c r="L4759" s="160"/>
      <c r="M4759" s="165"/>
      <c r="T4759" s="166"/>
      <c r="AT4759" s="161" t="s">
        <v>381</v>
      </c>
      <c r="AU4759" s="161" t="s">
        <v>90</v>
      </c>
      <c r="AV4759" s="13" t="s">
        <v>90</v>
      </c>
      <c r="AW4759" s="13" t="s">
        <v>36</v>
      </c>
      <c r="AX4759" s="13" t="s">
        <v>80</v>
      </c>
      <c r="AY4759" s="161" t="s">
        <v>373</v>
      </c>
    </row>
    <row r="4760" spans="2:65" s="13" customFormat="1" ht="11.25">
      <c r="B4760" s="160"/>
      <c r="D4760" s="154" t="s">
        <v>381</v>
      </c>
      <c r="E4760" s="161" t="s">
        <v>1</v>
      </c>
      <c r="F4760" s="162" t="s">
        <v>2708</v>
      </c>
      <c r="H4760" s="163">
        <v>3.3</v>
      </c>
      <c r="I4760" s="164"/>
      <c r="L4760" s="160"/>
      <c r="M4760" s="165"/>
      <c r="T4760" s="166"/>
      <c r="AT4760" s="161" t="s">
        <v>381</v>
      </c>
      <c r="AU4760" s="161" t="s">
        <v>90</v>
      </c>
      <c r="AV4760" s="13" t="s">
        <v>90</v>
      </c>
      <c r="AW4760" s="13" t="s">
        <v>36</v>
      </c>
      <c r="AX4760" s="13" t="s">
        <v>80</v>
      </c>
      <c r="AY4760" s="161" t="s">
        <v>373</v>
      </c>
    </row>
    <row r="4761" spans="2:65" s="14" customFormat="1" ht="11.25">
      <c r="B4761" s="167"/>
      <c r="D4761" s="154" t="s">
        <v>381</v>
      </c>
      <c r="E4761" s="168" t="s">
        <v>1</v>
      </c>
      <c r="F4761" s="169" t="s">
        <v>386</v>
      </c>
      <c r="H4761" s="170">
        <v>5.22</v>
      </c>
      <c r="I4761" s="171"/>
      <c r="L4761" s="167"/>
      <c r="M4761" s="172"/>
      <c r="T4761" s="173"/>
      <c r="AT4761" s="168" t="s">
        <v>381</v>
      </c>
      <c r="AU4761" s="168" t="s">
        <v>90</v>
      </c>
      <c r="AV4761" s="14" t="s">
        <v>379</v>
      </c>
      <c r="AW4761" s="14" t="s">
        <v>36</v>
      </c>
      <c r="AX4761" s="14" t="s">
        <v>87</v>
      </c>
      <c r="AY4761" s="168" t="s">
        <v>373</v>
      </c>
    </row>
    <row r="4762" spans="2:65" s="1" customFormat="1" ht="11.25">
      <c r="B4762" s="32"/>
      <c r="D4762" s="154" t="s">
        <v>403</v>
      </c>
      <c r="F4762" s="174" t="s">
        <v>415</v>
      </c>
      <c r="L4762" s="32"/>
      <c r="M4762" s="175"/>
      <c r="T4762" s="56"/>
      <c r="AU4762" s="17" t="s">
        <v>90</v>
      </c>
    </row>
    <row r="4763" spans="2:65" s="1" customFormat="1" ht="11.25">
      <c r="B4763" s="32"/>
      <c r="D4763" s="154" t="s">
        <v>403</v>
      </c>
      <c r="F4763" s="176" t="s">
        <v>416</v>
      </c>
      <c r="H4763" s="177">
        <v>0</v>
      </c>
      <c r="L4763" s="32"/>
      <c r="M4763" s="175"/>
      <c r="T4763" s="56"/>
      <c r="AU4763" s="17" t="s">
        <v>90</v>
      </c>
    </row>
    <row r="4764" spans="2:65" s="1" customFormat="1" ht="11.25">
      <c r="B4764" s="32"/>
      <c r="D4764" s="154" t="s">
        <v>403</v>
      </c>
      <c r="F4764" s="176" t="s">
        <v>398</v>
      </c>
      <c r="H4764" s="177">
        <v>0</v>
      </c>
      <c r="L4764" s="32"/>
      <c r="M4764" s="175"/>
      <c r="T4764" s="56"/>
      <c r="AU4764" s="17" t="s">
        <v>90</v>
      </c>
    </row>
    <row r="4765" spans="2:65" s="1" customFormat="1" ht="11.25">
      <c r="B4765" s="32"/>
      <c r="D4765" s="154" t="s">
        <v>403</v>
      </c>
      <c r="F4765" s="176" t="s">
        <v>417</v>
      </c>
      <c r="H4765" s="177">
        <v>359.08</v>
      </c>
      <c r="L4765" s="32"/>
      <c r="M4765" s="175"/>
      <c r="T4765" s="56"/>
      <c r="AU4765" s="17" t="s">
        <v>90</v>
      </c>
    </row>
    <row r="4766" spans="2:65" s="1" customFormat="1" ht="11.25">
      <c r="B4766" s="32"/>
      <c r="D4766" s="154" t="s">
        <v>403</v>
      </c>
      <c r="F4766" s="176" t="s">
        <v>418</v>
      </c>
      <c r="H4766" s="177">
        <v>0</v>
      </c>
      <c r="L4766" s="32"/>
      <c r="M4766" s="175"/>
      <c r="T4766" s="56"/>
      <c r="AU4766" s="17" t="s">
        <v>90</v>
      </c>
    </row>
    <row r="4767" spans="2:65" s="1" customFormat="1" ht="11.25">
      <c r="B4767" s="32"/>
      <c r="D4767" s="154" t="s">
        <v>403</v>
      </c>
      <c r="F4767" s="176" t="s">
        <v>419</v>
      </c>
      <c r="H4767" s="177">
        <v>32.270000000000003</v>
      </c>
      <c r="L4767" s="32"/>
      <c r="M4767" s="175"/>
      <c r="T4767" s="56"/>
      <c r="AU4767" s="17" t="s">
        <v>90</v>
      </c>
    </row>
    <row r="4768" spans="2:65" s="1" customFormat="1" ht="11.25">
      <c r="B4768" s="32"/>
      <c r="D4768" s="154" t="s">
        <v>403</v>
      </c>
      <c r="F4768" s="176" t="s">
        <v>420</v>
      </c>
      <c r="H4768" s="177">
        <v>0</v>
      </c>
      <c r="L4768" s="32"/>
      <c r="M4768" s="175"/>
      <c r="T4768" s="56"/>
      <c r="AU4768" s="17" t="s">
        <v>90</v>
      </c>
    </row>
    <row r="4769" spans="2:65" s="1" customFormat="1" ht="11.25">
      <c r="B4769" s="32"/>
      <c r="D4769" s="154" t="s">
        <v>403</v>
      </c>
      <c r="F4769" s="176" t="s">
        <v>421</v>
      </c>
      <c r="H4769" s="177">
        <v>235.4</v>
      </c>
      <c r="L4769" s="32"/>
      <c r="M4769" s="175"/>
      <c r="T4769" s="56"/>
      <c r="AU4769" s="17" t="s">
        <v>90</v>
      </c>
    </row>
    <row r="4770" spans="2:65" s="1" customFormat="1" ht="11.25">
      <c r="B4770" s="32"/>
      <c r="D4770" s="154" t="s">
        <v>403</v>
      </c>
      <c r="F4770" s="176" t="s">
        <v>406</v>
      </c>
      <c r="H4770" s="177">
        <v>626.75</v>
      </c>
      <c r="L4770" s="32"/>
      <c r="M4770" s="175"/>
      <c r="T4770" s="56"/>
      <c r="AU4770" s="17" t="s">
        <v>90</v>
      </c>
    </row>
    <row r="4771" spans="2:65" s="13" customFormat="1" ht="11.25">
      <c r="B4771" s="160"/>
      <c r="D4771" s="154" t="s">
        <v>381</v>
      </c>
      <c r="F4771" s="162" t="s">
        <v>2709</v>
      </c>
      <c r="H4771" s="163">
        <v>5.742</v>
      </c>
      <c r="I4771" s="164"/>
      <c r="L4771" s="160"/>
      <c r="M4771" s="165"/>
      <c r="T4771" s="166"/>
      <c r="AT4771" s="161" t="s">
        <v>381</v>
      </c>
      <c r="AU4771" s="161" t="s">
        <v>90</v>
      </c>
      <c r="AV4771" s="13" t="s">
        <v>90</v>
      </c>
      <c r="AW4771" s="13" t="s">
        <v>4</v>
      </c>
      <c r="AX4771" s="13" t="s">
        <v>87</v>
      </c>
      <c r="AY4771" s="161" t="s">
        <v>373</v>
      </c>
    </row>
    <row r="4772" spans="2:65" s="1" customFormat="1" ht="16.5" customHeight="1">
      <c r="B4772" s="32"/>
      <c r="C4772" s="185" t="s">
        <v>2710</v>
      </c>
      <c r="D4772" s="185" t="s">
        <v>479</v>
      </c>
      <c r="E4772" s="186" t="s">
        <v>2711</v>
      </c>
      <c r="F4772" s="187" t="s">
        <v>2712</v>
      </c>
      <c r="G4772" s="188" t="s">
        <v>172</v>
      </c>
      <c r="H4772" s="189">
        <v>5.22</v>
      </c>
      <c r="I4772" s="190"/>
      <c r="J4772" s="191">
        <f>ROUND(I4772*H4772,2)</f>
        <v>0</v>
      </c>
      <c r="K4772" s="192"/>
      <c r="L4772" s="193"/>
      <c r="M4772" s="194" t="s">
        <v>1</v>
      </c>
      <c r="N4772" s="195" t="s">
        <v>45</v>
      </c>
      <c r="P4772" s="149">
        <f>O4772*H4772</f>
        <v>0</v>
      </c>
      <c r="Q4772" s="149">
        <v>4.1999999999999997E-3</v>
      </c>
      <c r="R4772" s="149">
        <f>Q4772*H4772</f>
        <v>2.1923999999999999E-2</v>
      </c>
      <c r="S4772" s="149">
        <v>0</v>
      </c>
      <c r="T4772" s="150">
        <f>S4772*H4772</f>
        <v>0</v>
      </c>
      <c r="AR4772" s="151" t="s">
        <v>658</v>
      </c>
      <c r="AT4772" s="151" t="s">
        <v>479</v>
      </c>
      <c r="AU4772" s="151" t="s">
        <v>90</v>
      </c>
      <c r="AY4772" s="17" t="s">
        <v>373</v>
      </c>
      <c r="BE4772" s="152">
        <f>IF(N4772="základní",J4772,0)</f>
        <v>0</v>
      </c>
      <c r="BF4772" s="152">
        <f>IF(N4772="snížená",J4772,0)</f>
        <v>0</v>
      </c>
      <c r="BG4772" s="152">
        <f>IF(N4772="zákl. přenesená",J4772,0)</f>
        <v>0</v>
      </c>
      <c r="BH4772" s="152">
        <f>IF(N4772="sníž. přenesená",J4772,0)</f>
        <v>0</v>
      </c>
      <c r="BI4772" s="152">
        <f>IF(N4772="nulová",J4772,0)</f>
        <v>0</v>
      </c>
      <c r="BJ4772" s="17" t="s">
        <v>87</v>
      </c>
      <c r="BK4772" s="152">
        <f>ROUND(I4772*H4772,2)</f>
        <v>0</v>
      </c>
      <c r="BL4772" s="17" t="s">
        <v>497</v>
      </c>
      <c r="BM4772" s="151" t="s">
        <v>2713</v>
      </c>
    </row>
    <row r="4773" spans="2:65" s="13" customFormat="1" ht="11.25">
      <c r="B4773" s="160"/>
      <c r="D4773" s="154" t="s">
        <v>381</v>
      </c>
      <c r="E4773" s="161" t="s">
        <v>1</v>
      </c>
      <c r="F4773" s="162" t="s">
        <v>2707</v>
      </c>
      <c r="H4773" s="163">
        <v>1.92</v>
      </c>
      <c r="I4773" s="164"/>
      <c r="L4773" s="160"/>
      <c r="M4773" s="165"/>
      <c r="T4773" s="166"/>
      <c r="AT4773" s="161" t="s">
        <v>381</v>
      </c>
      <c r="AU4773" s="161" t="s">
        <v>90</v>
      </c>
      <c r="AV4773" s="13" t="s">
        <v>90</v>
      </c>
      <c r="AW4773" s="13" t="s">
        <v>36</v>
      </c>
      <c r="AX4773" s="13" t="s">
        <v>80</v>
      </c>
      <c r="AY4773" s="161" t="s">
        <v>373</v>
      </c>
    </row>
    <row r="4774" spans="2:65" s="13" customFormat="1" ht="11.25">
      <c r="B4774" s="160"/>
      <c r="D4774" s="154" t="s">
        <v>381</v>
      </c>
      <c r="E4774" s="161" t="s">
        <v>1</v>
      </c>
      <c r="F4774" s="162" t="s">
        <v>2708</v>
      </c>
      <c r="H4774" s="163">
        <v>3.3</v>
      </c>
      <c r="I4774" s="164"/>
      <c r="L4774" s="160"/>
      <c r="M4774" s="165"/>
      <c r="T4774" s="166"/>
      <c r="AT4774" s="161" t="s">
        <v>381</v>
      </c>
      <c r="AU4774" s="161" t="s">
        <v>90</v>
      </c>
      <c r="AV4774" s="13" t="s">
        <v>90</v>
      </c>
      <c r="AW4774" s="13" t="s">
        <v>36</v>
      </c>
      <c r="AX4774" s="13" t="s">
        <v>80</v>
      </c>
      <c r="AY4774" s="161" t="s">
        <v>373</v>
      </c>
    </row>
    <row r="4775" spans="2:65" s="14" customFormat="1" ht="11.25">
      <c r="B4775" s="167"/>
      <c r="D4775" s="154" t="s">
        <v>381</v>
      </c>
      <c r="E4775" s="168" t="s">
        <v>1</v>
      </c>
      <c r="F4775" s="169" t="s">
        <v>386</v>
      </c>
      <c r="H4775" s="170">
        <v>5.22</v>
      </c>
      <c r="I4775" s="171"/>
      <c r="L4775" s="167"/>
      <c r="M4775" s="172"/>
      <c r="T4775" s="173"/>
      <c r="AT4775" s="168" t="s">
        <v>381</v>
      </c>
      <c r="AU4775" s="168" t="s">
        <v>90</v>
      </c>
      <c r="AV4775" s="14" t="s">
        <v>379</v>
      </c>
      <c r="AW4775" s="14" t="s">
        <v>36</v>
      </c>
      <c r="AX4775" s="14" t="s">
        <v>87</v>
      </c>
      <c r="AY4775" s="168" t="s">
        <v>373</v>
      </c>
    </row>
    <row r="4776" spans="2:65" s="1" customFormat="1" ht="11.25">
      <c r="B4776" s="32"/>
      <c r="D4776" s="154" t="s">
        <v>403</v>
      </c>
      <c r="F4776" s="174" t="s">
        <v>415</v>
      </c>
      <c r="L4776" s="32"/>
      <c r="M4776" s="175"/>
      <c r="T4776" s="56"/>
      <c r="AU4776" s="17" t="s">
        <v>90</v>
      </c>
    </row>
    <row r="4777" spans="2:65" s="1" customFormat="1" ht="11.25">
      <c r="B4777" s="32"/>
      <c r="D4777" s="154" t="s">
        <v>403</v>
      </c>
      <c r="F4777" s="176" t="s">
        <v>416</v>
      </c>
      <c r="H4777" s="177">
        <v>0</v>
      </c>
      <c r="L4777" s="32"/>
      <c r="M4777" s="175"/>
      <c r="T4777" s="56"/>
      <c r="AU4777" s="17" t="s">
        <v>90</v>
      </c>
    </row>
    <row r="4778" spans="2:65" s="1" customFormat="1" ht="11.25">
      <c r="B4778" s="32"/>
      <c r="D4778" s="154" t="s">
        <v>403</v>
      </c>
      <c r="F4778" s="176" t="s">
        <v>398</v>
      </c>
      <c r="H4778" s="177">
        <v>0</v>
      </c>
      <c r="L4778" s="32"/>
      <c r="M4778" s="175"/>
      <c r="T4778" s="56"/>
      <c r="AU4778" s="17" t="s">
        <v>90</v>
      </c>
    </row>
    <row r="4779" spans="2:65" s="1" customFormat="1" ht="11.25">
      <c r="B4779" s="32"/>
      <c r="D4779" s="154" t="s">
        <v>403</v>
      </c>
      <c r="F4779" s="176" t="s">
        <v>417</v>
      </c>
      <c r="H4779" s="177">
        <v>359.08</v>
      </c>
      <c r="L4779" s="32"/>
      <c r="M4779" s="175"/>
      <c r="T4779" s="56"/>
      <c r="AU4779" s="17" t="s">
        <v>90</v>
      </c>
    </row>
    <row r="4780" spans="2:65" s="1" customFormat="1" ht="11.25">
      <c r="B4780" s="32"/>
      <c r="D4780" s="154" t="s">
        <v>403</v>
      </c>
      <c r="F4780" s="176" t="s">
        <v>418</v>
      </c>
      <c r="H4780" s="177">
        <v>0</v>
      </c>
      <c r="L4780" s="32"/>
      <c r="M4780" s="175"/>
      <c r="T4780" s="56"/>
      <c r="AU4780" s="17" t="s">
        <v>90</v>
      </c>
    </row>
    <row r="4781" spans="2:65" s="1" customFormat="1" ht="11.25">
      <c r="B4781" s="32"/>
      <c r="D4781" s="154" t="s">
        <v>403</v>
      </c>
      <c r="F4781" s="176" t="s">
        <v>419</v>
      </c>
      <c r="H4781" s="177">
        <v>32.270000000000003</v>
      </c>
      <c r="L4781" s="32"/>
      <c r="M4781" s="175"/>
      <c r="T4781" s="56"/>
      <c r="AU4781" s="17" t="s">
        <v>90</v>
      </c>
    </row>
    <row r="4782" spans="2:65" s="1" customFormat="1" ht="11.25">
      <c r="B4782" s="32"/>
      <c r="D4782" s="154" t="s">
        <v>403</v>
      </c>
      <c r="F4782" s="176" t="s">
        <v>420</v>
      </c>
      <c r="H4782" s="177">
        <v>0</v>
      </c>
      <c r="L4782" s="32"/>
      <c r="M4782" s="175"/>
      <c r="T4782" s="56"/>
      <c r="AU4782" s="17" t="s">
        <v>90</v>
      </c>
    </row>
    <row r="4783" spans="2:65" s="1" customFormat="1" ht="11.25">
      <c r="B4783" s="32"/>
      <c r="D4783" s="154" t="s">
        <v>403</v>
      </c>
      <c r="F4783" s="176" t="s">
        <v>421</v>
      </c>
      <c r="H4783" s="177">
        <v>235.4</v>
      </c>
      <c r="L4783" s="32"/>
      <c r="M4783" s="175"/>
      <c r="T4783" s="56"/>
      <c r="AU4783" s="17" t="s">
        <v>90</v>
      </c>
    </row>
    <row r="4784" spans="2:65" s="1" customFormat="1" ht="11.25">
      <c r="B4784" s="32"/>
      <c r="D4784" s="154" t="s">
        <v>403</v>
      </c>
      <c r="F4784" s="176" t="s">
        <v>406</v>
      </c>
      <c r="H4784" s="177">
        <v>626.75</v>
      </c>
      <c r="L4784" s="32"/>
      <c r="M4784" s="175"/>
      <c r="T4784" s="56"/>
      <c r="AU4784" s="17" t="s">
        <v>90</v>
      </c>
    </row>
    <row r="4785" spans="2:65" s="1" customFormat="1" ht="24.2" customHeight="1">
      <c r="B4785" s="32"/>
      <c r="C4785" s="139" t="s">
        <v>2714</v>
      </c>
      <c r="D4785" s="139" t="s">
        <v>375</v>
      </c>
      <c r="E4785" s="140" t="s">
        <v>2715</v>
      </c>
      <c r="F4785" s="141" t="s">
        <v>2716</v>
      </c>
      <c r="G4785" s="142" t="s">
        <v>172</v>
      </c>
      <c r="H4785" s="143">
        <v>2.1</v>
      </c>
      <c r="I4785" s="144"/>
      <c r="J4785" s="145">
        <f>ROUND(I4785*H4785,2)</f>
        <v>0</v>
      </c>
      <c r="K4785" s="146"/>
      <c r="L4785" s="32"/>
      <c r="M4785" s="147" t="s">
        <v>1</v>
      </c>
      <c r="N4785" s="148" t="s">
        <v>45</v>
      </c>
      <c r="P4785" s="149">
        <f>O4785*H4785</f>
        <v>0</v>
      </c>
      <c r="Q4785" s="149">
        <v>3.8999999999999999E-4</v>
      </c>
      <c r="R4785" s="149">
        <f>Q4785*H4785</f>
        <v>8.1900000000000007E-4</v>
      </c>
      <c r="S4785" s="149">
        <v>0</v>
      </c>
      <c r="T4785" s="150">
        <f>S4785*H4785</f>
        <v>0</v>
      </c>
      <c r="AR4785" s="151" t="s">
        <v>497</v>
      </c>
      <c r="AT4785" s="151" t="s">
        <v>375</v>
      </c>
      <c r="AU4785" s="151" t="s">
        <v>90</v>
      </c>
      <c r="AY4785" s="17" t="s">
        <v>373</v>
      </c>
      <c r="BE4785" s="152">
        <f>IF(N4785="základní",J4785,0)</f>
        <v>0</v>
      </c>
      <c r="BF4785" s="152">
        <f>IF(N4785="snížená",J4785,0)</f>
        <v>0</v>
      </c>
      <c r="BG4785" s="152">
        <f>IF(N4785="zákl. přenesená",J4785,0)</f>
        <v>0</v>
      </c>
      <c r="BH4785" s="152">
        <f>IF(N4785="sníž. přenesená",J4785,0)</f>
        <v>0</v>
      </c>
      <c r="BI4785" s="152">
        <f>IF(N4785="nulová",J4785,0)</f>
        <v>0</v>
      </c>
      <c r="BJ4785" s="17" t="s">
        <v>87</v>
      </c>
      <c r="BK4785" s="152">
        <f>ROUND(I4785*H4785,2)</f>
        <v>0</v>
      </c>
      <c r="BL4785" s="17" t="s">
        <v>497</v>
      </c>
      <c r="BM4785" s="151" t="s">
        <v>2717</v>
      </c>
    </row>
    <row r="4786" spans="2:65" s="12" customFormat="1" ht="11.25">
      <c r="B4786" s="153"/>
      <c r="D4786" s="154" t="s">
        <v>381</v>
      </c>
      <c r="E4786" s="155" t="s">
        <v>1</v>
      </c>
      <c r="F4786" s="156" t="s">
        <v>1312</v>
      </c>
      <c r="H4786" s="155" t="s">
        <v>1</v>
      </c>
      <c r="I4786" s="157"/>
      <c r="L4786" s="153"/>
      <c r="M4786" s="158"/>
      <c r="T4786" s="159"/>
      <c r="AT4786" s="155" t="s">
        <v>381</v>
      </c>
      <c r="AU4786" s="155" t="s">
        <v>90</v>
      </c>
      <c r="AV4786" s="12" t="s">
        <v>87</v>
      </c>
      <c r="AW4786" s="12" t="s">
        <v>36</v>
      </c>
      <c r="AX4786" s="12" t="s">
        <v>80</v>
      </c>
      <c r="AY4786" s="155" t="s">
        <v>373</v>
      </c>
    </row>
    <row r="4787" spans="2:65" s="13" customFormat="1" ht="11.25">
      <c r="B4787" s="160"/>
      <c r="D4787" s="154" t="s">
        <v>381</v>
      </c>
      <c r="E4787" s="161" t="s">
        <v>1</v>
      </c>
      <c r="F4787" s="162" t="s">
        <v>2718</v>
      </c>
      <c r="H4787" s="163">
        <v>2.1</v>
      </c>
      <c r="I4787" s="164"/>
      <c r="L4787" s="160"/>
      <c r="M4787" s="165"/>
      <c r="T4787" s="166"/>
      <c r="AT4787" s="161" t="s">
        <v>381</v>
      </c>
      <c r="AU4787" s="161" t="s">
        <v>90</v>
      </c>
      <c r="AV4787" s="13" t="s">
        <v>90</v>
      </c>
      <c r="AW4787" s="13" t="s">
        <v>36</v>
      </c>
      <c r="AX4787" s="13" t="s">
        <v>80</v>
      </c>
      <c r="AY4787" s="161" t="s">
        <v>373</v>
      </c>
    </row>
    <row r="4788" spans="2:65" s="14" customFormat="1" ht="11.25">
      <c r="B4788" s="167"/>
      <c r="D4788" s="154" t="s">
        <v>381</v>
      </c>
      <c r="E4788" s="168" t="s">
        <v>1</v>
      </c>
      <c r="F4788" s="169" t="s">
        <v>386</v>
      </c>
      <c r="H4788" s="170">
        <v>2.1</v>
      </c>
      <c r="I4788" s="171"/>
      <c r="L4788" s="167"/>
      <c r="M4788" s="172"/>
      <c r="T4788" s="173"/>
      <c r="AT4788" s="168" t="s">
        <v>381</v>
      </c>
      <c r="AU4788" s="168" t="s">
        <v>90</v>
      </c>
      <c r="AV4788" s="14" t="s">
        <v>379</v>
      </c>
      <c r="AW4788" s="14" t="s">
        <v>36</v>
      </c>
      <c r="AX4788" s="14" t="s">
        <v>87</v>
      </c>
      <c r="AY4788" s="168" t="s">
        <v>373</v>
      </c>
    </row>
    <row r="4789" spans="2:65" s="1" customFormat="1" ht="24.2" customHeight="1">
      <c r="B4789" s="32"/>
      <c r="C4789" s="139" t="s">
        <v>2719</v>
      </c>
      <c r="D4789" s="139" t="s">
        <v>375</v>
      </c>
      <c r="E4789" s="140" t="s">
        <v>2720</v>
      </c>
      <c r="F4789" s="141" t="s">
        <v>2721</v>
      </c>
      <c r="G4789" s="142" t="s">
        <v>172</v>
      </c>
      <c r="H4789" s="143">
        <v>109.02</v>
      </c>
      <c r="I4789" s="144"/>
      <c r="J4789" s="145">
        <f>ROUND(I4789*H4789,2)</f>
        <v>0</v>
      </c>
      <c r="K4789" s="146"/>
      <c r="L4789" s="32"/>
      <c r="M4789" s="147" t="s">
        <v>1</v>
      </c>
      <c r="N4789" s="148" t="s">
        <v>45</v>
      </c>
      <c r="P4789" s="149">
        <f>O4789*H4789</f>
        <v>0</v>
      </c>
      <c r="Q4789" s="149">
        <v>1.3999999999999999E-4</v>
      </c>
      <c r="R4789" s="149">
        <f>Q4789*H4789</f>
        <v>1.5262799999999998E-2</v>
      </c>
      <c r="S4789" s="149">
        <v>0</v>
      </c>
      <c r="T4789" s="150">
        <f>S4789*H4789</f>
        <v>0</v>
      </c>
      <c r="AR4789" s="151" t="s">
        <v>497</v>
      </c>
      <c r="AT4789" s="151" t="s">
        <v>375</v>
      </c>
      <c r="AU4789" s="151" t="s">
        <v>90</v>
      </c>
      <c r="AY4789" s="17" t="s">
        <v>373</v>
      </c>
      <c r="BE4789" s="152">
        <f>IF(N4789="základní",J4789,0)</f>
        <v>0</v>
      </c>
      <c r="BF4789" s="152">
        <f>IF(N4789="snížená",J4789,0)</f>
        <v>0</v>
      </c>
      <c r="BG4789" s="152">
        <f>IF(N4789="zákl. přenesená",J4789,0)</f>
        <v>0</v>
      </c>
      <c r="BH4789" s="152">
        <f>IF(N4789="sníž. přenesená",J4789,0)</f>
        <v>0</v>
      </c>
      <c r="BI4789" s="152">
        <f>IF(N4789="nulová",J4789,0)</f>
        <v>0</v>
      </c>
      <c r="BJ4789" s="17" t="s">
        <v>87</v>
      </c>
      <c r="BK4789" s="152">
        <f>ROUND(I4789*H4789,2)</f>
        <v>0</v>
      </c>
      <c r="BL4789" s="17" t="s">
        <v>497</v>
      </c>
      <c r="BM4789" s="151" t="s">
        <v>2722</v>
      </c>
    </row>
    <row r="4790" spans="2:65" s="12" customFormat="1" ht="11.25">
      <c r="B4790" s="153"/>
      <c r="D4790" s="154" t="s">
        <v>381</v>
      </c>
      <c r="E4790" s="155" t="s">
        <v>1</v>
      </c>
      <c r="F4790" s="156" t="s">
        <v>1312</v>
      </c>
      <c r="H4790" s="155" t="s">
        <v>1</v>
      </c>
      <c r="I4790" s="157"/>
      <c r="L4790" s="153"/>
      <c r="M4790" s="158"/>
      <c r="T4790" s="159"/>
      <c r="AT4790" s="155" t="s">
        <v>381</v>
      </c>
      <c r="AU4790" s="155" t="s">
        <v>90</v>
      </c>
      <c r="AV4790" s="12" t="s">
        <v>87</v>
      </c>
      <c r="AW4790" s="12" t="s">
        <v>36</v>
      </c>
      <c r="AX4790" s="12" t="s">
        <v>80</v>
      </c>
      <c r="AY4790" s="155" t="s">
        <v>373</v>
      </c>
    </row>
    <row r="4791" spans="2:65" s="13" customFormat="1" ht="11.25">
      <c r="B4791" s="160"/>
      <c r="D4791" s="154" t="s">
        <v>381</v>
      </c>
      <c r="E4791" s="161" t="s">
        <v>1</v>
      </c>
      <c r="F4791" s="162" t="s">
        <v>2723</v>
      </c>
      <c r="H4791" s="163">
        <v>94.5</v>
      </c>
      <c r="I4791" s="164"/>
      <c r="L4791" s="160"/>
      <c r="M4791" s="165"/>
      <c r="T4791" s="166"/>
      <c r="AT4791" s="161" t="s">
        <v>381</v>
      </c>
      <c r="AU4791" s="161" t="s">
        <v>90</v>
      </c>
      <c r="AV4791" s="13" t="s">
        <v>90</v>
      </c>
      <c r="AW4791" s="13" t="s">
        <v>36</v>
      </c>
      <c r="AX4791" s="13" t="s">
        <v>80</v>
      </c>
      <c r="AY4791" s="161" t="s">
        <v>373</v>
      </c>
    </row>
    <row r="4792" spans="2:65" s="13" customFormat="1" ht="11.25">
      <c r="B4792" s="160"/>
      <c r="D4792" s="154" t="s">
        <v>381</v>
      </c>
      <c r="E4792" s="161" t="s">
        <v>1</v>
      </c>
      <c r="F4792" s="162" t="s">
        <v>2724</v>
      </c>
      <c r="H4792" s="163">
        <v>4.5</v>
      </c>
      <c r="I4792" s="164"/>
      <c r="L4792" s="160"/>
      <c r="M4792" s="165"/>
      <c r="T4792" s="166"/>
      <c r="AT4792" s="161" t="s">
        <v>381</v>
      </c>
      <c r="AU4792" s="161" t="s">
        <v>90</v>
      </c>
      <c r="AV4792" s="13" t="s">
        <v>90</v>
      </c>
      <c r="AW4792" s="13" t="s">
        <v>36</v>
      </c>
      <c r="AX4792" s="13" t="s">
        <v>80</v>
      </c>
      <c r="AY4792" s="161" t="s">
        <v>373</v>
      </c>
    </row>
    <row r="4793" spans="2:65" s="13" customFormat="1" ht="11.25">
      <c r="B4793" s="160"/>
      <c r="D4793" s="154" t="s">
        <v>381</v>
      </c>
      <c r="E4793" s="161" t="s">
        <v>1</v>
      </c>
      <c r="F4793" s="162" t="s">
        <v>2725</v>
      </c>
      <c r="H4793" s="163">
        <v>4.71</v>
      </c>
      <c r="I4793" s="164"/>
      <c r="L4793" s="160"/>
      <c r="M4793" s="165"/>
      <c r="T4793" s="166"/>
      <c r="AT4793" s="161" t="s">
        <v>381</v>
      </c>
      <c r="AU4793" s="161" t="s">
        <v>90</v>
      </c>
      <c r="AV4793" s="13" t="s">
        <v>90</v>
      </c>
      <c r="AW4793" s="13" t="s">
        <v>36</v>
      </c>
      <c r="AX4793" s="13" t="s">
        <v>80</v>
      </c>
      <c r="AY4793" s="161" t="s">
        <v>373</v>
      </c>
    </row>
    <row r="4794" spans="2:65" s="13" customFormat="1" ht="11.25">
      <c r="B4794" s="160"/>
      <c r="D4794" s="154" t="s">
        <v>381</v>
      </c>
      <c r="E4794" s="161" t="s">
        <v>1</v>
      </c>
      <c r="F4794" s="162" t="s">
        <v>2726</v>
      </c>
      <c r="H4794" s="163">
        <v>5.31</v>
      </c>
      <c r="I4794" s="164"/>
      <c r="L4794" s="160"/>
      <c r="M4794" s="165"/>
      <c r="T4794" s="166"/>
      <c r="AT4794" s="161" t="s">
        <v>381</v>
      </c>
      <c r="AU4794" s="161" t="s">
        <v>90</v>
      </c>
      <c r="AV4794" s="13" t="s">
        <v>90</v>
      </c>
      <c r="AW4794" s="13" t="s">
        <v>36</v>
      </c>
      <c r="AX4794" s="13" t="s">
        <v>80</v>
      </c>
      <c r="AY4794" s="161" t="s">
        <v>373</v>
      </c>
    </row>
    <row r="4795" spans="2:65" s="14" customFormat="1" ht="11.25">
      <c r="B4795" s="167"/>
      <c r="D4795" s="154" t="s">
        <v>381</v>
      </c>
      <c r="E4795" s="168" t="s">
        <v>1</v>
      </c>
      <c r="F4795" s="169" t="s">
        <v>386</v>
      </c>
      <c r="H4795" s="170">
        <v>109.02</v>
      </c>
      <c r="I4795" s="171"/>
      <c r="L4795" s="167"/>
      <c r="M4795" s="172"/>
      <c r="T4795" s="173"/>
      <c r="AT4795" s="168" t="s">
        <v>381</v>
      </c>
      <c r="AU4795" s="168" t="s">
        <v>90</v>
      </c>
      <c r="AV4795" s="14" t="s">
        <v>379</v>
      </c>
      <c r="AW4795" s="14" t="s">
        <v>36</v>
      </c>
      <c r="AX4795" s="14" t="s">
        <v>87</v>
      </c>
      <c r="AY4795" s="168" t="s">
        <v>373</v>
      </c>
    </row>
    <row r="4796" spans="2:65" s="1" customFormat="1" ht="16.5" customHeight="1">
      <c r="B4796" s="32"/>
      <c r="C4796" s="185" t="s">
        <v>2727</v>
      </c>
      <c r="D4796" s="185" t="s">
        <v>479</v>
      </c>
      <c r="E4796" s="186" t="s">
        <v>2728</v>
      </c>
      <c r="F4796" s="187" t="s">
        <v>2729</v>
      </c>
      <c r="G4796" s="188" t="s">
        <v>172</v>
      </c>
      <c r="H4796" s="189">
        <v>105.81</v>
      </c>
      <c r="I4796" s="190"/>
      <c r="J4796" s="191">
        <f>ROUND(I4796*H4796,2)</f>
        <v>0</v>
      </c>
      <c r="K4796" s="192"/>
      <c r="L4796" s="193"/>
      <c r="M4796" s="194" t="s">
        <v>1</v>
      </c>
      <c r="N4796" s="195" t="s">
        <v>45</v>
      </c>
      <c r="P4796" s="149">
        <f>O4796*H4796</f>
        <v>0</v>
      </c>
      <c r="Q4796" s="149">
        <v>2.8000000000000001E-2</v>
      </c>
      <c r="R4796" s="149">
        <f>Q4796*H4796</f>
        <v>2.9626800000000002</v>
      </c>
      <c r="S4796" s="149">
        <v>0</v>
      </c>
      <c r="T4796" s="150">
        <f>S4796*H4796</f>
        <v>0</v>
      </c>
      <c r="AR4796" s="151" t="s">
        <v>658</v>
      </c>
      <c r="AT4796" s="151" t="s">
        <v>479</v>
      </c>
      <c r="AU4796" s="151" t="s">
        <v>90</v>
      </c>
      <c r="AY4796" s="17" t="s">
        <v>373</v>
      </c>
      <c r="BE4796" s="152">
        <f>IF(N4796="základní",J4796,0)</f>
        <v>0</v>
      </c>
      <c r="BF4796" s="152">
        <f>IF(N4796="snížená",J4796,0)</f>
        <v>0</v>
      </c>
      <c r="BG4796" s="152">
        <f>IF(N4796="zákl. přenesená",J4796,0)</f>
        <v>0</v>
      </c>
      <c r="BH4796" s="152">
        <f>IF(N4796="sníž. přenesená",J4796,0)</f>
        <v>0</v>
      </c>
      <c r="BI4796" s="152">
        <f>IF(N4796="nulová",J4796,0)</f>
        <v>0</v>
      </c>
      <c r="BJ4796" s="17" t="s">
        <v>87</v>
      </c>
      <c r="BK4796" s="152">
        <f>ROUND(I4796*H4796,2)</f>
        <v>0</v>
      </c>
      <c r="BL4796" s="17" t="s">
        <v>497</v>
      </c>
      <c r="BM4796" s="151" t="s">
        <v>2730</v>
      </c>
    </row>
    <row r="4797" spans="2:65" s="13" customFormat="1" ht="11.25">
      <c r="B4797" s="160"/>
      <c r="D4797" s="154" t="s">
        <v>381</v>
      </c>
      <c r="E4797" s="161" t="s">
        <v>1</v>
      </c>
      <c r="F4797" s="162" t="s">
        <v>2723</v>
      </c>
      <c r="H4797" s="163">
        <v>94.5</v>
      </c>
      <c r="I4797" s="164"/>
      <c r="L4797" s="160"/>
      <c r="M4797" s="165"/>
      <c r="T4797" s="166"/>
      <c r="AT4797" s="161" t="s">
        <v>381</v>
      </c>
      <c r="AU4797" s="161" t="s">
        <v>90</v>
      </c>
      <c r="AV4797" s="13" t="s">
        <v>90</v>
      </c>
      <c r="AW4797" s="13" t="s">
        <v>36</v>
      </c>
      <c r="AX4797" s="13" t="s">
        <v>80</v>
      </c>
      <c r="AY4797" s="161" t="s">
        <v>373</v>
      </c>
    </row>
    <row r="4798" spans="2:65" s="13" customFormat="1" ht="11.25">
      <c r="B4798" s="160"/>
      <c r="D4798" s="154" t="s">
        <v>381</v>
      </c>
      <c r="E4798" s="161" t="s">
        <v>1</v>
      </c>
      <c r="F4798" s="162" t="s">
        <v>2724</v>
      </c>
      <c r="H4798" s="163">
        <v>4.5</v>
      </c>
      <c r="I4798" s="164"/>
      <c r="L4798" s="160"/>
      <c r="M4798" s="165"/>
      <c r="T4798" s="166"/>
      <c r="AT4798" s="161" t="s">
        <v>381</v>
      </c>
      <c r="AU4798" s="161" t="s">
        <v>90</v>
      </c>
      <c r="AV4798" s="13" t="s">
        <v>90</v>
      </c>
      <c r="AW4798" s="13" t="s">
        <v>36</v>
      </c>
      <c r="AX4798" s="13" t="s">
        <v>80</v>
      </c>
      <c r="AY4798" s="161" t="s">
        <v>373</v>
      </c>
    </row>
    <row r="4799" spans="2:65" s="13" customFormat="1" ht="11.25">
      <c r="B4799" s="160"/>
      <c r="D4799" s="154" t="s">
        <v>381</v>
      </c>
      <c r="E4799" s="161" t="s">
        <v>1</v>
      </c>
      <c r="F4799" s="162" t="s">
        <v>2725</v>
      </c>
      <c r="H4799" s="163">
        <v>4.71</v>
      </c>
      <c r="I4799" s="164"/>
      <c r="L4799" s="160"/>
      <c r="M4799" s="165"/>
      <c r="T4799" s="166"/>
      <c r="AT4799" s="161" t="s">
        <v>381</v>
      </c>
      <c r="AU4799" s="161" t="s">
        <v>90</v>
      </c>
      <c r="AV4799" s="13" t="s">
        <v>90</v>
      </c>
      <c r="AW4799" s="13" t="s">
        <v>36</v>
      </c>
      <c r="AX4799" s="13" t="s">
        <v>80</v>
      </c>
      <c r="AY4799" s="161" t="s">
        <v>373</v>
      </c>
    </row>
    <row r="4800" spans="2:65" s="13" customFormat="1" ht="11.25">
      <c r="B4800" s="160"/>
      <c r="D4800" s="154" t="s">
        <v>381</v>
      </c>
      <c r="E4800" s="161" t="s">
        <v>1</v>
      </c>
      <c r="F4800" s="162" t="s">
        <v>2718</v>
      </c>
      <c r="H4800" s="163">
        <v>2.1</v>
      </c>
      <c r="I4800" s="164"/>
      <c r="L4800" s="160"/>
      <c r="M4800" s="165"/>
      <c r="T4800" s="166"/>
      <c r="AT4800" s="161" t="s">
        <v>381</v>
      </c>
      <c r="AU4800" s="161" t="s">
        <v>90</v>
      </c>
      <c r="AV4800" s="13" t="s">
        <v>90</v>
      </c>
      <c r="AW4800" s="13" t="s">
        <v>36</v>
      </c>
      <c r="AX4800" s="13" t="s">
        <v>80</v>
      </c>
      <c r="AY4800" s="161" t="s">
        <v>373</v>
      </c>
    </row>
    <row r="4801" spans="2:65" s="14" customFormat="1" ht="11.25">
      <c r="B4801" s="167"/>
      <c r="D4801" s="154" t="s">
        <v>381</v>
      </c>
      <c r="E4801" s="168" t="s">
        <v>1</v>
      </c>
      <c r="F4801" s="169" t="s">
        <v>386</v>
      </c>
      <c r="H4801" s="170">
        <v>105.81</v>
      </c>
      <c r="I4801" s="171"/>
      <c r="L4801" s="167"/>
      <c r="M4801" s="172"/>
      <c r="T4801" s="173"/>
      <c r="AT4801" s="168" t="s">
        <v>381</v>
      </c>
      <c r="AU4801" s="168" t="s">
        <v>90</v>
      </c>
      <c r="AV4801" s="14" t="s">
        <v>379</v>
      </c>
      <c r="AW4801" s="14" t="s">
        <v>36</v>
      </c>
      <c r="AX4801" s="14" t="s">
        <v>87</v>
      </c>
      <c r="AY4801" s="168" t="s">
        <v>373</v>
      </c>
    </row>
    <row r="4802" spans="2:65" s="1" customFormat="1" ht="21.75" customHeight="1">
      <c r="B4802" s="32"/>
      <c r="C4802" s="185" t="s">
        <v>2731</v>
      </c>
      <c r="D4802" s="185" t="s">
        <v>479</v>
      </c>
      <c r="E4802" s="186" t="s">
        <v>2732</v>
      </c>
      <c r="F4802" s="187" t="s">
        <v>2733</v>
      </c>
      <c r="G4802" s="188" t="s">
        <v>172</v>
      </c>
      <c r="H4802" s="189">
        <v>5.31</v>
      </c>
      <c r="I4802" s="190"/>
      <c r="J4802" s="191">
        <f>ROUND(I4802*H4802,2)</f>
        <v>0</v>
      </c>
      <c r="K4802" s="192"/>
      <c r="L4802" s="193"/>
      <c r="M4802" s="194" t="s">
        <v>1</v>
      </c>
      <c r="N4802" s="195" t="s">
        <v>45</v>
      </c>
      <c r="P4802" s="149">
        <f>O4802*H4802</f>
        <v>0</v>
      </c>
      <c r="Q4802" s="149">
        <v>2.8000000000000001E-2</v>
      </c>
      <c r="R4802" s="149">
        <f>Q4802*H4802</f>
        <v>0.14867999999999998</v>
      </c>
      <c r="S4802" s="149">
        <v>0</v>
      </c>
      <c r="T4802" s="150">
        <f>S4802*H4802</f>
        <v>0</v>
      </c>
      <c r="AR4802" s="151" t="s">
        <v>658</v>
      </c>
      <c r="AT4802" s="151" t="s">
        <v>479</v>
      </c>
      <c r="AU4802" s="151" t="s">
        <v>90</v>
      </c>
      <c r="AY4802" s="17" t="s">
        <v>373</v>
      </c>
      <c r="BE4802" s="152">
        <f>IF(N4802="základní",J4802,0)</f>
        <v>0</v>
      </c>
      <c r="BF4802" s="152">
        <f>IF(N4802="snížená",J4802,0)</f>
        <v>0</v>
      </c>
      <c r="BG4802" s="152">
        <f>IF(N4802="zákl. přenesená",J4802,0)</f>
        <v>0</v>
      </c>
      <c r="BH4802" s="152">
        <f>IF(N4802="sníž. přenesená",J4802,0)</f>
        <v>0</v>
      </c>
      <c r="BI4802" s="152">
        <f>IF(N4802="nulová",J4802,0)</f>
        <v>0</v>
      </c>
      <c r="BJ4802" s="17" t="s">
        <v>87</v>
      </c>
      <c r="BK4802" s="152">
        <f>ROUND(I4802*H4802,2)</f>
        <v>0</v>
      </c>
      <c r="BL4802" s="17" t="s">
        <v>497</v>
      </c>
      <c r="BM4802" s="151" t="s">
        <v>2734</v>
      </c>
    </row>
    <row r="4803" spans="2:65" s="13" customFormat="1" ht="11.25">
      <c r="B4803" s="160"/>
      <c r="D4803" s="154" t="s">
        <v>381</v>
      </c>
      <c r="E4803" s="161" t="s">
        <v>1</v>
      </c>
      <c r="F4803" s="162" t="s">
        <v>2726</v>
      </c>
      <c r="H4803" s="163">
        <v>5.31</v>
      </c>
      <c r="I4803" s="164"/>
      <c r="L4803" s="160"/>
      <c r="M4803" s="165"/>
      <c r="T4803" s="166"/>
      <c r="AT4803" s="161" t="s">
        <v>381</v>
      </c>
      <c r="AU4803" s="161" t="s">
        <v>90</v>
      </c>
      <c r="AV4803" s="13" t="s">
        <v>90</v>
      </c>
      <c r="AW4803" s="13" t="s">
        <v>36</v>
      </c>
      <c r="AX4803" s="13" t="s">
        <v>80</v>
      </c>
      <c r="AY4803" s="161" t="s">
        <v>373</v>
      </c>
    </row>
    <row r="4804" spans="2:65" s="14" customFormat="1" ht="11.25">
      <c r="B4804" s="167"/>
      <c r="D4804" s="154" t="s">
        <v>381</v>
      </c>
      <c r="E4804" s="168" t="s">
        <v>1</v>
      </c>
      <c r="F4804" s="169" t="s">
        <v>386</v>
      </c>
      <c r="H4804" s="170">
        <v>5.31</v>
      </c>
      <c r="I4804" s="171"/>
      <c r="L4804" s="167"/>
      <c r="M4804" s="172"/>
      <c r="T4804" s="173"/>
      <c r="AT4804" s="168" t="s">
        <v>381</v>
      </c>
      <c r="AU4804" s="168" t="s">
        <v>90</v>
      </c>
      <c r="AV4804" s="14" t="s">
        <v>379</v>
      </c>
      <c r="AW4804" s="14" t="s">
        <v>36</v>
      </c>
      <c r="AX4804" s="14" t="s">
        <v>87</v>
      </c>
      <c r="AY4804" s="168" t="s">
        <v>373</v>
      </c>
    </row>
    <row r="4805" spans="2:65" s="1" customFormat="1" ht="16.5" customHeight="1">
      <c r="B4805" s="32"/>
      <c r="C4805" s="139" t="s">
        <v>2735</v>
      </c>
      <c r="D4805" s="139" t="s">
        <v>375</v>
      </c>
      <c r="E4805" s="140" t="s">
        <v>2736</v>
      </c>
      <c r="F4805" s="141" t="s">
        <v>2737</v>
      </c>
      <c r="G4805" s="142" t="s">
        <v>914</v>
      </c>
      <c r="H4805" s="143">
        <v>1</v>
      </c>
      <c r="I4805" s="144"/>
      <c r="J4805" s="145">
        <f>ROUND(I4805*H4805,2)</f>
        <v>0</v>
      </c>
      <c r="K4805" s="146"/>
      <c r="L4805" s="32"/>
      <c r="M4805" s="147" t="s">
        <v>1</v>
      </c>
      <c r="N4805" s="148" t="s">
        <v>45</v>
      </c>
      <c r="P4805" s="149">
        <f>O4805*H4805</f>
        <v>0</v>
      </c>
      <c r="Q4805" s="149">
        <v>0</v>
      </c>
      <c r="R4805" s="149">
        <f>Q4805*H4805</f>
        <v>0</v>
      </c>
      <c r="S4805" s="149">
        <v>0</v>
      </c>
      <c r="T4805" s="150">
        <f>S4805*H4805</f>
        <v>0</v>
      </c>
      <c r="AR4805" s="151" t="s">
        <v>497</v>
      </c>
      <c r="AT4805" s="151" t="s">
        <v>375</v>
      </c>
      <c r="AU4805" s="151" t="s">
        <v>90</v>
      </c>
      <c r="AY4805" s="17" t="s">
        <v>373</v>
      </c>
      <c r="BE4805" s="152">
        <f>IF(N4805="základní",J4805,0)</f>
        <v>0</v>
      </c>
      <c r="BF4805" s="152">
        <f>IF(N4805="snížená",J4805,0)</f>
        <v>0</v>
      </c>
      <c r="BG4805" s="152">
        <f>IF(N4805="zákl. přenesená",J4805,0)</f>
        <v>0</v>
      </c>
      <c r="BH4805" s="152">
        <f>IF(N4805="sníž. přenesená",J4805,0)</f>
        <v>0</v>
      </c>
      <c r="BI4805" s="152">
        <f>IF(N4805="nulová",J4805,0)</f>
        <v>0</v>
      </c>
      <c r="BJ4805" s="17" t="s">
        <v>87</v>
      </c>
      <c r="BK4805" s="152">
        <f>ROUND(I4805*H4805,2)</f>
        <v>0</v>
      </c>
      <c r="BL4805" s="17" t="s">
        <v>497</v>
      </c>
      <c r="BM4805" s="151" t="s">
        <v>2738</v>
      </c>
    </row>
    <row r="4806" spans="2:65" s="12" customFormat="1" ht="11.25">
      <c r="B4806" s="153"/>
      <c r="D4806" s="154" t="s">
        <v>381</v>
      </c>
      <c r="E4806" s="155" t="s">
        <v>1</v>
      </c>
      <c r="F4806" s="156" t="s">
        <v>1312</v>
      </c>
      <c r="H4806" s="155" t="s">
        <v>1</v>
      </c>
      <c r="I4806" s="157"/>
      <c r="L4806" s="153"/>
      <c r="M4806" s="158"/>
      <c r="T4806" s="159"/>
      <c r="AT4806" s="155" t="s">
        <v>381</v>
      </c>
      <c r="AU4806" s="155" t="s">
        <v>90</v>
      </c>
      <c r="AV4806" s="12" t="s">
        <v>87</v>
      </c>
      <c r="AW4806" s="12" t="s">
        <v>36</v>
      </c>
      <c r="AX4806" s="12" t="s">
        <v>80</v>
      </c>
      <c r="AY4806" s="155" t="s">
        <v>373</v>
      </c>
    </row>
    <row r="4807" spans="2:65" s="13" customFormat="1" ht="11.25">
      <c r="B4807" s="160"/>
      <c r="D4807" s="154" t="s">
        <v>381</v>
      </c>
      <c r="E4807" s="161" t="s">
        <v>1</v>
      </c>
      <c r="F4807" s="162" t="s">
        <v>2739</v>
      </c>
      <c r="H4807" s="163">
        <v>2.75</v>
      </c>
      <c r="I4807" s="164"/>
      <c r="L4807" s="160"/>
      <c r="M4807" s="165"/>
      <c r="T4807" s="166"/>
      <c r="AT4807" s="161" t="s">
        <v>381</v>
      </c>
      <c r="AU4807" s="161" t="s">
        <v>90</v>
      </c>
      <c r="AV4807" s="13" t="s">
        <v>90</v>
      </c>
      <c r="AW4807" s="13" t="s">
        <v>36</v>
      </c>
      <c r="AX4807" s="13" t="s">
        <v>80</v>
      </c>
      <c r="AY4807" s="161" t="s">
        <v>373</v>
      </c>
    </row>
    <row r="4808" spans="2:65" s="15" customFormat="1" ht="11.25">
      <c r="B4808" s="178"/>
      <c r="D4808" s="154" t="s">
        <v>381</v>
      </c>
      <c r="E4808" s="179" t="s">
        <v>146</v>
      </c>
      <c r="F4808" s="180" t="s">
        <v>406</v>
      </c>
      <c r="H4808" s="181">
        <v>2.75</v>
      </c>
      <c r="I4808" s="182"/>
      <c r="L4808" s="178"/>
      <c r="M4808" s="183"/>
      <c r="T4808" s="184"/>
      <c r="AT4808" s="179" t="s">
        <v>381</v>
      </c>
      <c r="AU4808" s="179" t="s">
        <v>90</v>
      </c>
      <c r="AV4808" s="15" t="s">
        <v>392</v>
      </c>
      <c r="AW4808" s="15" t="s">
        <v>36</v>
      </c>
      <c r="AX4808" s="15" t="s">
        <v>80</v>
      </c>
      <c r="AY4808" s="179" t="s">
        <v>373</v>
      </c>
    </row>
    <row r="4809" spans="2:65" s="14" customFormat="1" ht="11.25">
      <c r="B4809" s="167"/>
      <c r="D4809" s="154" t="s">
        <v>381</v>
      </c>
      <c r="E4809" s="168" t="s">
        <v>1</v>
      </c>
      <c r="F4809" s="169" t="s">
        <v>386</v>
      </c>
      <c r="H4809" s="170">
        <v>2.75</v>
      </c>
      <c r="I4809" s="171"/>
      <c r="L4809" s="167"/>
      <c r="M4809" s="172"/>
      <c r="T4809" s="173"/>
      <c r="AT4809" s="168" t="s">
        <v>381</v>
      </c>
      <c r="AU4809" s="168" t="s">
        <v>90</v>
      </c>
      <c r="AV4809" s="14" t="s">
        <v>379</v>
      </c>
      <c r="AW4809" s="14" t="s">
        <v>36</v>
      </c>
      <c r="AX4809" s="14" t="s">
        <v>80</v>
      </c>
      <c r="AY4809" s="168" t="s">
        <v>373</v>
      </c>
    </row>
    <row r="4810" spans="2:65" s="13" customFormat="1" ht="11.25">
      <c r="B4810" s="160"/>
      <c r="D4810" s="154" t="s">
        <v>381</v>
      </c>
      <c r="E4810" s="161" t="s">
        <v>1</v>
      </c>
      <c r="F4810" s="162" t="s">
        <v>2740</v>
      </c>
      <c r="H4810" s="163">
        <v>1</v>
      </c>
      <c r="I4810" s="164"/>
      <c r="L4810" s="160"/>
      <c r="M4810" s="165"/>
      <c r="T4810" s="166"/>
      <c r="AT4810" s="161" t="s">
        <v>381</v>
      </c>
      <c r="AU4810" s="161" t="s">
        <v>90</v>
      </c>
      <c r="AV4810" s="13" t="s">
        <v>90</v>
      </c>
      <c r="AW4810" s="13" t="s">
        <v>36</v>
      </c>
      <c r="AX4810" s="13" t="s">
        <v>80</v>
      </c>
      <c r="AY4810" s="161" t="s">
        <v>373</v>
      </c>
    </row>
    <row r="4811" spans="2:65" s="14" customFormat="1" ht="11.25">
      <c r="B4811" s="167"/>
      <c r="D4811" s="154" t="s">
        <v>381</v>
      </c>
      <c r="E4811" s="168" t="s">
        <v>1</v>
      </c>
      <c r="F4811" s="169" t="s">
        <v>386</v>
      </c>
      <c r="H4811" s="170">
        <v>1</v>
      </c>
      <c r="I4811" s="171"/>
      <c r="L4811" s="167"/>
      <c r="M4811" s="172"/>
      <c r="T4811" s="173"/>
      <c r="AT4811" s="168" t="s">
        <v>381</v>
      </c>
      <c r="AU4811" s="168" t="s">
        <v>90</v>
      </c>
      <c r="AV4811" s="14" t="s">
        <v>379</v>
      </c>
      <c r="AW4811" s="14" t="s">
        <v>36</v>
      </c>
      <c r="AX4811" s="14" t="s">
        <v>87</v>
      </c>
      <c r="AY4811" s="168" t="s">
        <v>373</v>
      </c>
    </row>
    <row r="4812" spans="2:65" s="1" customFormat="1" ht="16.5" customHeight="1">
      <c r="B4812" s="32"/>
      <c r="C4812" s="185" t="s">
        <v>2741</v>
      </c>
      <c r="D4812" s="185" t="s">
        <v>479</v>
      </c>
      <c r="E4812" s="186" t="s">
        <v>2742</v>
      </c>
      <c r="F4812" s="187" t="s">
        <v>2743</v>
      </c>
      <c r="G4812" s="188" t="s">
        <v>172</v>
      </c>
      <c r="H4812" s="189">
        <v>2.75</v>
      </c>
      <c r="I4812" s="190"/>
      <c r="J4812" s="191">
        <f>ROUND(I4812*H4812,2)</f>
        <v>0</v>
      </c>
      <c r="K4812" s="192"/>
      <c r="L4812" s="193"/>
      <c r="M4812" s="194" t="s">
        <v>1</v>
      </c>
      <c r="N4812" s="195" t="s">
        <v>45</v>
      </c>
      <c r="P4812" s="149">
        <f>O4812*H4812</f>
        <v>0</v>
      </c>
      <c r="Q4812" s="149">
        <v>3.8289999999999998E-2</v>
      </c>
      <c r="R4812" s="149">
        <f>Q4812*H4812</f>
        <v>0.10529749999999999</v>
      </c>
      <c r="S4812" s="149">
        <v>0</v>
      </c>
      <c r="T4812" s="150">
        <f>S4812*H4812</f>
        <v>0</v>
      </c>
      <c r="AR4812" s="151" t="s">
        <v>658</v>
      </c>
      <c r="AT4812" s="151" t="s">
        <v>479</v>
      </c>
      <c r="AU4812" s="151" t="s">
        <v>90</v>
      </c>
      <c r="AY4812" s="17" t="s">
        <v>373</v>
      </c>
      <c r="BE4812" s="152">
        <f>IF(N4812="základní",J4812,0)</f>
        <v>0</v>
      </c>
      <c r="BF4812" s="152">
        <f>IF(N4812="snížená",J4812,0)</f>
        <v>0</v>
      </c>
      <c r="BG4812" s="152">
        <f>IF(N4812="zákl. přenesená",J4812,0)</f>
        <v>0</v>
      </c>
      <c r="BH4812" s="152">
        <f>IF(N4812="sníž. přenesená",J4812,0)</f>
        <v>0</v>
      </c>
      <c r="BI4812" s="152">
        <f>IF(N4812="nulová",J4812,0)</f>
        <v>0</v>
      </c>
      <c r="BJ4812" s="17" t="s">
        <v>87</v>
      </c>
      <c r="BK4812" s="152">
        <f>ROUND(I4812*H4812,2)</f>
        <v>0</v>
      </c>
      <c r="BL4812" s="17" t="s">
        <v>497</v>
      </c>
      <c r="BM4812" s="151" t="s">
        <v>2744</v>
      </c>
    </row>
    <row r="4813" spans="2:65" s="13" customFormat="1" ht="11.25">
      <c r="B4813" s="160"/>
      <c r="D4813" s="154" t="s">
        <v>381</v>
      </c>
      <c r="E4813" s="161" t="s">
        <v>1</v>
      </c>
      <c r="F4813" s="162" t="s">
        <v>146</v>
      </c>
      <c r="H4813" s="163">
        <v>2.75</v>
      </c>
      <c r="I4813" s="164"/>
      <c r="L4813" s="160"/>
      <c r="M4813" s="165"/>
      <c r="T4813" s="166"/>
      <c r="AT4813" s="161" t="s">
        <v>381</v>
      </c>
      <c r="AU4813" s="161" t="s">
        <v>90</v>
      </c>
      <c r="AV4813" s="13" t="s">
        <v>90</v>
      </c>
      <c r="AW4813" s="13" t="s">
        <v>36</v>
      </c>
      <c r="AX4813" s="13" t="s">
        <v>80</v>
      </c>
      <c r="AY4813" s="161" t="s">
        <v>373</v>
      </c>
    </row>
    <row r="4814" spans="2:65" s="14" customFormat="1" ht="11.25">
      <c r="B4814" s="167"/>
      <c r="D4814" s="154" t="s">
        <v>381</v>
      </c>
      <c r="E4814" s="168" t="s">
        <v>1</v>
      </c>
      <c r="F4814" s="169" t="s">
        <v>386</v>
      </c>
      <c r="H4814" s="170">
        <v>2.75</v>
      </c>
      <c r="I4814" s="171"/>
      <c r="L4814" s="167"/>
      <c r="M4814" s="172"/>
      <c r="T4814" s="173"/>
      <c r="AT4814" s="168" t="s">
        <v>381</v>
      </c>
      <c r="AU4814" s="168" t="s">
        <v>90</v>
      </c>
      <c r="AV4814" s="14" t="s">
        <v>379</v>
      </c>
      <c r="AW4814" s="14" t="s">
        <v>36</v>
      </c>
      <c r="AX4814" s="14" t="s">
        <v>87</v>
      </c>
      <c r="AY4814" s="168" t="s">
        <v>373</v>
      </c>
    </row>
    <row r="4815" spans="2:65" s="1" customFormat="1" ht="11.25">
      <c r="B4815" s="32"/>
      <c r="D4815" s="154" t="s">
        <v>403</v>
      </c>
      <c r="F4815" s="174" t="s">
        <v>2745</v>
      </c>
      <c r="L4815" s="32"/>
      <c r="M4815" s="175"/>
      <c r="T4815" s="56"/>
      <c r="AU4815" s="17" t="s">
        <v>90</v>
      </c>
    </row>
    <row r="4816" spans="2:65" s="1" customFormat="1" ht="11.25">
      <c r="B4816" s="32"/>
      <c r="D4816" s="154" t="s">
        <v>403</v>
      </c>
      <c r="F4816" s="176" t="s">
        <v>1312</v>
      </c>
      <c r="H4816" s="177">
        <v>0</v>
      </c>
      <c r="L4816" s="32"/>
      <c r="M4816" s="175"/>
      <c r="T4816" s="56"/>
      <c r="AU4816" s="17" t="s">
        <v>90</v>
      </c>
    </row>
    <row r="4817" spans="2:65" s="1" customFormat="1" ht="11.25">
      <c r="B4817" s="32"/>
      <c r="D4817" s="154" t="s">
        <v>403</v>
      </c>
      <c r="F4817" s="176" t="s">
        <v>2739</v>
      </c>
      <c r="H4817" s="177">
        <v>2.75</v>
      </c>
      <c r="L4817" s="32"/>
      <c r="M4817" s="175"/>
      <c r="T4817" s="56"/>
      <c r="AU4817" s="17" t="s">
        <v>90</v>
      </c>
    </row>
    <row r="4818" spans="2:65" s="1" customFormat="1" ht="11.25">
      <c r="B4818" s="32"/>
      <c r="D4818" s="154" t="s">
        <v>403</v>
      </c>
      <c r="F4818" s="176" t="s">
        <v>406</v>
      </c>
      <c r="H4818" s="177">
        <v>2.75</v>
      </c>
      <c r="L4818" s="32"/>
      <c r="M4818" s="175"/>
      <c r="T4818" s="56"/>
      <c r="AU4818" s="17" t="s">
        <v>90</v>
      </c>
    </row>
    <row r="4819" spans="2:65" s="1" customFormat="1" ht="16.5" customHeight="1">
      <c r="B4819" s="32"/>
      <c r="C4819" s="139" t="s">
        <v>2746</v>
      </c>
      <c r="D4819" s="139" t="s">
        <v>375</v>
      </c>
      <c r="E4819" s="140" t="s">
        <v>2747</v>
      </c>
      <c r="F4819" s="141" t="s">
        <v>2748</v>
      </c>
      <c r="G4819" s="142" t="s">
        <v>914</v>
      </c>
      <c r="H4819" s="143">
        <v>11</v>
      </c>
      <c r="I4819" s="144"/>
      <c r="J4819" s="145">
        <f>ROUND(I4819*H4819,2)</f>
        <v>0</v>
      </c>
      <c r="K4819" s="146"/>
      <c r="L4819" s="32"/>
      <c r="M4819" s="147" t="s">
        <v>1</v>
      </c>
      <c r="N4819" s="148" t="s">
        <v>45</v>
      </c>
      <c r="P4819" s="149">
        <f>O4819*H4819</f>
        <v>0</v>
      </c>
      <c r="Q4819" s="149">
        <v>0</v>
      </c>
      <c r="R4819" s="149">
        <f>Q4819*H4819</f>
        <v>0</v>
      </c>
      <c r="S4819" s="149">
        <v>0</v>
      </c>
      <c r="T4819" s="150">
        <f>S4819*H4819</f>
        <v>0</v>
      </c>
      <c r="AR4819" s="151" t="s">
        <v>497</v>
      </c>
      <c r="AT4819" s="151" t="s">
        <v>375</v>
      </c>
      <c r="AU4819" s="151" t="s">
        <v>90</v>
      </c>
      <c r="AY4819" s="17" t="s">
        <v>373</v>
      </c>
      <c r="BE4819" s="152">
        <f>IF(N4819="základní",J4819,0)</f>
        <v>0</v>
      </c>
      <c r="BF4819" s="152">
        <f>IF(N4819="snížená",J4819,0)</f>
        <v>0</v>
      </c>
      <c r="BG4819" s="152">
        <f>IF(N4819="zákl. přenesená",J4819,0)</f>
        <v>0</v>
      </c>
      <c r="BH4819" s="152">
        <f>IF(N4819="sníž. přenesená",J4819,0)</f>
        <v>0</v>
      </c>
      <c r="BI4819" s="152">
        <f>IF(N4819="nulová",J4819,0)</f>
        <v>0</v>
      </c>
      <c r="BJ4819" s="17" t="s">
        <v>87</v>
      </c>
      <c r="BK4819" s="152">
        <f>ROUND(I4819*H4819,2)</f>
        <v>0</v>
      </c>
      <c r="BL4819" s="17" t="s">
        <v>497</v>
      </c>
      <c r="BM4819" s="151" t="s">
        <v>2749</v>
      </c>
    </row>
    <row r="4820" spans="2:65" s="12" customFormat="1" ht="11.25">
      <c r="B4820" s="153"/>
      <c r="D4820" s="154" t="s">
        <v>381</v>
      </c>
      <c r="E4820" s="155" t="s">
        <v>1</v>
      </c>
      <c r="F4820" s="156" t="s">
        <v>1312</v>
      </c>
      <c r="H4820" s="155" t="s">
        <v>1</v>
      </c>
      <c r="I4820" s="157"/>
      <c r="L4820" s="153"/>
      <c r="M4820" s="158"/>
      <c r="T4820" s="159"/>
      <c r="AT4820" s="155" t="s">
        <v>381</v>
      </c>
      <c r="AU4820" s="155" t="s">
        <v>90</v>
      </c>
      <c r="AV4820" s="12" t="s">
        <v>87</v>
      </c>
      <c r="AW4820" s="12" t="s">
        <v>36</v>
      </c>
      <c r="AX4820" s="12" t="s">
        <v>80</v>
      </c>
      <c r="AY4820" s="155" t="s">
        <v>373</v>
      </c>
    </row>
    <row r="4821" spans="2:65" s="13" customFormat="1" ht="11.25">
      <c r="B4821" s="160"/>
      <c r="D4821" s="154" t="s">
        <v>381</v>
      </c>
      <c r="E4821" s="161" t="s">
        <v>1</v>
      </c>
      <c r="F4821" s="162" t="s">
        <v>2146</v>
      </c>
      <c r="H4821" s="163">
        <v>1</v>
      </c>
      <c r="I4821" s="164"/>
      <c r="L4821" s="160"/>
      <c r="M4821" s="165"/>
      <c r="T4821" s="166"/>
      <c r="AT4821" s="161" t="s">
        <v>381</v>
      </c>
      <c r="AU4821" s="161" t="s">
        <v>90</v>
      </c>
      <c r="AV4821" s="13" t="s">
        <v>90</v>
      </c>
      <c r="AW4821" s="13" t="s">
        <v>36</v>
      </c>
      <c r="AX4821" s="13" t="s">
        <v>80</v>
      </c>
      <c r="AY4821" s="161" t="s">
        <v>373</v>
      </c>
    </row>
    <row r="4822" spans="2:65" s="13" customFormat="1" ht="11.25">
      <c r="B4822" s="160"/>
      <c r="D4822" s="154" t="s">
        <v>381</v>
      </c>
      <c r="E4822" s="161" t="s">
        <v>1</v>
      </c>
      <c r="F4822" s="162" t="s">
        <v>2147</v>
      </c>
      <c r="H4822" s="163">
        <v>1</v>
      </c>
      <c r="I4822" s="164"/>
      <c r="L4822" s="160"/>
      <c r="M4822" s="165"/>
      <c r="T4822" s="166"/>
      <c r="AT4822" s="161" t="s">
        <v>381</v>
      </c>
      <c r="AU4822" s="161" t="s">
        <v>90</v>
      </c>
      <c r="AV4822" s="13" t="s">
        <v>90</v>
      </c>
      <c r="AW4822" s="13" t="s">
        <v>36</v>
      </c>
      <c r="AX4822" s="13" t="s">
        <v>80</v>
      </c>
      <c r="AY4822" s="161" t="s">
        <v>373</v>
      </c>
    </row>
    <row r="4823" spans="2:65" s="13" customFormat="1" ht="11.25">
      <c r="B4823" s="160"/>
      <c r="D4823" s="154" t="s">
        <v>381</v>
      </c>
      <c r="E4823" s="161" t="s">
        <v>1</v>
      </c>
      <c r="F4823" s="162" t="s">
        <v>2740</v>
      </c>
      <c r="H4823" s="163">
        <v>1</v>
      </c>
      <c r="I4823" s="164"/>
      <c r="L4823" s="160"/>
      <c r="M4823" s="165"/>
      <c r="T4823" s="166"/>
      <c r="AT4823" s="161" t="s">
        <v>381</v>
      </c>
      <c r="AU4823" s="161" t="s">
        <v>90</v>
      </c>
      <c r="AV4823" s="13" t="s">
        <v>90</v>
      </c>
      <c r="AW4823" s="13" t="s">
        <v>36</v>
      </c>
      <c r="AX4823" s="13" t="s">
        <v>80</v>
      </c>
      <c r="AY4823" s="161" t="s">
        <v>373</v>
      </c>
    </row>
    <row r="4824" spans="2:65" s="13" customFormat="1" ht="11.25">
      <c r="B4824" s="160"/>
      <c r="D4824" s="154" t="s">
        <v>381</v>
      </c>
      <c r="E4824" s="161" t="s">
        <v>1</v>
      </c>
      <c r="F4824" s="162" t="s">
        <v>2750</v>
      </c>
      <c r="H4824" s="163">
        <v>1</v>
      </c>
      <c r="I4824" s="164"/>
      <c r="L4824" s="160"/>
      <c r="M4824" s="165"/>
      <c r="T4824" s="166"/>
      <c r="AT4824" s="161" t="s">
        <v>381</v>
      </c>
      <c r="AU4824" s="161" t="s">
        <v>90</v>
      </c>
      <c r="AV4824" s="13" t="s">
        <v>90</v>
      </c>
      <c r="AW4824" s="13" t="s">
        <v>36</v>
      </c>
      <c r="AX4824" s="13" t="s">
        <v>80</v>
      </c>
      <c r="AY4824" s="161" t="s">
        <v>373</v>
      </c>
    </row>
    <row r="4825" spans="2:65" s="13" customFormat="1" ht="11.25">
      <c r="B4825" s="160"/>
      <c r="D4825" s="154" t="s">
        <v>381</v>
      </c>
      <c r="E4825" s="161" t="s">
        <v>1</v>
      </c>
      <c r="F4825" s="162" t="s">
        <v>2148</v>
      </c>
      <c r="H4825" s="163">
        <v>1</v>
      </c>
      <c r="I4825" s="164"/>
      <c r="L4825" s="160"/>
      <c r="M4825" s="165"/>
      <c r="T4825" s="166"/>
      <c r="AT4825" s="161" t="s">
        <v>381</v>
      </c>
      <c r="AU4825" s="161" t="s">
        <v>90</v>
      </c>
      <c r="AV4825" s="13" t="s">
        <v>90</v>
      </c>
      <c r="AW4825" s="13" t="s">
        <v>36</v>
      </c>
      <c r="AX4825" s="13" t="s">
        <v>80</v>
      </c>
      <c r="AY4825" s="161" t="s">
        <v>373</v>
      </c>
    </row>
    <row r="4826" spans="2:65" s="12" customFormat="1" ht="11.25">
      <c r="B4826" s="153"/>
      <c r="D4826" s="154" t="s">
        <v>381</v>
      </c>
      <c r="E4826" s="155" t="s">
        <v>1</v>
      </c>
      <c r="F4826" s="156" t="s">
        <v>2491</v>
      </c>
      <c r="H4826" s="155" t="s">
        <v>1</v>
      </c>
      <c r="I4826" s="157"/>
      <c r="L4826" s="153"/>
      <c r="M4826" s="158"/>
      <c r="T4826" s="159"/>
      <c r="AT4826" s="155" t="s">
        <v>381</v>
      </c>
      <c r="AU4826" s="155" t="s">
        <v>90</v>
      </c>
      <c r="AV4826" s="12" t="s">
        <v>87</v>
      </c>
      <c r="AW4826" s="12" t="s">
        <v>36</v>
      </c>
      <c r="AX4826" s="12" t="s">
        <v>80</v>
      </c>
      <c r="AY4826" s="155" t="s">
        <v>373</v>
      </c>
    </row>
    <row r="4827" spans="2:65" s="13" customFormat="1" ht="11.25">
      <c r="B4827" s="160"/>
      <c r="D4827" s="154" t="s">
        <v>381</v>
      </c>
      <c r="E4827" s="161" t="s">
        <v>1</v>
      </c>
      <c r="F4827" s="162" t="s">
        <v>2751</v>
      </c>
      <c r="H4827" s="163">
        <v>2</v>
      </c>
      <c r="I4827" s="164"/>
      <c r="L4827" s="160"/>
      <c r="M4827" s="165"/>
      <c r="T4827" s="166"/>
      <c r="AT4827" s="161" t="s">
        <v>381</v>
      </c>
      <c r="AU4827" s="161" t="s">
        <v>90</v>
      </c>
      <c r="AV4827" s="13" t="s">
        <v>90</v>
      </c>
      <c r="AW4827" s="13" t="s">
        <v>36</v>
      </c>
      <c r="AX4827" s="13" t="s">
        <v>80</v>
      </c>
      <c r="AY4827" s="161" t="s">
        <v>373</v>
      </c>
    </row>
    <row r="4828" spans="2:65" s="13" customFormat="1" ht="11.25">
      <c r="B4828" s="160"/>
      <c r="D4828" s="154" t="s">
        <v>381</v>
      </c>
      <c r="E4828" s="161" t="s">
        <v>1</v>
      </c>
      <c r="F4828" s="162" t="s">
        <v>2752</v>
      </c>
      <c r="H4828" s="163">
        <v>2</v>
      </c>
      <c r="I4828" s="164"/>
      <c r="L4828" s="160"/>
      <c r="M4828" s="165"/>
      <c r="T4828" s="166"/>
      <c r="AT4828" s="161" t="s">
        <v>381</v>
      </c>
      <c r="AU4828" s="161" t="s">
        <v>90</v>
      </c>
      <c r="AV4828" s="13" t="s">
        <v>90</v>
      </c>
      <c r="AW4828" s="13" t="s">
        <v>36</v>
      </c>
      <c r="AX4828" s="13" t="s">
        <v>80</v>
      </c>
      <c r="AY4828" s="161" t="s">
        <v>373</v>
      </c>
    </row>
    <row r="4829" spans="2:65" s="12" customFormat="1" ht="11.25">
      <c r="B4829" s="153"/>
      <c r="D4829" s="154" t="s">
        <v>381</v>
      </c>
      <c r="E4829" s="155" t="s">
        <v>1</v>
      </c>
      <c r="F4829" s="156" t="s">
        <v>2084</v>
      </c>
      <c r="H4829" s="155" t="s">
        <v>1</v>
      </c>
      <c r="I4829" s="157"/>
      <c r="L4829" s="153"/>
      <c r="M4829" s="158"/>
      <c r="T4829" s="159"/>
      <c r="AT4829" s="155" t="s">
        <v>381</v>
      </c>
      <c r="AU4829" s="155" t="s">
        <v>90</v>
      </c>
      <c r="AV4829" s="12" t="s">
        <v>87</v>
      </c>
      <c r="AW4829" s="12" t="s">
        <v>36</v>
      </c>
      <c r="AX4829" s="12" t="s">
        <v>80</v>
      </c>
      <c r="AY4829" s="155" t="s">
        <v>373</v>
      </c>
    </row>
    <row r="4830" spans="2:65" s="13" customFormat="1" ht="11.25">
      <c r="B4830" s="160"/>
      <c r="D4830" s="154" t="s">
        <v>381</v>
      </c>
      <c r="E4830" s="161" t="s">
        <v>1</v>
      </c>
      <c r="F4830" s="162" t="s">
        <v>2586</v>
      </c>
      <c r="H4830" s="163">
        <v>1</v>
      </c>
      <c r="I4830" s="164"/>
      <c r="L4830" s="160"/>
      <c r="M4830" s="165"/>
      <c r="T4830" s="166"/>
      <c r="AT4830" s="161" t="s">
        <v>381</v>
      </c>
      <c r="AU4830" s="161" t="s">
        <v>90</v>
      </c>
      <c r="AV4830" s="13" t="s">
        <v>90</v>
      </c>
      <c r="AW4830" s="13" t="s">
        <v>36</v>
      </c>
      <c r="AX4830" s="13" t="s">
        <v>80</v>
      </c>
      <c r="AY4830" s="161" t="s">
        <v>373</v>
      </c>
    </row>
    <row r="4831" spans="2:65" s="13" customFormat="1" ht="11.25">
      <c r="B4831" s="160"/>
      <c r="D4831" s="154" t="s">
        <v>381</v>
      </c>
      <c r="E4831" s="161" t="s">
        <v>1</v>
      </c>
      <c r="F4831" s="162" t="s">
        <v>2587</v>
      </c>
      <c r="H4831" s="163">
        <v>1</v>
      </c>
      <c r="I4831" s="164"/>
      <c r="L4831" s="160"/>
      <c r="M4831" s="165"/>
      <c r="T4831" s="166"/>
      <c r="AT4831" s="161" t="s">
        <v>381</v>
      </c>
      <c r="AU4831" s="161" t="s">
        <v>90</v>
      </c>
      <c r="AV4831" s="13" t="s">
        <v>90</v>
      </c>
      <c r="AW4831" s="13" t="s">
        <v>36</v>
      </c>
      <c r="AX4831" s="13" t="s">
        <v>80</v>
      </c>
      <c r="AY4831" s="161" t="s">
        <v>373</v>
      </c>
    </row>
    <row r="4832" spans="2:65" s="14" customFormat="1" ht="11.25">
      <c r="B4832" s="167"/>
      <c r="D4832" s="154" t="s">
        <v>381</v>
      </c>
      <c r="E4832" s="168" t="s">
        <v>1</v>
      </c>
      <c r="F4832" s="169" t="s">
        <v>386</v>
      </c>
      <c r="H4832" s="170">
        <v>11</v>
      </c>
      <c r="I4832" s="171"/>
      <c r="L4832" s="167"/>
      <c r="M4832" s="172"/>
      <c r="T4832" s="173"/>
      <c r="AT4832" s="168" t="s">
        <v>381</v>
      </c>
      <c r="AU4832" s="168" t="s">
        <v>90</v>
      </c>
      <c r="AV4832" s="14" t="s">
        <v>379</v>
      </c>
      <c r="AW4832" s="14" t="s">
        <v>36</v>
      </c>
      <c r="AX4832" s="14" t="s">
        <v>87</v>
      </c>
      <c r="AY4832" s="168" t="s">
        <v>373</v>
      </c>
    </row>
    <row r="4833" spans="2:65" s="1" customFormat="1" ht="16.5" customHeight="1">
      <c r="B4833" s="32"/>
      <c r="C4833" s="185" t="s">
        <v>2753</v>
      </c>
      <c r="D4833" s="185" t="s">
        <v>479</v>
      </c>
      <c r="E4833" s="186" t="s">
        <v>2358</v>
      </c>
      <c r="F4833" s="187" t="s">
        <v>2359</v>
      </c>
      <c r="G4833" s="188" t="s">
        <v>914</v>
      </c>
      <c r="H4833" s="189">
        <v>11</v>
      </c>
      <c r="I4833" s="190"/>
      <c r="J4833" s="191">
        <f>ROUND(I4833*H4833,2)</f>
        <v>0</v>
      </c>
      <c r="K4833" s="192"/>
      <c r="L4833" s="193"/>
      <c r="M4833" s="194" t="s">
        <v>1</v>
      </c>
      <c r="N4833" s="195" t="s">
        <v>45</v>
      </c>
      <c r="P4833" s="149">
        <f>O4833*H4833</f>
        <v>0</v>
      </c>
      <c r="Q4833" s="149">
        <v>2.3999999999999998E-3</v>
      </c>
      <c r="R4833" s="149">
        <f>Q4833*H4833</f>
        <v>2.6399999999999996E-2</v>
      </c>
      <c r="S4833" s="149">
        <v>0</v>
      </c>
      <c r="T4833" s="150">
        <f>S4833*H4833</f>
        <v>0</v>
      </c>
      <c r="AR4833" s="151" t="s">
        <v>658</v>
      </c>
      <c r="AT4833" s="151" t="s">
        <v>479</v>
      </c>
      <c r="AU4833" s="151" t="s">
        <v>90</v>
      </c>
      <c r="AY4833" s="17" t="s">
        <v>373</v>
      </c>
      <c r="BE4833" s="152">
        <f>IF(N4833="základní",J4833,0)</f>
        <v>0</v>
      </c>
      <c r="BF4833" s="152">
        <f>IF(N4833="snížená",J4833,0)</f>
        <v>0</v>
      </c>
      <c r="BG4833" s="152">
        <f>IF(N4833="zákl. přenesená",J4833,0)</f>
        <v>0</v>
      </c>
      <c r="BH4833" s="152">
        <f>IF(N4833="sníž. přenesená",J4833,0)</f>
        <v>0</v>
      </c>
      <c r="BI4833" s="152">
        <f>IF(N4833="nulová",J4833,0)</f>
        <v>0</v>
      </c>
      <c r="BJ4833" s="17" t="s">
        <v>87</v>
      </c>
      <c r="BK4833" s="152">
        <f>ROUND(I4833*H4833,2)</f>
        <v>0</v>
      </c>
      <c r="BL4833" s="17" t="s">
        <v>497</v>
      </c>
      <c r="BM4833" s="151" t="s">
        <v>2754</v>
      </c>
    </row>
    <row r="4834" spans="2:65" s="1" customFormat="1" ht="16.5" customHeight="1">
      <c r="B4834" s="32"/>
      <c r="C4834" s="139" t="s">
        <v>2755</v>
      </c>
      <c r="D4834" s="139" t="s">
        <v>375</v>
      </c>
      <c r="E4834" s="140" t="s">
        <v>2756</v>
      </c>
      <c r="F4834" s="141" t="s">
        <v>2757</v>
      </c>
      <c r="G4834" s="142" t="s">
        <v>914</v>
      </c>
      <c r="H4834" s="143">
        <v>8</v>
      </c>
      <c r="I4834" s="144"/>
      <c r="J4834" s="145">
        <f>ROUND(I4834*H4834,2)</f>
        <v>0</v>
      </c>
      <c r="K4834" s="146"/>
      <c r="L4834" s="32"/>
      <c r="M4834" s="147" t="s">
        <v>1</v>
      </c>
      <c r="N4834" s="148" t="s">
        <v>45</v>
      </c>
      <c r="P4834" s="149">
        <f>O4834*H4834</f>
        <v>0</v>
      </c>
      <c r="Q4834" s="149">
        <v>0</v>
      </c>
      <c r="R4834" s="149">
        <f>Q4834*H4834</f>
        <v>0</v>
      </c>
      <c r="S4834" s="149">
        <v>0</v>
      </c>
      <c r="T4834" s="150">
        <f>S4834*H4834</f>
        <v>0</v>
      </c>
      <c r="AR4834" s="151" t="s">
        <v>497</v>
      </c>
      <c r="AT4834" s="151" t="s">
        <v>375</v>
      </c>
      <c r="AU4834" s="151" t="s">
        <v>90</v>
      </c>
      <c r="AY4834" s="17" t="s">
        <v>373</v>
      </c>
      <c r="BE4834" s="152">
        <f>IF(N4834="základní",J4834,0)</f>
        <v>0</v>
      </c>
      <c r="BF4834" s="152">
        <f>IF(N4834="snížená",J4834,0)</f>
        <v>0</v>
      </c>
      <c r="BG4834" s="152">
        <f>IF(N4834="zákl. přenesená",J4834,0)</f>
        <v>0</v>
      </c>
      <c r="BH4834" s="152">
        <f>IF(N4834="sníž. přenesená",J4834,0)</f>
        <v>0</v>
      </c>
      <c r="BI4834" s="152">
        <f>IF(N4834="nulová",J4834,0)</f>
        <v>0</v>
      </c>
      <c r="BJ4834" s="17" t="s">
        <v>87</v>
      </c>
      <c r="BK4834" s="152">
        <f>ROUND(I4834*H4834,2)</f>
        <v>0</v>
      </c>
      <c r="BL4834" s="17" t="s">
        <v>497</v>
      </c>
      <c r="BM4834" s="151" t="s">
        <v>2758</v>
      </c>
    </row>
    <row r="4835" spans="2:65" s="12" customFormat="1" ht="11.25">
      <c r="B4835" s="153"/>
      <c r="D4835" s="154" t="s">
        <v>381</v>
      </c>
      <c r="E4835" s="155" t="s">
        <v>1</v>
      </c>
      <c r="F4835" s="156" t="s">
        <v>1312</v>
      </c>
      <c r="H4835" s="155" t="s">
        <v>1</v>
      </c>
      <c r="I4835" s="157"/>
      <c r="L4835" s="153"/>
      <c r="M4835" s="158"/>
      <c r="T4835" s="159"/>
      <c r="AT4835" s="155" t="s">
        <v>381</v>
      </c>
      <c r="AU4835" s="155" t="s">
        <v>90</v>
      </c>
      <c r="AV4835" s="12" t="s">
        <v>87</v>
      </c>
      <c r="AW4835" s="12" t="s">
        <v>36</v>
      </c>
      <c r="AX4835" s="12" t="s">
        <v>80</v>
      </c>
      <c r="AY4835" s="155" t="s">
        <v>373</v>
      </c>
    </row>
    <row r="4836" spans="2:65" s="13" customFormat="1" ht="11.25">
      <c r="B4836" s="160"/>
      <c r="D4836" s="154" t="s">
        <v>381</v>
      </c>
      <c r="E4836" s="161" t="s">
        <v>1</v>
      </c>
      <c r="F4836" s="162" t="s">
        <v>2146</v>
      </c>
      <c r="H4836" s="163">
        <v>1</v>
      </c>
      <c r="I4836" s="164"/>
      <c r="L4836" s="160"/>
      <c r="M4836" s="165"/>
      <c r="T4836" s="166"/>
      <c r="AT4836" s="161" t="s">
        <v>381</v>
      </c>
      <c r="AU4836" s="161" t="s">
        <v>90</v>
      </c>
      <c r="AV4836" s="13" t="s">
        <v>90</v>
      </c>
      <c r="AW4836" s="13" t="s">
        <v>36</v>
      </c>
      <c r="AX4836" s="13" t="s">
        <v>80</v>
      </c>
      <c r="AY4836" s="161" t="s">
        <v>373</v>
      </c>
    </row>
    <row r="4837" spans="2:65" s="13" customFormat="1" ht="11.25">
      <c r="B4837" s="160"/>
      <c r="D4837" s="154" t="s">
        <v>381</v>
      </c>
      <c r="E4837" s="161" t="s">
        <v>1</v>
      </c>
      <c r="F4837" s="162" t="s">
        <v>2147</v>
      </c>
      <c r="H4837" s="163">
        <v>1</v>
      </c>
      <c r="I4837" s="164"/>
      <c r="L4837" s="160"/>
      <c r="M4837" s="165"/>
      <c r="T4837" s="166"/>
      <c r="AT4837" s="161" t="s">
        <v>381</v>
      </c>
      <c r="AU4837" s="161" t="s">
        <v>90</v>
      </c>
      <c r="AV4837" s="13" t="s">
        <v>90</v>
      </c>
      <c r="AW4837" s="13" t="s">
        <v>36</v>
      </c>
      <c r="AX4837" s="13" t="s">
        <v>80</v>
      </c>
      <c r="AY4837" s="161" t="s">
        <v>373</v>
      </c>
    </row>
    <row r="4838" spans="2:65" s="13" customFormat="1" ht="11.25">
      <c r="B4838" s="160"/>
      <c r="D4838" s="154" t="s">
        <v>381</v>
      </c>
      <c r="E4838" s="161" t="s">
        <v>1</v>
      </c>
      <c r="F4838" s="162" t="s">
        <v>2750</v>
      </c>
      <c r="H4838" s="163">
        <v>1</v>
      </c>
      <c r="I4838" s="164"/>
      <c r="L4838" s="160"/>
      <c r="M4838" s="165"/>
      <c r="T4838" s="166"/>
      <c r="AT4838" s="161" t="s">
        <v>381</v>
      </c>
      <c r="AU4838" s="161" t="s">
        <v>90</v>
      </c>
      <c r="AV4838" s="13" t="s">
        <v>90</v>
      </c>
      <c r="AW4838" s="13" t="s">
        <v>36</v>
      </c>
      <c r="AX4838" s="13" t="s">
        <v>80</v>
      </c>
      <c r="AY4838" s="161" t="s">
        <v>373</v>
      </c>
    </row>
    <row r="4839" spans="2:65" s="13" customFormat="1" ht="11.25">
      <c r="B4839" s="160"/>
      <c r="D4839" s="154" t="s">
        <v>381</v>
      </c>
      <c r="E4839" s="161" t="s">
        <v>1</v>
      </c>
      <c r="F4839" s="162" t="s">
        <v>2148</v>
      </c>
      <c r="H4839" s="163">
        <v>1</v>
      </c>
      <c r="I4839" s="164"/>
      <c r="L4839" s="160"/>
      <c r="M4839" s="165"/>
      <c r="T4839" s="166"/>
      <c r="AT4839" s="161" t="s">
        <v>381</v>
      </c>
      <c r="AU4839" s="161" t="s">
        <v>90</v>
      </c>
      <c r="AV4839" s="13" t="s">
        <v>90</v>
      </c>
      <c r="AW4839" s="13" t="s">
        <v>36</v>
      </c>
      <c r="AX4839" s="13" t="s">
        <v>80</v>
      </c>
      <c r="AY4839" s="161" t="s">
        <v>373</v>
      </c>
    </row>
    <row r="4840" spans="2:65" s="12" customFormat="1" ht="11.25">
      <c r="B4840" s="153"/>
      <c r="D4840" s="154" t="s">
        <v>381</v>
      </c>
      <c r="E4840" s="155" t="s">
        <v>1</v>
      </c>
      <c r="F4840" s="156" t="s">
        <v>2491</v>
      </c>
      <c r="H4840" s="155" t="s">
        <v>1</v>
      </c>
      <c r="I4840" s="157"/>
      <c r="L4840" s="153"/>
      <c r="M4840" s="158"/>
      <c r="T4840" s="159"/>
      <c r="AT4840" s="155" t="s">
        <v>381</v>
      </c>
      <c r="AU4840" s="155" t="s">
        <v>90</v>
      </c>
      <c r="AV4840" s="12" t="s">
        <v>87</v>
      </c>
      <c r="AW4840" s="12" t="s">
        <v>36</v>
      </c>
      <c r="AX4840" s="12" t="s">
        <v>80</v>
      </c>
      <c r="AY4840" s="155" t="s">
        <v>373</v>
      </c>
    </row>
    <row r="4841" spans="2:65" s="13" customFormat="1" ht="11.25">
      <c r="B4841" s="160"/>
      <c r="D4841" s="154" t="s">
        <v>381</v>
      </c>
      <c r="E4841" s="161" t="s">
        <v>1</v>
      </c>
      <c r="F4841" s="162" t="s">
        <v>2759</v>
      </c>
      <c r="H4841" s="163">
        <v>4</v>
      </c>
      <c r="I4841" s="164"/>
      <c r="L4841" s="160"/>
      <c r="M4841" s="165"/>
      <c r="T4841" s="166"/>
      <c r="AT4841" s="161" t="s">
        <v>381</v>
      </c>
      <c r="AU4841" s="161" t="s">
        <v>90</v>
      </c>
      <c r="AV4841" s="13" t="s">
        <v>90</v>
      </c>
      <c r="AW4841" s="13" t="s">
        <v>36</v>
      </c>
      <c r="AX4841" s="13" t="s">
        <v>80</v>
      </c>
      <c r="AY4841" s="161" t="s">
        <v>373</v>
      </c>
    </row>
    <row r="4842" spans="2:65" s="14" customFormat="1" ht="11.25">
      <c r="B4842" s="167"/>
      <c r="D4842" s="154" t="s">
        <v>381</v>
      </c>
      <c r="E4842" s="168" t="s">
        <v>1</v>
      </c>
      <c r="F4842" s="169" t="s">
        <v>386</v>
      </c>
      <c r="H4842" s="170">
        <v>8</v>
      </c>
      <c r="I4842" s="171"/>
      <c r="L4842" s="167"/>
      <c r="M4842" s="172"/>
      <c r="T4842" s="173"/>
      <c r="AT4842" s="168" t="s">
        <v>381</v>
      </c>
      <c r="AU4842" s="168" t="s">
        <v>90</v>
      </c>
      <c r="AV4842" s="14" t="s">
        <v>379</v>
      </c>
      <c r="AW4842" s="14" t="s">
        <v>36</v>
      </c>
      <c r="AX4842" s="14" t="s">
        <v>87</v>
      </c>
      <c r="AY4842" s="168" t="s">
        <v>373</v>
      </c>
    </row>
    <row r="4843" spans="2:65" s="1" customFormat="1" ht="16.5" customHeight="1">
      <c r="B4843" s="32"/>
      <c r="C4843" s="185" t="s">
        <v>2760</v>
      </c>
      <c r="D4843" s="185" t="s">
        <v>479</v>
      </c>
      <c r="E4843" s="186" t="s">
        <v>2761</v>
      </c>
      <c r="F4843" s="187" t="s">
        <v>2762</v>
      </c>
      <c r="G4843" s="188" t="s">
        <v>914</v>
      </c>
      <c r="H4843" s="189">
        <v>8</v>
      </c>
      <c r="I4843" s="190"/>
      <c r="J4843" s="191">
        <f>ROUND(I4843*H4843,2)</f>
        <v>0</v>
      </c>
      <c r="K4843" s="192"/>
      <c r="L4843" s="193"/>
      <c r="M4843" s="194" t="s">
        <v>1</v>
      </c>
      <c r="N4843" s="195" t="s">
        <v>45</v>
      </c>
      <c r="P4843" s="149">
        <f>O4843*H4843</f>
        <v>0</v>
      </c>
      <c r="Q4843" s="149">
        <v>2.2000000000000001E-3</v>
      </c>
      <c r="R4843" s="149">
        <f>Q4843*H4843</f>
        <v>1.7600000000000001E-2</v>
      </c>
      <c r="S4843" s="149">
        <v>0</v>
      </c>
      <c r="T4843" s="150">
        <f>S4843*H4843</f>
        <v>0</v>
      </c>
      <c r="AR4843" s="151" t="s">
        <v>658</v>
      </c>
      <c r="AT4843" s="151" t="s">
        <v>479</v>
      </c>
      <c r="AU4843" s="151" t="s">
        <v>90</v>
      </c>
      <c r="AY4843" s="17" t="s">
        <v>373</v>
      </c>
      <c r="BE4843" s="152">
        <f>IF(N4843="základní",J4843,0)</f>
        <v>0</v>
      </c>
      <c r="BF4843" s="152">
        <f>IF(N4843="snížená",J4843,0)</f>
        <v>0</v>
      </c>
      <c r="BG4843" s="152">
        <f>IF(N4843="zákl. přenesená",J4843,0)</f>
        <v>0</v>
      </c>
      <c r="BH4843" s="152">
        <f>IF(N4843="sníž. přenesená",J4843,0)</f>
        <v>0</v>
      </c>
      <c r="BI4843" s="152">
        <f>IF(N4843="nulová",J4843,0)</f>
        <v>0</v>
      </c>
      <c r="BJ4843" s="17" t="s">
        <v>87</v>
      </c>
      <c r="BK4843" s="152">
        <f>ROUND(I4843*H4843,2)</f>
        <v>0</v>
      </c>
      <c r="BL4843" s="17" t="s">
        <v>497</v>
      </c>
      <c r="BM4843" s="151" t="s">
        <v>2763</v>
      </c>
    </row>
    <row r="4844" spans="2:65" s="1" customFormat="1" ht="16.5" customHeight="1">
      <c r="B4844" s="32"/>
      <c r="C4844" s="139" t="s">
        <v>2764</v>
      </c>
      <c r="D4844" s="139" t="s">
        <v>375</v>
      </c>
      <c r="E4844" s="140" t="s">
        <v>2765</v>
      </c>
      <c r="F4844" s="141" t="s">
        <v>2766</v>
      </c>
      <c r="G4844" s="142" t="s">
        <v>914</v>
      </c>
      <c r="H4844" s="143">
        <v>5</v>
      </c>
      <c r="I4844" s="144"/>
      <c r="J4844" s="145">
        <f>ROUND(I4844*H4844,2)</f>
        <v>0</v>
      </c>
      <c r="K4844" s="146"/>
      <c r="L4844" s="32"/>
      <c r="M4844" s="147" t="s">
        <v>1</v>
      </c>
      <c r="N4844" s="148" t="s">
        <v>45</v>
      </c>
      <c r="P4844" s="149">
        <f>O4844*H4844</f>
        <v>0</v>
      </c>
      <c r="Q4844" s="149">
        <v>0</v>
      </c>
      <c r="R4844" s="149">
        <f>Q4844*H4844</f>
        <v>0</v>
      </c>
      <c r="S4844" s="149">
        <v>0</v>
      </c>
      <c r="T4844" s="150">
        <f>S4844*H4844</f>
        <v>0</v>
      </c>
      <c r="AR4844" s="151" t="s">
        <v>497</v>
      </c>
      <c r="AT4844" s="151" t="s">
        <v>375</v>
      </c>
      <c r="AU4844" s="151" t="s">
        <v>90</v>
      </c>
      <c r="AY4844" s="17" t="s">
        <v>373</v>
      </c>
      <c r="BE4844" s="152">
        <f>IF(N4844="základní",J4844,0)</f>
        <v>0</v>
      </c>
      <c r="BF4844" s="152">
        <f>IF(N4844="snížená",J4844,0)</f>
        <v>0</v>
      </c>
      <c r="BG4844" s="152">
        <f>IF(N4844="zákl. přenesená",J4844,0)</f>
        <v>0</v>
      </c>
      <c r="BH4844" s="152">
        <f>IF(N4844="sníž. přenesená",J4844,0)</f>
        <v>0</v>
      </c>
      <c r="BI4844" s="152">
        <f>IF(N4844="nulová",J4844,0)</f>
        <v>0</v>
      </c>
      <c r="BJ4844" s="17" t="s">
        <v>87</v>
      </c>
      <c r="BK4844" s="152">
        <f>ROUND(I4844*H4844,2)</f>
        <v>0</v>
      </c>
      <c r="BL4844" s="17" t="s">
        <v>497</v>
      </c>
      <c r="BM4844" s="151" t="s">
        <v>2767</v>
      </c>
    </row>
    <row r="4845" spans="2:65" s="12" customFormat="1" ht="11.25">
      <c r="B4845" s="153"/>
      <c r="D4845" s="154" t="s">
        <v>381</v>
      </c>
      <c r="E4845" s="155" t="s">
        <v>1</v>
      </c>
      <c r="F4845" s="156" t="s">
        <v>1312</v>
      </c>
      <c r="H4845" s="155" t="s">
        <v>1</v>
      </c>
      <c r="I4845" s="157"/>
      <c r="L4845" s="153"/>
      <c r="M4845" s="158"/>
      <c r="T4845" s="159"/>
      <c r="AT4845" s="155" t="s">
        <v>381</v>
      </c>
      <c r="AU4845" s="155" t="s">
        <v>90</v>
      </c>
      <c r="AV4845" s="12" t="s">
        <v>87</v>
      </c>
      <c r="AW4845" s="12" t="s">
        <v>36</v>
      </c>
      <c r="AX4845" s="12" t="s">
        <v>80</v>
      </c>
      <c r="AY4845" s="155" t="s">
        <v>373</v>
      </c>
    </row>
    <row r="4846" spans="2:65" s="13" customFormat="1" ht="11.25">
      <c r="B4846" s="160"/>
      <c r="D4846" s="154" t="s">
        <v>381</v>
      </c>
      <c r="E4846" s="161" t="s">
        <v>1</v>
      </c>
      <c r="F4846" s="162" t="s">
        <v>2146</v>
      </c>
      <c r="H4846" s="163">
        <v>1</v>
      </c>
      <c r="I4846" s="164"/>
      <c r="L4846" s="160"/>
      <c r="M4846" s="165"/>
      <c r="T4846" s="166"/>
      <c r="AT4846" s="161" t="s">
        <v>381</v>
      </c>
      <c r="AU4846" s="161" t="s">
        <v>90</v>
      </c>
      <c r="AV4846" s="13" t="s">
        <v>90</v>
      </c>
      <c r="AW4846" s="13" t="s">
        <v>36</v>
      </c>
      <c r="AX4846" s="13" t="s">
        <v>80</v>
      </c>
      <c r="AY4846" s="161" t="s">
        <v>373</v>
      </c>
    </row>
    <row r="4847" spans="2:65" s="13" customFormat="1" ht="11.25">
      <c r="B4847" s="160"/>
      <c r="D4847" s="154" t="s">
        <v>381</v>
      </c>
      <c r="E4847" s="161" t="s">
        <v>1</v>
      </c>
      <c r="F4847" s="162" t="s">
        <v>2147</v>
      </c>
      <c r="H4847" s="163">
        <v>1</v>
      </c>
      <c r="I4847" s="164"/>
      <c r="L4847" s="160"/>
      <c r="M4847" s="165"/>
      <c r="T4847" s="166"/>
      <c r="AT4847" s="161" t="s">
        <v>381</v>
      </c>
      <c r="AU4847" s="161" t="s">
        <v>90</v>
      </c>
      <c r="AV4847" s="13" t="s">
        <v>90</v>
      </c>
      <c r="AW4847" s="13" t="s">
        <v>36</v>
      </c>
      <c r="AX4847" s="13" t="s">
        <v>80</v>
      </c>
      <c r="AY4847" s="161" t="s">
        <v>373</v>
      </c>
    </row>
    <row r="4848" spans="2:65" s="12" customFormat="1" ht="11.25">
      <c r="B4848" s="153"/>
      <c r="D4848" s="154" t="s">
        <v>381</v>
      </c>
      <c r="E4848" s="155" t="s">
        <v>1</v>
      </c>
      <c r="F4848" s="156" t="s">
        <v>2491</v>
      </c>
      <c r="H4848" s="155" t="s">
        <v>1</v>
      </c>
      <c r="I4848" s="157"/>
      <c r="L4848" s="153"/>
      <c r="M4848" s="158"/>
      <c r="T4848" s="159"/>
      <c r="AT4848" s="155" t="s">
        <v>381</v>
      </c>
      <c r="AU4848" s="155" t="s">
        <v>90</v>
      </c>
      <c r="AV4848" s="12" t="s">
        <v>87</v>
      </c>
      <c r="AW4848" s="12" t="s">
        <v>36</v>
      </c>
      <c r="AX4848" s="12" t="s">
        <v>80</v>
      </c>
      <c r="AY4848" s="155" t="s">
        <v>373</v>
      </c>
    </row>
    <row r="4849" spans="2:65" s="13" customFormat="1" ht="11.25">
      <c r="B4849" s="160"/>
      <c r="D4849" s="154" t="s">
        <v>381</v>
      </c>
      <c r="E4849" s="161" t="s">
        <v>1</v>
      </c>
      <c r="F4849" s="162" t="s">
        <v>2602</v>
      </c>
      <c r="H4849" s="163">
        <v>1</v>
      </c>
      <c r="I4849" s="164"/>
      <c r="L4849" s="160"/>
      <c r="M4849" s="165"/>
      <c r="T4849" s="166"/>
      <c r="AT4849" s="161" t="s">
        <v>381</v>
      </c>
      <c r="AU4849" s="161" t="s">
        <v>90</v>
      </c>
      <c r="AV4849" s="13" t="s">
        <v>90</v>
      </c>
      <c r="AW4849" s="13" t="s">
        <v>36</v>
      </c>
      <c r="AX4849" s="13" t="s">
        <v>80</v>
      </c>
      <c r="AY4849" s="161" t="s">
        <v>373</v>
      </c>
    </row>
    <row r="4850" spans="2:65" s="13" customFormat="1" ht="11.25">
      <c r="B4850" s="160"/>
      <c r="D4850" s="154" t="s">
        <v>381</v>
      </c>
      <c r="E4850" s="161" t="s">
        <v>1</v>
      </c>
      <c r="F4850" s="162" t="s">
        <v>2768</v>
      </c>
      <c r="H4850" s="163">
        <v>1</v>
      </c>
      <c r="I4850" s="164"/>
      <c r="L4850" s="160"/>
      <c r="M4850" s="165"/>
      <c r="T4850" s="166"/>
      <c r="AT4850" s="161" t="s">
        <v>381</v>
      </c>
      <c r="AU4850" s="161" t="s">
        <v>90</v>
      </c>
      <c r="AV4850" s="13" t="s">
        <v>90</v>
      </c>
      <c r="AW4850" s="13" t="s">
        <v>36</v>
      </c>
      <c r="AX4850" s="13" t="s">
        <v>80</v>
      </c>
      <c r="AY4850" s="161" t="s">
        <v>373</v>
      </c>
    </row>
    <row r="4851" spans="2:65" s="13" customFormat="1" ht="11.25">
      <c r="B4851" s="160"/>
      <c r="D4851" s="154" t="s">
        <v>381</v>
      </c>
      <c r="E4851" s="161" t="s">
        <v>1</v>
      </c>
      <c r="F4851" s="162" t="s">
        <v>2603</v>
      </c>
      <c r="H4851" s="163">
        <v>1</v>
      </c>
      <c r="I4851" s="164"/>
      <c r="L4851" s="160"/>
      <c r="M4851" s="165"/>
      <c r="T4851" s="166"/>
      <c r="AT4851" s="161" t="s">
        <v>381</v>
      </c>
      <c r="AU4851" s="161" t="s">
        <v>90</v>
      </c>
      <c r="AV4851" s="13" t="s">
        <v>90</v>
      </c>
      <c r="AW4851" s="13" t="s">
        <v>36</v>
      </c>
      <c r="AX4851" s="13" t="s">
        <v>80</v>
      </c>
      <c r="AY4851" s="161" t="s">
        <v>373</v>
      </c>
    </row>
    <row r="4852" spans="2:65" s="14" customFormat="1" ht="11.25">
      <c r="B4852" s="167"/>
      <c r="D4852" s="154" t="s">
        <v>381</v>
      </c>
      <c r="E4852" s="168" t="s">
        <v>1</v>
      </c>
      <c r="F4852" s="169" t="s">
        <v>386</v>
      </c>
      <c r="H4852" s="170">
        <v>5</v>
      </c>
      <c r="I4852" s="171"/>
      <c r="L4852" s="167"/>
      <c r="M4852" s="172"/>
      <c r="T4852" s="173"/>
      <c r="AT4852" s="168" t="s">
        <v>381</v>
      </c>
      <c r="AU4852" s="168" t="s">
        <v>90</v>
      </c>
      <c r="AV4852" s="14" t="s">
        <v>379</v>
      </c>
      <c r="AW4852" s="14" t="s">
        <v>36</v>
      </c>
      <c r="AX4852" s="14" t="s">
        <v>87</v>
      </c>
      <c r="AY4852" s="168" t="s">
        <v>373</v>
      </c>
    </row>
    <row r="4853" spans="2:65" s="1" customFormat="1" ht="16.5" customHeight="1">
      <c r="B4853" s="32"/>
      <c r="C4853" s="139" t="s">
        <v>2769</v>
      </c>
      <c r="D4853" s="139" t="s">
        <v>375</v>
      </c>
      <c r="E4853" s="140" t="s">
        <v>2770</v>
      </c>
      <c r="F4853" s="141" t="s">
        <v>2771</v>
      </c>
      <c r="G4853" s="142" t="s">
        <v>914</v>
      </c>
      <c r="H4853" s="143">
        <v>1</v>
      </c>
      <c r="I4853" s="144"/>
      <c r="J4853" s="145">
        <f>ROUND(I4853*H4853,2)</f>
        <v>0</v>
      </c>
      <c r="K4853" s="146"/>
      <c r="L4853" s="32"/>
      <c r="M4853" s="147" t="s">
        <v>1</v>
      </c>
      <c r="N4853" s="148" t="s">
        <v>45</v>
      </c>
      <c r="P4853" s="149">
        <f>O4853*H4853</f>
        <v>0</v>
      </c>
      <c r="Q4853" s="149">
        <v>0</v>
      </c>
      <c r="R4853" s="149">
        <f>Q4853*H4853</f>
        <v>0</v>
      </c>
      <c r="S4853" s="149">
        <v>0</v>
      </c>
      <c r="T4853" s="150">
        <f>S4853*H4853</f>
        <v>0</v>
      </c>
      <c r="AR4853" s="151" t="s">
        <v>497</v>
      </c>
      <c r="AT4853" s="151" t="s">
        <v>375</v>
      </c>
      <c r="AU4853" s="151" t="s">
        <v>90</v>
      </c>
      <c r="AY4853" s="17" t="s">
        <v>373</v>
      </c>
      <c r="BE4853" s="152">
        <f>IF(N4853="základní",J4853,0)</f>
        <v>0</v>
      </c>
      <c r="BF4853" s="152">
        <f>IF(N4853="snížená",J4853,0)</f>
        <v>0</v>
      </c>
      <c r="BG4853" s="152">
        <f>IF(N4853="zákl. přenesená",J4853,0)</f>
        <v>0</v>
      </c>
      <c r="BH4853" s="152">
        <f>IF(N4853="sníž. přenesená",J4853,0)</f>
        <v>0</v>
      </c>
      <c r="BI4853" s="152">
        <f>IF(N4853="nulová",J4853,0)</f>
        <v>0</v>
      </c>
      <c r="BJ4853" s="17" t="s">
        <v>87</v>
      </c>
      <c r="BK4853" s="152">
        <f>ROUND(I4853*H4853,2)</f>
        <v>0</v>
      </c>
      <c r="BL4853" s="17" t="s">
        <v>497</v>
      </c>
      <c r="BM4853" s="151" t="s">
        <v>2772</v>
      </c>
    </row>
    <row r="4854" spans="2:65" s="12" customFormat="1" ht="11.25">
      <c r="B4854" s="153"/>
      <c r="D4854" s="154" t="s">
        <v>381</v>
      </c>
      <c r="E4854" s="155" t="s">
        <v>1</v>
      </c>
      <c r="F4854" s="156" t="s">
        <v>1312</v>
      </c>
      <c r="H4854" s="155" t="s">
        <v>1</v>
      </c>
      <c r="I4854" s="157"/>
      <c r="L4854" s="153"/>
      <c r="M4854" s="158"/>
      <c r="T4854" s="159"/>
      <c r="AT4854" s="155" t="s">
        <v>381</v>
      </c>
      <c r="AU4854" s="155" t="s">
        <v>90</v>
      </c>
      <c r="AV4854" s="12" t="s">
        <v>87</v>
      </c>
      <c r="AW4854" s="12" t="s">
        <v>36</v>
      </c>
      <c r="AX4854" s="12" t="s">
        <v>80</v>
      </c>
      <c r="AY4854" s="155" t="s">
        <v>373</v>
      </c>
    </row>
    <row r="4855" spans="2:65" s="13" customFormat="1" ht="11.25">
      <c r="B4855" s="160"/>
      <c r="D4855" s="154" t="s">
        <v>381</v>
      </c>
      <c r="E4855" s="161" t="s">
        <v>1</v>
      </c>
      <c r="F4855" s="162" t="s">
        <v>2148</v>
      </c>
      <c r="H4855" s="163">
        <v>1</v>
      </c>
      <c r="I4855" s="164"/>
      <c r="L4855" s="160"/>
      <c r="M4855" s="165"/>
      <c r="T4855" s="166"/>
      <c r="AT4855" s="161" t="s">
        <v>381</v>
      </c>
      <c r="AU4855" s="161" t="s">
        <v>90</v>
      </c>
      <c r="AV4855" s="13" t="s">
        <v>90</v>
      </c>
      <c r="AW4855" s="13" t="s">
        <v>36</v>
      </c>
      <c r="AX4855" s="13" t="s">
        <v>80</v>
      </c>
      <c r="AY4855" s="161" t="s">
        <v>373</v>
      </c>
    </row>
    <row r="4856" spans="2:65" s="14" customFormat="1" ht="11.25">
      <c r="B4856" s="167"/>
      <c r="D4856" s="154" t="s">
        <v>381</v>
      </c>
      <c r="E4856" s="168" t="s">
        <v>1</v>
      </c>
      <c r="F4856" s="169" t="s">
        <v>386</v>
      </c>
      <c r="H4856" s="170">
        <v>1</v>
      </c>
      <c r="I4856" s="171"/>
      <c r="L4856" s="167"/>
      <c r="M4856" s="172"/>
      <c r="T4856" s="173"/>
      <c r="AT4856" s="168" t="s">
        <v>381</v>
      </c>
      <c r="AU4856" s="168" t="s">
        <v>90</v>
      </c>
      <c r="AV4856" s="14" t="s">
        <v>379</v>
      </c>
      <c r="AW4856" s="14" t="s">
        <v>36</v>
      </c>
      <c r="AX4856" s="14" t="s">
        <v>87</v>
      </c>
      <c r="AY4856" s="168" t="s">
        <v>373</v>
      </c>
    </row>
    <row r="4857" spans="2:65" s="1" customFormat="1" ht="16.5" customHeight="1">
      <c r="B4857" s="32"/>
      <c r="C4857" s="185" t="s">
        <v>2773</v>
      </c>
      <c r="D4857" s="185" t="s">
        <v>479</v>
      </c>
      <c r="E4857" s="186" t="s">
        <v>2394</v>
      </c>
      <c r="F4857" s="187" t="s">
        <v>2395</v>
      </c>
      <c r="G4857" s="188" t="s">
        <v>914</v>
      </c>
      <c r="H4857" s="189">
        <v>6</v>
      </c>
      <c r="I4857" s="190"/>
      <c r="J4857" s="191">
        <f>ROUND(I4857*H4857,2)</f>
        <v>0</v>
      </c>
      <c r="K4857" s="192"/>
      <c r="L4857" s="193"/>
      <c r="M4857" s="194" t="s">
        <v>1</v>
      </c>
      <c r="N4857" s="195" t="s">
        <v>45</v>
      </c>
      <c r="P4857" s="149">
        <f>O4857*H4857</f>
        <v>0</v>
      </c>
      <c r="Q4857" s="149">
        <v>2.2000000000000001E-3</v>
      </c>
      <c r="R4857" s="149">
        <f>Q4857*H4857</f>
        <v>1.32E-2</v>
      </c>
      <c r="S4857" s="149">
        <v>0</v>
      </c>
      <c r="T4857" s="150">
        <f>S4857*H4857</f>
        <v>0</v>
      </c>
      <c r="AR4857" s="151" t="s">
        <v>658</v>
      </c>
      <c r="AT4857" s="151" t="s">
        <v>479</v>
      </c>
      <c r="AU4857" s="151" t="s">
        <v>90</v>
      </c>
      <c r="AY4857" s="17" t="s">
        <v>373</v>
      </c>
      <c r="BE4857" s="152">
        <f>IF(N4857="základní",J4857,0)</f>
        <v>0</v>
      </c>
      <c r="BF4857" s="152">
        <f>IF(N4857="snížená",J4857,0)</f>
        <v>0</v>
      </c>
      <c r="BG4857" s="152">
        <f>IF(N4857="zákl. přenesená",J4857,0)</f>
        <v>0</v>
      </c>
      <c r="BH4857" s="152">
        <f>IF(N4857="sníž. přenesená",J4857,0)</f>
        <v>0</v>
      </c>
      <c r="BI4857" s="152">
        <f>IF(N4857="nulová",J4857,0)</f>
        <v>0</v>
      </c>
      <c r="BJ4857" s="17" t="s">
        <v>87</v>
      </c>
      <c r="BK4857" s="152">
        <f>ROUND(I4857*H4857,2)</f>
        <v>0</v>
      </c>
      <c r="BL4857" s="17" t="s">
        <v>497</v>
      </c>
      <c r="BM4857" s="151" t="s">
        <v>2774</v>
      </c>
    </row>
    <row r="4858" spans="2:65" s="1" customFormat="1" ht="16.5" customHeight="1">
      <c r="B4858" s="32"/>
      <c r="C4858" s="139" t="s">
        <v>2775</v>
      </c>
      <c r="D4858" s="139" t="s">
        <v>375</v>
      </c>
      <c r="E4858" s="140" t="s">
        <v>2776</v>
      </c>
      <c r="F4858" s="141" t="s">
        <v>2777</v>
      </c>
      <c r="G4858" s="142" t="s">
        <v>914</v>
      </c>
      <c r="H4858" s="143">
        <v>26</v>
      </c>
      <c r="I4858" s="144"/>
      <c r="J4858" s="145">
        <f>ROUND(I4858*H4858,2)</f>
        <v>0</v>
      </c>
      <c r="K4858" s="146"/>
      <c r="L4858" s="32"/>
      <c r="M4858" s="147" t="s">
        <v>1</v>
      </c>
      <c r="N4858" s="148" t="s">
        <v>45</v>
      </c>
      <c r="P4858" s="149">
        <f>O4858*H4858</f>
        <v>0</v>
      </c>
      <c r="Q4858" s="149">
        <v>0</v>
      </c>
      <c r="R4858" s="149">
        <f>Q4858*H4858</f>
        <v>0</v>
      </c>
      <c r="S4858" s="149">
        <v>0</v>
      </c>
      <c r="T4858" s="150">
        <f>S4858*H4858</f>
        <v>0</v>
      </c>
      <c r="AR4858" s="151" t="s">
        <v>497</v>
      </c>
      <c r="AT4858" s="151" t="s">
        <v>375</v>
      </c>
      <c r="AU4858" s="151" t="s">
        <v>90</v>
      </c>
      <c r="AY4858" s="17" t="s">
        <v>373</v>
      </c>
      <c r="BE4858" s="152">
        <f>IF(N4858="základní",J4858,0)</f>
        <v>0</v>
      </c>
      <c r="BF4858" s="152">
        <f>IF(N4858="snížená",J4858,0)</f>
        <v>0</v>
      </c>
      <c r="BG4858" s="152">
        <f>IF(N4858="zákl. přenesená",J4858,0)</f>
        <v>0</v>
      </c>
      <c r="BH4858" s="152">
        <f>IF(N4858="sníž. přenesená",J4858,0)</f>
        <v>0</v>
      </c>
      <c r="BI4858" s="152">
        <f>IF(N4858="nulová",J4858,0)</f>
        <v>0</v>
      </c>
      <c r="BJ4858" s="17" t="s">
        <v>87</v>
      </c>
      <c r="BK4858" s="152">
        <f>ROUND(I4858*H4858,2)</f>
        <v>0</v>
      </c>
      <c r="BL4858" s="17" t="s">
        <v>497</v>
      </c>
      <c r="BM4858" s="151" t="s">
        <v>2778</v>
      </c>
    </row>
    <row r="4859" spans="2:65" s="12" customFormat="1" ht="11.25">
      <c r="B4859" s="153"/>
      <c r="D4859" s="154" t="s">
        <v>381</v>
      </c>
      <c r="E4859" s="155" t="s">
        <v>1</v>
      </c>
      <c r="F4859" s="156" t="s">
        <v>456</v>
      </c>
      <c r="H4859" s="155" t="s">
        <v>1</v>
      </c>
      <c r="I4859" s="157"/>
      <c r="L4859" s="153"/>
      <c r="M4859" s="158"/>
      <c r="T4859" s="159"/>
      <c r="AT4859" s="155" t="s">
        <v>381</v>
      </c>
      <c r="AU4859" s="155" t="s">
        <v>90</v>
      </c>
      <c r="AV4859" s="12" t="s">
        <v>87</v>
      </c>
      <c r="AW4859" s="12" t="s">
        <v>36</v>
      </c>
      <c r="AX4859" s="12" t="s">
        <v>80</v>
      </c>
      <c r="AY4859" s="155" t="s">
        <v>373</v>
      </c>
    </row>
    <row r="4860" spans="2:65" s="12" customFormat="1" ht="11.25">
      <c r="B4860" s="153"/>
      <c r="D4860" s="154" t="s">
        <v>381</v>
      </c>
      <c r="E4860" s="155" t="s">
        <v>1</v>
      </c>
      <c r="F4860" s="156" t="s">
        <v>2779</v>
      </c>
      <c r="H4860" s="155" t="s">
        <v>1</v>
      </c>
      <c r="I4860" s="157"/>
      <c r="L4860" s="153"/>
      <c r="M4860" s="158"/>
      <c r="T4860" s="159"/>
      <c r="AT4860" s="155" t="s">
        <v>381</v>
      </c>
      <c r="AU4860" s="155" t="s">
        <v>90</v>
      </c>
      <c r="AV4860" s="12" t="s">
        <v>87</v>
      </c>
      <c r="AW4860" s="12" t="s">
        <v>36</v>
      </c>
      <c r="AX4860" s="12" t="s">
        <v>80</v>
      </c>
      <c r="AY4860" s="155" t="s">
        <v>373</v>
      </c>
    </row>
    <row r="4861" spans="2:65" s="12" customFormat="1" ht="11.25">
      <c r="B4861" s="153"/>
      <c r="D4861" s="154" t="s">
        <v>381</v>
      </c>
      <c r="E4861" s="155" t="s">
        <v>1</v>
      </c>
      <c r="F4861" s="156" t="s">
        <v>2780</v>
      </c>
      <c r="H4861" s="155" t="s">
        <v>1</v>
      </c>
      <c r="I4861" s="157"/>
      <c r="L4861" s="153"/>
      <c r="M4861" s="158"/>
      <c r="T4861" s="159"/>
      <c r="AT4861" s="155" t="s">
        <v>381</v>
      </c>
      <c r="AU4861" s="155" t="s">
        <v>90</v>
      </c>
      <c r="AV4861" s="12" t="s">
        <v>87</v>
      </c>
      <c r="AW4861" s="12" t="s">
        <v>36</v>
      </c>
      <c r="AX4861" s="12" t="s">
        <v>80</v>
      </c>
      <c r="AY4861" s="155" t="s">
        <v>373</v>
      </c>
    </row>
    <row r="4862" spans="2:65" s="12" customFormat="1" ht="11.25">
      <c r="B4862" s="153"/>
      <c r="D4862" s="154" t="s">
        <v>381</v>
      </c>
      <c r="E4862" s="155" t="s">
        <v>1</v>
      </c>
      <c r="F4862" s="156" t="s">
        <v>2781</v>
      </c>
      <c r="H4862" s="155" t="s">
        <v>1</v>
      </c>
      <c r="I4862" s="157"/>
      <c r="L4862" s="153"/>
      <c r="M4862" s="158"/>
      <c r="T4862" s="159"/>
      <c r="AT4862" s="155" t="s">
        <v>381</v>
      </c>
      <c r="AU4862" s="155" t="s">
        <v>90</v>
      </c>
      <c r="AV4862" s="12" t="s">
        <v>87</v>
      </c>
      <c r="AW4862" s="12" t="s">
        <v>36</v>
      </c>
      <c r="AX4862" s="12" t="s">
        <v>80</v>
      </c>
      <c r="AY4862" s="155" t="s">
        <v>373</v>
      </c>
    </row>
    <row r="4863" spans="2:65" s="12" customFormat="1" ht="11.25">
      <c r="B4863" s="153"/>
      <c r="D4863" s="154" t="s">
        <v>381</v>
      </c>
      <c r="E4863" s="155" t="s">
        <v>1</v>
      </c>
      <c r="F4863" s="156" t="s">
        <v>2782</v>
      </c>
      <c r="H4863" s="155" t="s">
        <v>1</v>
      </c>
      <c r="I4863" s="157"/>
      <c r="L4863" s="153"/>
      <c r="M4863" s="158"/>
      <c r="T4863" s="159"/>
      <c r="AT4863" s="155" t="s">
        <v>381</v>
      </c>
      <c r="AU4863" s="155" t="s">
        <v>90</v>
      </c>
      <c r="AV4863" s="12" t="s">
        <v>87</v>
      </c>
      <c r="AW4863" s="12" t="s">
        <v>36</v>
      </c>
      <c r="AX4863" s="12" t="s">
        <v>80</v>
      </c>
      <c r="AY4863" s="155" t="s">
        <v>373</v>
      </c>
    </row>
    <row r="4864" spans="2:65" s="12" customFormat="1" ht="11.25">
      <c r="B4864" s="153"/>
      <c r="D4864" s="154" t="s">
        <v>381</v>
      </c>
      <c r="E4864" s="155" t="s">
        <v>1</v>
      </c>
      <c r="F4864" s="156" t="s">
        <v>2783</v>
      </c>
      <c r="H4864" s="155" t="s">
        <v>1</v>
      </c>
      <c r="I4864" s="157"/>
      <c r="L4864" s="153"/>
      <c r="M4864" s="158"/>
      <c r="T4864" s="159"/>
      <c r="AT4864" s="155" t="s">
        <v>381</v>
      </c>
      <c r="AU4864" s="155" t="s">
        <v>90</v>
      </c>
      <c r="AV4864" s="12" t="s">
        <v>87</v>
      </c>
      <c r="AW4864" s="12" t="s">
        <v>36</v>
      </c>
      <c r="AX4864" s="12" t="s">
        <v>80</v>
      </c>
      <c r="AY4864" s="155" t="s">
        <v>373</v>
      </c>
    </row>
    <row r="4865" spans="2:65" s="12" customFormat="1" ht="11.25">
      <c r="B4865" s="153"/>
      <c r="D4865" s="154" t="s">
        <v>381</v>
      </c>
      <c r="E4865" s="155" t="s">
        <v>1</v>
      </c>
      <c r="F4865" s="156" t="s">
        <v>2784</v>
      </c>
      <c r="H4865" s="155" t="s">
        <v>1</v>
      </c>
      <c r="I4865" s="157"/>
      <c r="L4865" s="153"/>
      <c r="M4865" s="158"/>
      <c r="T4865" s="159"/>
      <c r="AT4865" s="155" t="s">
        <v>381</v>
      </c>
      <c r="AU4865" s="155" t="s">
        <v>90</v>
      </c>
      <c r="AV4865" s="12" t="s">
        <v>87</v>
      </c>
      <c r="AW4865" s="12" t="s">
        <v>36</v>
      </c>
      <c r="AX4865" s="12" t="s">
        <v>80</v>
      </c>
      <c r="AY4865" s="155" t="s">
        <v>373</v>
      </c>
    </row>
    <row r="4866" spans="2:65" s="12" customFormat="1" ht="11.25">
      <c r="B4866" s="153"/>
      <c r="D4866" s="154" t="s">
        <v>381</v>
      </c>
      <c r="E4866" s="155" t="s">
        <v>1</v>
      </c>
      <c r="F4866" s="156" t="s">
        <v>2785</v>
      </c>
      <c r="H4866" s="155" t="s">
        <v>1</v>
      </c>
      <c r="I4866" s="157"/>
      <c r="L4866" s="153"/>
      <c r="M4866" s="158"/>
      <c r="T4866" s="159"/>
      <c r="AT4866" s="155" t="s">
        <v>381</v>
      </c>
      <c r="AU4866" s="155" t="s">
        <v>90</v>
      </c>
      <c r="AV4866" s="12" t="s">
        <v>87</v>
      </c>
      <c r="AW4866" s="12" t="s">
        <v>36</v>
      </c>
      <c r="AX4866" s="12" t="s">
        <v>80</v>
      </c>
      <c r="AY4866" s="155" t="s">
        <v>373</v>
      </c>
    </row>
    <row r="4867" spans="2:65" s="12" customFormat="1" ht="11.25">
      <c r="B4867" s="153"/>
      <c r="D4867" s="154" t="s">
        <v>381</v>
      </c>
      <c r="E4867" s="155" t="s">
        <v>1</v>
      </c>
      <c r="F4867" s="156" t="s">
        <v>1312</v>
      </c>
      <c r="H4867" s="155" t="s">
        <v>1</v>
      </c>
      <c r="I4867" s="157"/>
      <c r="L4867" s="153"/>
      <c r="M4867" s="158"/>
      <c r="T4867" s="159"/>
      <c r="AT4867" s="155" t="s">
        <v>381</v>
      </c>
      <c r="AU4867" s="155" t="s">
        <v>90</v>
      </c>
      <c r="AV4867" s="12" t="s">
        <v>87</v>
      </c>
      <c r="AW4867" s="12" t="s">
        <v>36</v>
      </c>
      <c r="AX4867" s="12" t="s">
        <v>80</v>
      </c>
      <c r="AY4867" s="155" t="s">
        <v>373</v>
      </c>
    </row>
    <row r="4868" spans="2:65" s="13" customFormat="1" ht="11.25">
      <c r="B4868" s="160"/>
      <c r="D4868" s="154" t="s">
        <v>381</v>
      </c>
      <c r="E4868" s="161" t="s">
        <v>1</v>
      </c>
      <c r="F4868" s="162" t="s">
        <v>430</v>
      </c>
      <c r="H4868" s="163">
        <v>6</v>
      </c>
      <c r="I4868" s="164"/>
      <c r="L4868" s="160"/>
      <c r="M4868" s="165"/>
      <c r="T4868" s="166"/>
      <c r="AT4868" s="161" t="s">
        <v>381</v>
      </c>
      <c r="AU4868" s="161" t="s">
        <v>90</v>
      </c>
      <c r="AV4868" s="13" t="s">
        <v>90</v>
      </c>
      <c r="AW4868" s="13" t="s">
        <v>36</v>
      </c>
      <c r="AX4868" s="13" t="s">
        <v>80</v>
      </c>
      <c r="AY4868" s="161" t="s">
        <v>373</v>
      </c>
    </row>
    <row r="4869" spans="2:65" s="12" customFormat="1" ht="11.25">
      <c r="B4869" s="153"/>
      <c r="D4869" s="154" t="s">
        <v>381</v>
      </c>
      <c r="E4869" s="155" t="s">
        <v>1</v>
      </c>
      <c r="F4869" s="156" t="s">
        <v>2491</v>
      </c>
      <c r="H4869" s="155" t="s">
        <v>1</v>
      </c>
      <c r="I4869" s="157"/>
      <c r="L4869" s="153"/>
      <c r="M4869" s="158"/>
      <c r="T4869" s="159"/>
      <c r="AT4869" s="155" t="s">
        <v>381</v>
      </c>
      <c r="AU4869" s="155" t="s">
        <v>90</v>
      </c>
      <c r="AV4869" s="12" t="s">
        <v>87</v>
      </c>
      <c r="AW4869" s="12" t="s">
        <v>36</v>
      </c>
      <c r="AX4869" s="12" t="s">
        <v>80</v>
      </c>
      <c r="AY4869" s="155" t="s">
        <v>373</v>
      </c>
    </row>
    <row r="4870" spans="2:65" s="13" customFormat="1" ht="11.25">
      <c r="B4870" s="160"/>
      <c r="D4870" s="154" t="s">
        <v>381</v>
      </c>
      <c r="E4870" s="161" t="s">
        <v>1</v>
      </c>
      <c r="F4870" s="162" t="s">
        <v>519</v>
      </c>
      <c r="H4870" s="163">
        <v>18</v>
      </c>
      <c r="I4870" s="164"/>
      <c r="L4870" s="160"/>
      <c r="M4870" s="165"/>
      <c r="T4870" s="166"/>
      <c r="AT4870" s="161" t="s">
        <v>381</v>
      </c>
      <c r="AU4870" s="161" t="s">
        <v>90</v>
      </c>
      <c r="AV4870" s="13" t="s">
        <v>90</v>
      </c>
      <c r="AW4870" s="13" t="s">
        <v>36</v>
      </c>
      <c r="AX4870" s="13" t="s">
        <v>80</v>
      </c>
      <c r="AY4870" s="161" t="s">
        <v>373</v>
      </c>
    </row>
    <row r="4871" spans="2:65" s="12" customFormat="1" ht="11.25">
      <c r="B4871" s="153"/>
      <c r="D4871" s="154" t="s">
        <v>381</v>
      </c>
      <c r="E4871" s="155" t="s">
        <v>1</v>
      </c>
      <c r="F4871" s="156" t="s">
        <v>2084</v>
      </c>
      <c r="H4871" s="155" t="s">
        <v>1</v>
      </c>
      <c r="I4871" s="157"/>
      <c r="L4871" s="153"/>
      <c r="M4871" s="158"/>
      <c r="T4871" s="159"/>
      <c r="AT4871" s="155" t="s">
        <v>381</v>
      </c>
      <c r="AU4871" s="155" t="s">
        <v>90</v>
      </c>
      <c r="AV4871" s="12" t="s">
        <v>87</v>
      </c>
      <c r="AW4871" s="12" t="s">
        <v>36</v>
      </c>
      <c r="AX4871" s="12" t="s">
        <v>80</v>
      </c>
      <c r="AY4871" s="155" t="s">
        <v>373</v>
      </c>
    </row>
    <row r="4872" spans="2:65" s="13" customFormat="1" ht="11.25">
      <c r="B4872" s="160"/>
      <c r="D4872" s="154" t="s">
        <v>381</v>
      </c>
      <c r="E4872" s="161" t="s">
        <v>1</v>
      </c>
      <c r="F4872" s="162" t="s">
        <v>90</v>
      </c>
      <c r="H4872" s="163">
        <v>2</v>
      </c>
      <c r="I4872" s="164"/>
      <c r="L4872" s="160"/>
      <c r="M4872" s="165"/>
      <c r="T4872" s="166"/>
      <c r="AT4872" s="161" t="s">
        <v>381</v>
      </c>
      <c r="AU4872" s="161" t="s">
        <v>90</v>
      </c>
      <c r="AV4872" s="13" t="s">
        <v>90</v>
      </c>
      <c r="AW4872" s="13" t="s">
        <v>36</v>
      </c>
      <c r="AX4872" s="13" t="s">
        <v>80</v>
      </c>
      <c r="AY4872" s="161" t="s">
        <v>373</v>
      </c>
    </row>
    <row r="4873" spans="2:65" s="14" customFormat="1" ht="11.25">
      <c r="B4873" s="167"/>
      <c r="D4873" s="154" t="s">
        <v>381</v>
      </c>
      <c r="E4873" s="168" t="s">
        <v>1</v>
      </c>
      <c r="F4873" s="169" t="s">
        <v>386</v>
      </c>
      <c r="H4873" s="170">
        <v>26</v>
      </c>
      <c r="I4873" s="171"/>
      <c r="L4873" s="167"/>
      <c r="M4873" s="172"/>
      <c r="T4873" s="173"/>
      <c r="AT4873" s="168" t="s">
        <v>381</v>
      </c>
      <c r="AU4873" s="168" t="s">
        <v>90</v>
      </c>
      <c r="AV4873" s="14" t="s">
        <v>379</v>
      </c>
      <c r="AW4873" s="14" t="s">
        <v>36</v>
      </c>
      <c r="AX4873" s="14" t="s">
        <v>87</v>
      </c>
      <c r="AY4873" s="168" t="s">
        <v>373</v>
      </c>
    </row>
    <row r="4874" spans="2:65" s="1" customFormat="1" ht="24.2" customHeight="1">
      <c r="B4874" s="32"/>
      <c r="C4874" s="139" t="s">
        <v>2786</v>
      </c>
      <c r="D4874" s="139" t="s">
        <v>375</v>
      </c>
      <c r="E4874" s="140" t="s">
        <v>2787</v>
      </c>
      <c r="F4874" s="141" t="s">
        <v>2788</v>
      </c>
      <c r="G4874" s="142" t="s">
        <v>465</v>
      </c>
      <c r="H4874" s="143">
        <v>562.16</v>
      </c>
      <c r="I4874" s="144"/>
      <c r="J4874" s="145">
        <f>ROUND(I4874*H4874,2)</f>
        <v>0</v>
      </c>
      <c r="K4874" s="146"/>
      <c r="L4874" s="32"/>
      <c r="M4874" s="147" t="s">
        <v>1</v>
      </c>
      <c r="N4874" s="148" t="s">
        <v>45</v>
      </c>
      <c r="P4874" s="149">
        <f>O4874*H4874</f>
        <v>0</v>
      </c>
      <c r="Q4874" s="149">
        <v>6.0000000000000002E-5</v>
      </c>
      <c r="R4874" s="149">
        <f>Q4874*H4874</f>
        <v>3.3729599999999998E-2</v>
      </c>
      <c r="S4874" s="149">
        <v>0</v>
      </c>
      <c r="T4874" s="150">
        <f>S4874*H4874</f>
        <v>0</v>
      </c>
      <c r="AR4874" s="151" t="s">
        <v>497</v>
      </c>
      <c r="AT4874" s="151" t="s">
        <v>375</v>
      </c>
      <c r="AU4874" s="151" t="s">
        <v>90</v>
      </c>
      <c r="AY4874" s="17" t="s">
        <v>373</v>
      </c>
      <c r="BE4874" s="152">
        <f>IF(N4874="základní",J4874,0)</f>
        <v>0</v>
      </c>
      <c r="BF4874" s="152">
        <f>IF(N4874="snížená",J4874,0)</f>
        <v>0</v>
      </c>
      <c r="BG4874" s="152">
        <f>IF(N4874="zákl. přenesená",J4874,0)</f>
        <v>0</v>
      </c>
      <c r="BH4874" s="152">
        <f>IF(N4874="sníž. přenesená",J4874,0)</f>
        <v>0</v>
      </c>
      <c r="BI4874" s="152">
        <f>IF(N4874="nulová",J4874,0)</f>
        <v>0</v>
      </c>
      <c r="BJ4874" s="17" t="s">
        <v>87</v>
      </c>
      <c r="BK4874" s="152">
        <f>ROUND(I4874*H4874,2)</f>
        <v>0</v>
      </c>
      <c r="BL4874" s="17" t="s">
        <v>497</v>
      </c>
      <c r="BM4874" s="151" t="s">
        <v>2789</v>
      </c>
    </row>
    <row r="4875" spans="2:65" s="12" customFormat="1" ht="11.25">
      <c r="B4875" s="153"/>
      <c r="D4875" s="154" t="s">
        <v>381</v>
      </c>
      <c r="E4875" s="155" t="s">
        <v>1</v>
      </c>
      <c r="F4875" s="156" t="s">
        <v>1312</v>
      </c>
      <c r="H4875" s="155" t="s">
        <v>1</v>
      </c>
      <c r="I4875" s="157"/>
      <c r="L4875" s="153"/>
      <c r="M4875" s="158"/>
      <c r="T4875" s="159"/>
      <c r="AT4875" s="155" t="s">
        <v>381</v>
      </c>
      <c r="AU4875" s="155" t="s">
        <v>90</v>
      </c>
      <c r="AV4875" s="12" t="s">
        <v>87</v>
      </c>
      <c r="AW4875" s="12" t="s">
        <v>36</v>
      </c>
      <c r="AX4875" s="12" t="s">
        <v>80</v>
      </c>
      <c r="AY4875" s="155" t="s">
        <v>373</v>
      </c>
    </row>
    <row r="4876" spans="2:65" s="13" customFormat="1" ht="11.25">
      <c r="B4876" s="160"/>
      <c r="D4876" s="154" t="s">
        <v>381</v>
      </c>
      <c r="E4876" s="161" t="s">
        <v>1</v>
      </c>
      <c r="F4876" s="162" t="s">
        <v>2790</v>
      </c>
      <c r="H4876" s="163">
        <v>13.74</v>
      </c>
      <c r="I4876" s="164"/>
      <c r="L4876" s="160"/>
      <c r="M4876" s="165"/>
      <c r="T4876" s="166"/>
      <c r="AT4876" s="161" t="s">
        <v>381</v>
      </c>
      <c r="AU4876" s="161" t="s">
        <v>90</v>
      </c>
      <c r="AV4876" s="13" t="s">
        <v>90</v>
      </c>
      <c r="AW4876" s="13" t="s">
        <v>36</v>
      </c>
      <c r="AX4876" s="13" t="s">
        <v>80</v>
      </c>
      <c r="AY4876" s="161" t="s">
        <v>373</v>
      </c>
    </row>
    <row r="4877" spans="2:65" s="13" customFormat="1" ht="11.25">
      <c r="B4877" s="160"/>
      <c r="D4877" s="154" t="s">
        <v>381</v>
      </c>
      <c r="E4877" s="161" t="s">
        <v>1</v>
      </c>
      <c r="F4877" s="162" t="s">
        <v>2791</v>
      </c>
      <c r="H4877" s="163">
        <v>24.1</v>
      </c>
      <c r="I4877" s="164"/>
      <c r="L4877" s="160"/>
      <c r="M4877" s="165"/>
      <c r="T4877" s="166"/>
      <c r="AT4877" s="161" t="s">
        <v>381</v>
      </c>
      <c r="AU4877" s="161" t="s">
        <v>90</v>
      </c>
      <c r="AV4877" s="13" t="s">
        <v>90</v>
      </c>
      <c r="AW4877" s="13" t="s">
        <v>36</v>
      </c>
      <c r="AX4877" s="13" t="s">
        <v>80</v>
      </c>
      <c r="AY4877" s="161" t="s">
        <v>373</v>
      </c>
    </row>
    <row r="4878" spans="2:65" s="13" customFormat="1" ht="11.25">
      <c r="B4878" s="160"/>
      <c r="D4878" s="154" t="s">
        <v>381</v>
      </c>
      <c r="E4878" s="161" t="s">
        <v>1</v>
      </c>
      <c r="F4878" s="162" t="s">
        <v>2792</v>
      </c>
      <c r="H4878" s="163">
        <v>56.52</v>
      </c>
      <c r="I4878" s="164"/>
      <c r="L4878" s="160"/>
      <c r="M4878" s="165"/>
      <c r="T4878" s="166"/>
      <c r="AT4878" s="161" t="s">
        <v>381</v>
      </c>
      <c r="AU4878" s="161" t="s">
        <v>90</v>
      </c>
      <c r="AV4878" s="13" t="s">
        <v>90</v>
      </c>
      <c r="AW4878" s="13" t="s">
        <v>36</v>
      </c>
      <c r="AX4878" s="13" t="s">
        <v>80</v>
      </c>
      <c r="AY4878" s="161" t="s">
        <v>373</v>
      </c>
    </row>
    <row r="4879" spans="2:65" s="13" customFormat="1" ht="11.25">
      <c r="B4879" s="160"/>
      <c r="D4879" s="154" t="s">
        <v>381</v>
      </c>
      <c r="E4879" s="161" t="s">
        <v>1</v>
      </c>
      <c r="F4879" s="162" t="s">
        <v>2793</v>
      </c>
      <c r="H4879" s="163">
        <v>26.4</v>
      </c>
      <c r="I4879" s="164"/>
      <c r="L4879" s="160"/>
      <c r="M4879" s="165"/>
      <c r="T4879" s="166"/>
      <c r="AT4879" s="161" t="s">
        <v>381</v>
      </c>
      <c r="AU4879" s="161" t="s">
        <v>90</v>
      </c>
      <c r="AV4879" s="13" t="s">
        <v>90</v>
      </c>
      <c r="AW4879" s="13" t="s">
        <v>36</v>
      </c>
      <c r="AX4879" s="13" t="s">
        <v>80</v>
      </c>
      <c r="AY4879" s="161" t="s">
        <v>373</v>
      </c>
    </row>
    <row r="4880" spans="2:65" s="13" customFormat="1" ht="11.25">
      <c r="B4880" s="160"/>
      <c r="D4880" s="154" t="s">
        <v>381</v>
      </c>
      <c r="E4880" s="161" t="s">
        <v>1</v>
      </c>
      <c r="F4880" s="162" t="s">
        <v>2794</v>
      </c>
      <c r="H4880" s="163">
        <v>189</v>
      </c>
      <c r="I4880" s="164"/>
      <c r="L4880" s="160"/>
      <c r="M4880" s="165"/>
      <c r="T4880" s="166"/>
      <c r="AT4880" s="161" t="s">
        <v>381</v>
      </c>
      <c r="AU4880" s="161" t="s">
        <v>90</v>
      </c>
      <c r="AV4880" s="13" t="s">
        <v>90</v>
      </c>
      <c r="AW4880" s="13" t="s">
        <v>36</v>
      </c>
      <c r="AX4880" s="13" t="s">
        <v>80</v>
      </c>
      <c r="AY4880" s="161" t="s">
        <v>373</v>
      </c>
    </row>
    <row r="4881" spans="2:65" s="13" customFormat="1" ht="11.25">
      <c r="B4881" s="160"/>
      <c r="D4881" s="154" t="s">
        <v>381</v>
      </c>
      <c r="E4881" s="161" t="s">
        <v>1</v>
      </c>
      <c r="F4881" s="162" t="s">
        <v>2795</v>
      </c>
      <c r="H4881" s="163">
        <v>9.34</v>
      </c>
      <c r="I4881" s="164"/>
      <c r="L4881" s="160"/>
      <c r="M4881" s="165"/>
      <c r="T4881" s="166"/>
      <c r="AT4881" s="161" t="s">
        <v>381</v>
      </c>
      <c r="AU4881" s="161" t="s">
        <v>90</v>
      </c>
      <c r="AV4881" s="13" t="s">
        <v>90</v>
      </c>
      <c r="AW4881" s="13" t="s">
        <v>36</v>
      </c>
      <c r="AX4881" s="13" t="s">
        <v>80</v>
      </c>
      <c r="AY4881" s="161" t="s">
        <v>373</v>
      </c>
    </row>
    <row r="4882" spans="2:65" s="13" customFormat="1" ht="11.25">
      <c r="B4882" s="160"/>
      <c r="D4882" s="154" t="s">
        <v>381</v>
      </c>
      <c r="E4882" s="161" t="s">
        <v>1</v>
      </c>
      <c r="F4882" s="162" t="s">
        <v>2796</v>
      </c>
      <c r="H4882" s="163">
        <v>9</v>
      </c>
      <c r="I4882" s="164"/>
      <c r="L4882" s="160"/>
      <c r="M4882" s="165"/>
      <c r="T4882" s="166"/>
      <c r="AT4882" s="161" t="s">
        <v>381</v>
      </c>
      <c r="AU4882" s="161" t="s">
        <v>90</v>
      </c>
      <c r="AV4882" s="13" t="s">
        <v>90</v>
      </c>
      <c r="AW4882" s="13" t="s">
        <v>36</v>
      </c>
      <c r="AX4882" s="13" t="s">
        <v>80</v>
      </c>
      <c r="AY4882" s="161" t="s">
        <v>373</v>
      </c>
    </row>
    <row r="4883" spans="2:65" s="13" customFormat="1" ht="11.25">
      <c r="B4883" s="160"/>
      <c r="D4883" s="154" t="s">
        <v>381</v>
      </c>
      <c r="E4883" s="161" t="s">
        <v>1</v>
      </c>
      <c r="F4883" s="162" t="s">
        <v>2797</v>
      </c>
      <c r="H4883" s="163">
        <v>27</v>
      </c>
      <c r="I4883" s="164"/>
      <c r="L4883" s="160"/>
      <c r="M4883" s="165"/>
      <c r="T4883" s="166"/>
      <c r="AT4883" s="161" t="s">
        <v>381</v>
      </c>
      <c r="AU4883" s="161" t="s">
        <v>90</v>
      </c>
      <c r="AV4883" s="13" t="s">
        <v>90</v>
      </c>
      <c r="AW4883" s="13" t="s">
        <v>36</v>
      </c>
      <c r="AX4883" s="13" t="s">
        <v>80</v>
      </c>
      <c r="AY4883" s="161" t="s">
        <v>373</v>
      </c>
    </row>
    <row r="4884" spans="2:65" s="13" customFormat="1" ht="11.25">
      <c r="B4884" s="160"/>
      <c r="D4884" s="154" t="s">
        <v>381</v>
      </c>
      <c r="E4884" s="161" t="s">
        <v>1</v>
      </c>
      <c r="F4884" s="162" t="s">
        <v>2798</v>
      </c>
      <c r="H4884" s="163">
        <v>9.14</v>
      </c>
      <c r="I4884" s="164"/>
      <c r="L4884" s="160"/>
      <c r="M4884" s="165"/>
      <c r="T4884" s="166"/>
      <c r="AT4884" s="161" t="s">
        <v>381</v>
      </c>
      <c r="AU4884" s="161" t="s">
        <v>90</v>
      </c>
      <c r="AV4884" s="13" t="s">
        <v>90</v>
      </c>
      <c r="AW4884" s="13" t="s">
        <v>36</v>
      </c>
      <c r="AX4884" s="13" t="s">
        <v>80</v>
      </c>
      <c r="AY4884" s="161" t="s">
        <v>373</v>
      </c>
    </row>
    <row r="4885" spans="2:65" s="13" customFormat="1" ht="11.25">
      <c r="B4885" s="160"/>
      <c r="D4885" s="154" t="s">
        <v>381</v>
      </c>
      <c r="E4885" s="161" t="s">
        <v>1</v>
      </c>
      <c r="F4885" s="162" t="s">
        <v>2799</v>
      </c>
      <c r="H4885" s="163">
        <v>7.4</v>
      </c>
      <c r="I4885" s="164"/>
      <c r="L4885" s="160"/>
      <c r="M4885" s="165"/>
      <c r="T4885" s="166"/>
      <c r="AT4885" s="161" t="s">
        <v>381</v>
      </c>
      <c r="AU4885" s="161" t="s">
        <v>90</v>
      </c>
      <c r="AV4885" s="13" t="s">
        <v>90</v>
      </c>
      <c r="AW4885" s="13" t="s">
        <v>36</v>
      </c>
      <c r="AX4885" s="13" t="s">
        <v>80</v>
      </c>
      <c r="AY4885" s="161" t="s">
        <v>373</v>
      </c>
    </row>
    <row r="4886" spans="2:65" s="13" customFormat="1" ht="11.25">
      <c r="B4886" s="160"/>
      <c r="D4886" s="154" t="s">
        <v>381</v>
      </c>
      <c r="E4886" s="161" t="s">
        <v>1</v>
      </c>
      <c r="F4886" s="162" t="s">
        <v>2800</v>
      </c>
      <c r="H4886" s="163">
        <v>27.58</v>
      </c>
      <c r="I4886" s="164"/>
      <c r="L4886" s="160"/>
      <c r="M4886" s="165"/>
      <c r="T4886" s="166"/>
      <c r="AT4886" s="161" t="s">
        <v>381</v>
      </c>
      <c r="AU4886" s="161" t="s">
        <v>90</v>
      </c>
      <c r="AV4886" s="13" t="s">
        <v>90</v>
      </c>
      <c r="AW4886" s="13" t="s">
        <v>36</v>
      </c>
      <c r="AX4886" s="13" t="s">
        <v>80</v>
      </c>
      <c r="AY4886" s="161" t="s">
        <v>373</v>
      </c>
    </row>
    <row r="4887" spans="2:65" s="13" customFormat="1" ht="11.25">
      <c r="B4887" s="160"/>
      <c r="D4887" s="154" t="s">
        <v>381</v>
      </c>
      <c r="E4887" s="161" t="s">
        <v>1</v>
      </c>
      <c r="F4887" s="162" t="s">
        <v>2801</v>
      </c>
      <c r="H4887" s="163">
        <v>21.6</v>
      </c>
      <c r="I4887" s="164"/>
      <c r="L4887" s="160"/>
      <c r="M4887" s="165"/>
      <c r="T4887" s="166"/>
      <c r="AT4887" s="161" t="s">
        <v>381</v>
      </c>
      <c r="AU4887" s="161" t="s">
        <v>90</v>
      </c>
      <c r="AV4887" s="13" t="s">
        <v>90</v>
      </c>
      <c r="AW4887" s="13" t="s">
        <v>36</v>
      </c>
      <c r="AX4887" s="13" t="s">
        <v>80</v>
      </c>
      <c r="AY4887" s="161" t="s">
        <v>373</v>
      </c>
    </row>
    <row r="4888" spans="2:65" s="13" customFormat="1" ht="11.25">
      <c r="B4888" s="160"/>
      <c r="D4888" s="154" t="s">
        <v>381</v>
      </c>
      <c r="E4888" s="161" t="s">
        <v>1</v>
      </c>
      <c r="F4888" s="162" t="s">
        <v>2802</v>
      </c>
      <c r="H4888" s="163">
        <v>105.2</v>
      </c>
      <c r="I4888" s="164"/>
      <c r="L4888" s="160"/>
      <c r="M4888" s="165"/>
      <c r="T4888" s="166"/>
      <c r="AT4888" s="161" t="s">
        <v>381</v>
      </c>
      <c r="AU4888" s="161" t="s">
        <v>90</v>
      </c>
      <c r="AV4888" s="13" t="s">
        <v>90</v>
      </c>
      <c r="AW4888" s="13" t="s">
        <v>36</v>
      </c>
      <c r="AX4888" s="13" t="s">
        <v>80</v>
      </c>
      <c r="AY4888" s="161" t="s">
        <v>373</v>
      </c>
    </row>
    <row r="4889" spans="2:65" s="13" customFormat="1" ht="11.25">
      <c r="B4889" s="160"/>
      <c r="D4889" s="154" t="s">
        <v>381</v>
      </c>
      <c r="E4889" s="161" t="s">
        <v>1</v>
      </c>
      <c r="F4889" s="162" t="s">
        <v>2803</v>
      </c>
      <c r="H4889" s="163">
        <v>9.5399999999999991</v>
      </c>
      <c r="I4889" s="164"/>
      <c r="L4889" s="160"/>
      <c r="M4889" s="165"/>
      <c r="T4889" s="166"/>
      <c r="AT4889" s="161" t="s">
        <v>381</v>
      </c>
      <c r="AU4889" s="161" t="s">
        <v>90</v>
      </c>
      <c r="AV4889" s="13" t="s">
        <v>90</v>
      </c>
      <c r="AW4889" s="13" t="s">
        <v>36</v>
      </c>
      <c r="AX4889" s="13" t="s">
        <v>80</v>
      </c>
      <c r="AY4889" s="161" t="s">
        <v>373</v>
      </c>
    </row>
    <row r="4890" spans="2:65" s="13" customFormat="1" ht="11.25">
      <c r="B4890" s="160"/>
      <c r="D4890" s="154" t="s">
        <v>381</v>
      </c>
      <c r="E4890" s="161" t="s">
        <v>1</v>
      </c>
      <c r="F4890" s="162" t="s">
        <v>2804</v>
      </c>
      <c r="H4890" s="163">
        <v>7.2</v>
      </c>
      <c r="I4890" s="164"/>
      <c r="L4890" s="160"/>
      <c r="M4890" s="165"/>
      <c r="T4890" s="166"/>
      <c r="AT4890" s="161" t="s">
        <v>381</v>
      </c>
      <c r="AU4890" s="161" t="s">
        <v>90</v>
      </c>
      <c r="AV4890" s="13" t="s">
        <v>90</v>
      </c>
      <c r="AW4890" s="13" t="s">
        <v>36</v>
      </c>
      <c r="AX4890" s="13" t="s">
        <v>80</v>
      </c>
      <c r="AY4890" s="161" t="s">
        <v>373</v>
      </c>
    </row>
    <row r="4891" spans="2:65" s="13" customFormat="1" ht="11.25">
      <c r="B4891" s="160"/>
      <c r="D4891" s="154" t="s">
        <v>381</v>
      </c>
      <c r="E4891" s="161" t="s">
        <v>1</v>
      </c>
      <c r="F4891" s="162" t="s">
        <v>2805</v>
      </c>
      <c r="H4891" s="163">
        <v>9</v>
      </c>
      <c r="I4891" s="164"/>
      <c r="L4891" s="160"/>
      <c r="M4891" s="165"/>
      <c r="T4891" s="166"/>
      <c r="AT4891" s="161" t="s">
        <v>381</v>
      </c>
      <c r="AU4891" s="161" t="s">
        <v>90</v>
      </c>
      <c r="AV4891" s="13" t="s">
        <v>90</v>
      </c>
      <c r="AW4891" s="13" t="s">
        <v>36</v>
      </c>
      <c r="AX4891" s="13" t="s">
        <v>80</v>
      </c>
      <c r="AY4891" s="161" t="s">
        <v>373</v>
      </c>
    </row>
    <row r="4892" spans="2:65" s="13" customFormat="1" ht="11.25">
      <c r="B4892" s="160"/>
      <c r="D4892" s="154" t="s">
        <v>381</v>
      </c>
      <c r="E4892" s="161" t="s">
        <v>1</v>
      </c>
      <c r="F4892" s="162" t="s">
        <v>2806</v>
      </c>
      <c r="H4892" s="163">
        <v>10.4</v>
      </c>
      <c r="I4892" s="164"/>
      <c r="L4892" s="160"/>
      <c r="M4892" s="165"/>
      <c r="T4892" s="166"/>
      <c r="AT4892" s="161" t="s">
        <v>381</v>
      </c>
      <c r="AU4892" s="161" t="s">
        <v>90</v>
      </c>
      <c r="AV4892" s="13" t="s">
        <v>90</v>
      </c>
      <c r="AW4892" s="13" t="s">
        <v>36</v>
      </c>
      <c r="AX4892" s="13" t="s">
        <v>80</v>
      </c>
      <c r="AY4892" s="161" t="s">
        <v>373</v>
      </c>
    </row>
    <row r="4893" spans="2:65" s="15" customFormat="1" ht="11.25">
      <c r="B4893" s="178"/>
      <c r="D4893" s="154" t="s">
        <v>381</v>
      </c>
      <c r="E4893" s="179" t="s">
        <v>209</v>
      </c>
      <c r="F4893" s="180" t="s">
        <v>406</v>
      </c>
      <c r="H4893" s="181">
        <v>562.16</v>
      </c>
      <c r="I4893" s="182"/>
      <c r="L4893" s="178"/>
      <c r="M4893" s="183"/>
      <c r="T4893" s="184"/>
      <c r="AT4893" s="179" t="s">
        <v>381</v>
      </c>
      <c r="AU4893" s="179" t="s">
        <v>90</v>
      </c>
      <c r="AV4893" s="15" t="s">
        <v>392</v>
      </c>
      <c r="AW4893" s="15" t="s">
        <v>36</v>
      </c>
      <c r="AX4893" s="15" t="s">
        <v>80</v>
      </c>
      <c r="AY4893" s="179" t="s">
        <v>373</v>
      </c>
    </row>
    <row r="4894" spans="2:65" s="14" customFormat="1" ht="11.25">
      <c r="B4894" s="167"/>
      <c r="D4894" s="154" t="s">
        <v>381</v>
      </c>
      <c r="E4894" s="168" t="s">
        <v>1</v>
      </c>
      <c r="F4894" s="169" t="s">
        <v>386</v>
      </c>
      <c r="H4894" s="170">
        <v>562.16</v>
      </c>
      <c r="I4894" s="171"/>
      <c r="L4894" s="167"/>
      <c r="M4894" s="172"/>
      <c r="T4894" s="173"/>
      <c r="AT4894" s="168" t="s">
        <v>381</v>
      </c>
      <c r="AU4894" s="168" t="s">
        <v>90</v>
      </c>
      <c r="AV4894" s="14" t="s">
        <v>379</v>
      </c>
      <c r="AW4894" s="14" t="s">
        <v>36</v>
      </c>
      <c r="AX4894" s="14" t="s">
        <v>87</v>
      </c>
      <c r="AY4894" s="168" t="s">
        <v>373</v>
      </c>
    </row>
    <row r="4895" spans="2:65" s="1" customFormat="1" ht="24.2" customHeight="1">
      <c r="B4895" s="32"/>
      <c r="C4895" s="139" t="s">
        <v>2807</v>
      </c>
      <c r="D4895" s="139" t="s">
        <v>375</v>
      </c>
      <c r="E4895" s="140" t="s">
        <v>2808</v>
      </c>
      <c r="F4895" s="141" t="s">
        <v>2809</v>
      </c>
      <c r="G4895" s="142" t="s">
        <v>465</v>
      </c>
      <c r="H4895" s="143">
        <v>562.16</v>
      </c>
      <c r="I4895" s="144"/>
      <c r="J4895" s="145">
        <f>ROUND(I4895*H4895,2)</f>
        <v>0</v>
      </c>
      <c r="K4895" s="146"/>
      <c r="L4895" s="32"/>
      <c r="M4895" s="147" t="s">
        <v>1</v>
      </c>
      <c r="N4895" s="148" t="s">
        <v>45</v>
      </c>
      <c r="P4895" s="149">
        <f>O4895*H4895</f>
        <v>0</v>
      </c>
      <c r="Q4895" s="149">
        <v>6.9999999999999994E-5</v>
      </c>
      <c r="R4895" s="149">
        <f>Q4895*H4895</f>
        <v>3.9351199999999996E-2</v>
      </c>
      <c r="S4895" s="149">
        <v>0</v>
      </c>
      <c r="T4895" s="150">
        <f>S4895*H4895</f>
        <v>0</v>
      </c>
      <c r="AR4895" s="151" t="s">
        <v>497</v>
      </c>
      <c r="AT4895" s="151" t="s">
        <v>375</v>
      </c>
      <c r="AU4895" s="151" t="s">
        <v>90</v>
      </c>
      <c r="AY4895" s="17" t="s">
        <v>373</v>
      </c>
      <c r="BE4895" s="152">
        <f>IF(N4895="základní",J4895,0)</f>
        <v>0</v>
      </c>
      <c r="BF4895" s="152">
        <f>IF(N4895="snížená",J4895,0)</f>
        <v>0</v>
      </c>
      <c r="BG4895" s="152">
        <f>IF(N4895="zákl. přenesená",J4895,0)</f>
        <v>0</v>
      </c>
      <c r="BH4895" s="152">
        <f>IF(N4895="sníž. přenesená",J4895,0)</f>
        <v>0</v>
      </c>
      <c r="BI4895" s="152">
        <f>IF(N4895="nulová",J4895,0)</f>
        <v>0</v>
      </c>
      <c r="BJ4895" s="17" t="s">
        <v>87</v>
      </c>
      <c r="BK4895" s="152">
        <f>ROUND(I4895*H4895,2)</f>
        <v>0</v>
      </c>
      <c r="BL4895" s="17" t="s">
        <v>497</v>
      </c>
      <c r="BM4895" s="151" t="s">
        <v>2810</v>
      </c>
    </row>
    <row r="4896" spans="2:65" s="13" customFormat="1" ht="11.25">
      <c r="B4896" s="160"/>
      <c r="D4896" s="154" t="s">
        <v>381</v>
      </c>
      <c r="E4896" s="161" t="s">
        <v>1</v>
      </c>
      <c r="F4896" s="162" t="s">
        <v>209</v>
      </c>
      <c r="H4896" s="163">
        <v>562.16</v>
      </c>
      <c r="I4896" s="164"/>
      <c r="L4896" s="160"/>
      <c r="M4896" s="165"/>
      <c r="T4896" s="166"/>
      <c r="AT4896" s="161" t="s">
        <v>381</v>
      </c>
      <c r="AU4896" s="161" t="s">
        <v>90</v>
      </c>
      <c r="AV4896" s="13" t="s">
        <v>90</v>
      </c>
      <c r="AW4896" s="13" t="s">
        <v>36</v>
      </c>
      <c r="AX4896" s="13" t="s">
        <v>80</v>
      </c>
      <c r="AY4896" s="161" t="s">
        <v>373</v>
      </c>
    </row>
    <row r="4897" spans="2:51" s="14" customFormat="1" ht="11.25">
      <c r="B4897" s="167"/>
      <c r="D4897" s="154" t="s">
        <v>381</v>
      </c>
      <c r="E4897" s="168" t="s">
        <v>1</v>
      </c>
      <c r="F4897" s="169" t="s">
        <v>386</v>
      </c>
      <c r="H4897" s="170">
        <v>562.16</v>
      </c>
      <c r="I4897" s="171"/>
      <c r="L4897" s="167"/>
      <c r="M4897" s="172"/>
      <c r="T4897" s="173"/>
      <c r="AT4897" s="168" t="s">
        <v>381</v>
      </c>
      <c r="AU4897" s="168" t="s">
        <v>90</v>
      </c>
      <c r="AV4897" s="14" t="s">
        <v>379</v>
      </c>
      <c r="AW4897" s="14" t="s">
        <v>36</v>
      </c>
      <c r="AX4897" s="14" t="s">
        <v>87</v>
      </c>
      <c r="AY4897" s="168" t="s">
        <v>373</v>
      </c>
    </row>
    <row r="4898" spans="2:51" s="1" customFormat="1" ht="11.25">
      <c r="B4898" s="32"/>
      <c r="D4898" s="154" t="s">
        <v>403</v>
      </c>
      <c r="F4898" s="174" t="s">
        <v>2811</v>
      </c>
      <c r="L4898" s="32"/>
      <c r="M4898" s="175"/>
      <c r="T4898" s="56"/>
      <c r="AU4898" s="17" t="s">
        <v>90</v>
      </c>
    </row>
    <row r="4899" spans="2:51" s="1" customFormat="1" ht="11.25">
      <c r="B4899" s="32"/>
      <c r="D4899" s="154" t="s">
        <v>403</v>
      </c>
      <c r="F4899" s="176" t="s">
        <v>1312</v>
      </c>
      <c r="H4899" s="177">
        <v>0</v>
      </c>
      <c r="L4899" s="32"/>
      <c r="M4899" s="175"/>
      <c r="T4899" s="56"/>
      <c r="AU4899" s="17" t="s">
        <v>90</v>
      </c>
    </row>
    <row r="4900" spans="2:51" s="1" customFormat="1" ht="11.25">
      <c r="B4900" s="32"/>
      <c r="D4900" s="154" t="s">
        <v>403</v>
      </c>
      <c r="F4900" s="176" t="s">
        <v>2790</v>
      </c>
      <c r="H4900" s="177">
        <v>13.74</v>
      </c>
      <c r="L4900" s="32"/>
      <c r="M4900" s="175"/>
      <c r="T4900" s="56"/>
      <c r="AU4900" s="17" t="s">
        <v>90</v>
      </c>
    </row>
    <row r="4901" spans="2:51" s="1" customFormat="1" ht="11.25">
      <c r="B4901" s="32"/>
      <c r="D4901" s="154" t="s">
        <v>403</v>
      </c>
      <c r="F4901" s="176" t="s">
        <v>2791</v>
      </c>
      <c r="H4901" s="177">
        <v>24.1</v>
      </c>
      <c r="L4901" s="32"/>
      <c r="M4901" s="175"/>
      <c r="T4901" s="56"/>
      <c r="AU4901" s="17" t="s">
        <v>90</v>
      </c>
    </row>
    <row r="4902" spans="2:51" s="1" customFormat="1" ht="11.25">
      <c r="B4902" s="32"/>
      <c r="D4902" s="154" t="s">
        <v>403</v>
      </c>
      <c r="F4902" s="176" t="s">
        <v>2792</v>
      </c>
      <c r="H4902" s="177">
        <v>56.52</v>
      </c>
      <c r="L4902" s="32"/>
      <c r="M4902" s="175"/>
      <c r="T4902" s="56"/>
      <c r="AU4902" s="17" t="s">
        <v>90</v>
      </c>
    </row>
    <row r="4903" spans="2:51" s="1" customFormat="1" ht="11.25">
      <c r="B4903" s="32"/>
      <c r="D4903" s="154" t="s">
        <v>403</v>
      </c>
      <c r="F4903" s="176" t="s">
        <v>2793</v>
      </c>
      <c r="H4903" s="177">
        <v>26.4</v>
      </c>
      <c r="L4903" s="32"/>
      <c r="M4903" s="175"/>
      <c r="T4903" s="56"/>
      <c r="AU4903" s="17" t="s">
        <v>90</v>
      </c>
    </row>
    <row r="4904" spans="2:51" s="1" customFormat="1" ht="11.25">
      <c r="B4904" s="32"/>
      <c r="D4904" s="154" t="s">
        <v>403</v>
      </c>
      <c r="F4904" s="176" t="s">
        <v>2794</v>
      </c>
      <c r="H4904" s="177">
        <v>189</v>
      </c>
      <c r="L4904" s="32"/>
      <c r="M4904" s="175"/>
      <c r="T4904" s="56"/>
      <c r="AU4904" s="17" t="s">
        <v>90</v>
      </c>
    </row>
    <row r="4905" spans="2:51" s="1" customFormat="1" ht="11.25">
      <c r="B4905" s="32"/>
      <c r="D4905" s="154" t="s">
        <v>403</v>
      </c>
      <c r="F4905" s="176" t="s">
        <v>2795</v>
      </c>
      <c r="H4905" s="177">
        <v>9.34</v>
      </c>
      <c r="L4905" s="32"/>
      <c r="M4905" s="175"/>
      <c r="T4905" s="56"/>
      <c r="AU4905" s="17" t="s">
        <v>90</v>
      </c>
    </row>
    <row r="4906" spans="2:51" s="1" customFormat="1" ht="11.25">
      <c r="B4906" s="32"/>
      <c r="D4906" s="154" t="s">
        <v>403</v>
      </c>
      <c r="F4906" s="176" t="s">
        <v>2796</v>
      </c>
      <c r="H4906" s="177">
        <v>9</v>
      </c>
      <c r="L4906" s="32"/>
      <c r="M4906" s="175"/>
      <c r="T4906" s="56"/>
      <c r="AU4906" s="17" t="s">
        <v>90</v>
      </c>
    </row>
    <row r="4907" spans="2:51" s="1" customFormat="1" ht="11.25">
      <c r="B4907" s="32"/>
      <c r="D4907" s="154" t="s">
        <v>403</v>
      </c>
      <c r="F4907" s="176" t="s">
        <v>2797</v>
      </c>
      <c r="H4907" s="177">
        <v>27</v>
      </c>
      <c r="L4907" s="32"/>
      <c r="M4907" s="175"/>
      <c r="T4907" s="56"/>
      <c r="AU4907" s="17" t="s">
        <v>90</v>
      </c>
    </row>
    <row r="4908" spans="2:51" s="1" customFormat="1" ht="11.25">
      <c r="B4908" s="32"/>
      <c r="D4908" s="154" t="s">
        <v>403</v>
      </c>
      <c r="F4908" s="176" t="s">
        <v>2798</v>
      </c>
      <c r="H4908" s="177">
        <v>9.14</v>
      </c>
      <c r="L4908" s="32"/>
      <c r="M4908" s="175"/>
      <c r="T4908" s="56"/>
      <c r="AU4908" s="17" t="s">
        <v>90</v>
      </c>
    </row>
    <row r="4909" spans="2:51" s="1" customFormat="1" ht="11.25">
      <c r="B4909" s="32"/>
      <c r="D4909" s="154" t="s">
        <v>403</v>
      </c>
      <c r="F4909" s="176" t="s">
        <v>2799</v>
      </c>
      <c r="H4909" s="177">
        <v>7.4</v>
      </c>
      <c r="L4909" s="32"/>
      <c r="M4909" s="175"/>
      <c r="T4909" s="56"/>
      <c r="AU4909" s="17" t="s">
        <v>90</v>
      </c>
    </row>
    <row r="4910" spans="2:51" s="1" customFormat="1" ht="11.25">
      <c r="B4910" s="32"/>
      <c r="D4910" s="154" t="s">
        <v>403</v>
      </c>
      <c r="F4910" s="176" t="s">
        <v>2800</v>
      </c>
      <c r="H4910" s="177">
        <v>27.58</v>
      </c>
      <c r="L4910" s="32"/>
      <c r="M4910" s="175"/>
      <c r="T4910" s="56"/>
      <c r="AU4910" s="17" t="s">
        <v>90</v>
      </c>
    </row>
    <row r="4911" spans="2:51" s="1" customFormat="1" ht="11.25">
      <c r="B4911" s="32"/>
      <c r="D4911" s="154" t="s">
        <v>403</v>
      </c>
      <c r="F4911" s="176" t="s">
        <v>2801</v>
      </c>
      <c r="H4911" s="177">
        <v>21.6</v>
      </c>
      <c r="L4911" s="32"/>
      <c r="M4911" s="175"/>
      <c r="T4911" s="56"/>
      <c r="AU4911" s="17" t="s">
        <v>90</v>
      </c>
    </row>
    <row r="4912" spans="2:51" s="1" customFormat="1" ht="11.25">
      <c r="B4912" s="32"/>
      <c r="D4912" s="154" t="s">
        <v>403</v>
      </c>
      <c r="F4912" s="176" t="s">
        <v>2802</v>
      </c>
      <c r="H4912" s="177">
        <v>105.2</v>
      </c>
      <c r="L4912" s="32"/>
      <c r="M4912" s="175"/>
      <c r="T4912" s="56"/>
      <c r="AU4912" s="17" t="s">
        <v>90</v>
      </c>
    </row>
    <row r="4913" spans="2:65" s="1" customFormat="1" ht="11.25">
      <c r="B4913" s="32"/>
      <c r="D4913" s="154" t="s">
        <v>403</v>
      </c>
      <c r="F4913" s="176" t="s">
        <v>2803</v>
      </c>
      <c r="H4913" s="177">
        <v>9.5399999999999991</v>
      </c>
      <c r="L4913" s="32"/>
      <c r="M4913" s="175"/>
      <c r="T4913" s="56"/>
      <c r="AU4913" s="17" t="s">
        <v>90</v>
      </c>
    </row>
    <row r="4914" spans="2:65" s="1" customFormat="1" ht="11.25">
      <c r="B4914" s="32"/>
      <c r="D4914" s="154" t="s">
        <v>403</v>
      </c>
      <c r="F4914" s="176" t="s">
        <v>2804</v>
      </c>
      <c r="H4914" s="177">
        <v>7.2</v>
      </c>
      <c r="L4914" s="32"/>
      <c r="M4914" s="175"/>
      <c r="T4914" s="56"/>
      <c r="AU4914" s="17" t="s">
        <v>90</v>
      </c>
    </row>
    <row r="4915" spans="2:65" s="1" customFormat="1" ht="11.25">
      <c r="B4915" s="32"/>
      <c r="D4915" s="154" t="s">
        <v>403</v>
      </c>
      <c r="F4915" s="176" t="s">
        <v>2805</v>
      </c>
      <c r="H4915" s="177">
        <v>9</v>
      </c>
      <c r="L4915" s="32"/>
      <c r="M4915" s="175"/>
      <c r="T4915" s="56"/>
      <c r="AU4915" s="17" t="s">
        <v>90</v>
      </c>
    </row>
    <row r="4916" spans="2:65" s="1" customFormat="1" ht="11.25">
      <c r="B4916" s="32"/>
      <c r="D4916" s="154" t="s">
        <v>403</v>
      </c>
      <c r="F4916" s="176" t="s">
        <v>2806</v>
      </c>
      <c r="H4916" s="177">
        <v>10.4</v>
      </c>
      <c r="L4916" s="32"/>
      <c r="M4916" s="175"/>
      <c r="T4916" s="56"/>
      <c r="AU4916" s="17" t="s">
        <v>90</v>
      </c>
    </row>
    <row r="4917" spans="2:65" s="1" customFormat="1" ht="11.25">
      <c r="B4917" s="32"/>
      <c r="D4917" s="154" t="s">
        <v>403</v>
      </c>
      <c r="F4917" s="176" t="s">
        <v>406</v>
      </c>
      <c r="H4917" s="177">
        <v>562.16</v>
      </c>
      <c r="L4917" s="32"/>
      <c r="M4917" s="175"/>
      <c r="T4917" s="56"/>
      <c r="AU4917" s="17" t="s">
        <v>90</v>
      </c>
    </row>
    <row r="4918" spans="2:65" s="1" customFormat="1" ht="37.9" customHeight="1">
      <c r="B4918" s="32"/>
      <c r="C4918" s="139" t="s">
        <v>2812</v>
      </c>
      <c r="D4918" s="139" t="s">
        <v>375</v>
      </c>
      <c r="E4918" s="140" t="s">
        <v>2813</v>
      </c>
      <c r="F4918" s="141" t="s">
        <v>2814</v>
      </c>
      <c r="G4918" s="142" t="s">
        <v>914</v>
      </c>
      <c r="H4918" s="143">
        <v>1</v>
      </c>
      <c r="I4918" s="144"/>
      <c r="J4918" s="145">
        <f>ROUND(I4918*H4918,2)</f>
        <v>0</v>
      </c>
      <c r="K4918" s="146"/>
      <c r="L4918" s="32"/>
      <c r="M4918" s="147" t="s">
        <v>1</v>
      </c>
      <c r="N4918" s="148" t="s">
        <v>45</v>
      </c>
      <c r="P4918" s="149">
        <f>O4918*H4918</f>
        <v>0</v>
      </c>
      <c r="Q4918" s="149">
        <v>0</v>
      </c>
      <c r="R4918" s="149">
        <f>Q4918*H4918</f>
        <v>0</v>
      </c>
      <c r="S4918" s="149">
        <v>0</v>
      </c>
      <c r="T4918" s="150">
        <f>S4918*H4918</f>
        <v>0</v>
      </c>
      <c r="AR4918" s="151" t="s">
        <v>497</v>
      </c>
      <c r="AT4918" s="151" t="s">
        <v>375</v>
      </c>
      <c r="AU4918" s="151" t="s">
        <v>90</v>
      </c>
      <c r="AY4918" s="17" t="s">
        <v>373</v>
      </c>
      <c r="BE4918" s="152">
        <f>IF(N4918="základní",J4918,0)</f>
        <v>0</v>
      </c>
      <c r="BF4918" s="152">
        <f>IF(N4918="snížená",J4918,0)</f>
        <v>0</v>
      </c>
      <c r="BG4918" s="152">
        <f>IF(N4918="zákl. přenesená",J4918,0)</f>
        <v>0</v>
      </c>
      <c r="BH4918" s="152">
        <f>IF(N4918="sníž. přenesená",J4918,0)</f>
        <v>0</v>
      </c>
      <c r="BI4918" s="152">
        <f>IF(N4918="nulová",J4918,0)</f>
        <v>0</v>
      </c>
      <c r="BJ4918" s="17" t="s">
        <v>87</v>
      </c>
      <c r="BK4918" s="152">
        <f>ROUND(I4918*H4918,2)</f>
        <v>0</v>
      </c>
      <c r="BL4918" s="17" t="s">
        <v>497</v>
      </c>
      <c r="BM4918" s="151" t="s">
        <v>2815</v>
      </c>
    </row>
    <row r="4919" spans="2:65" s="1" customFormat="1" ht="16.5" customHeight="1">
      <c r="B4919" s="32"/>
      <c r="C4919" s="139" t="s">
        <v>2816</v>
      </c>
      <c r="D4919" s="139" t="s">
        <v>375</v>
      </c>
      <c r="E4919" s="140" t="s">
        <v>2817</v>
      </c>
      <c r="F4919" s="141" t="s">
        <v>2818</v>
      </c>
      <c r="G4919" s="142" t="s">
        <v>1957</v>
      </c>
      <c r="H4919" s="143">
        <v>232.56</v>
      </c>
      <c r="I4919" s="144"/>
      <c r="J4919" s="145">
        <f>ROUND(I4919*H4919,2)</f>
        <v>0</v>
      </c>
      <c r="K4919" s="146"/>
      <c r="L4919" s="32"/>
      <c r="M4919" s="147" t="s">
        <v>1</v>
      </c>
      <c r="N4919" s="148" t="s">
        <v>45</v>
      </c>
      <c r="P4919" s="149">
        <f>O4919*H4919</f>
        <v>0</v>
      </c>
      <c r="Q4919" s="149">
        <v>5.0000000000000002E-5</v>
      </c>
      <c r="R4919" s="149">
        <f>Q4919*H4919</f>
        <v>1.1628000000000001E-2</v>
      </c>
      <c r="S4919" s="149">
        <v>0</v>
      </c>
      <c r="T4919" s="150">
        <f>S4919*H4919</f>
        <v>0</v>
      </c>
      <c r="AR4919" s="151" t="s">
        <v>497</v>
      </c>
      <c r="AT4919" s="151" t="s">
        <v>375</v>
      </c>
      <c r="AU4919" s="151" t="s">
        <v>90</v>
      </c>
      <c r="AY4919" s="17" t="s">
        <v>373</v>
      </c>
      <c r="BE4919" s="152">
        <f>IF(N4919="základní",J4919,0)</f>
        <v>0</v>
      </c>
      <c r="BF4919" s="152">
        <f>IF(N4919="snížená",J4919,0)</f>
        <v>0</v>
      </c>
      <c r="BG4919" s="152">
        <f>IF(N4919="zákl. přenesená",J4919,0)</f>
        <v>0</v>
      </c>
      <c r="BH4919" s="152">
        <f>IF(N4919="sníž. přenesená",J4919,0)</f>
        <v>0</v>
      </c>
      <c r="BI4919" s="152">
        <f>IF(N4919="nulová",J4919,0)</f>
        <v>0</v>
      </c>
      <c r="BJ4919" s="17" t="s">
        <v>87</v>
      </c>
      <c r="BK4919" s="152">
        <f>ROUND(I4919*H4919,2)</f>
        <v>0</v>
      </c>
      <c r="BL4919" s="17" t="s">
        <v>497</v>
      </c>
      <c r="BM4919" s="151" t="s">
        <v>2819</v>
      </c>
    </row>
    <row r="4920" spans="2:65" s="12" customFormat="1" ht="11.25">
      <c r="B4920" s="153"/>
      <c r="D4920" s="154" t="s">
        <v>381</v>
      </c>
      <c r="E4920" s="155" t="s">
        <v>1</v>
      </c>
      <c r="F4920" s="156" t="s">
        <v>2820</v>
      </c>
      <c r="H4920" s="155" t="s">
        <v>1</v>
      </c>
      <c r="I4920" s="157"/>
      <c r="L4920" s="153"/>
      <c r="M4920" s="158"/>
      <c r="T4920" s="159"/>
      <c r="AT4920" s="155" t="s">
        <v>381</v>
      </c>
      <c r="AU4920" s="155" t="s">
        <v>90</v>
      </c>
      <c r="AV4920" s="12" t="s">
        <v>87</v>
      </c>
      <c r="AW4920" s="12" t="s">
        <v>36</v>
      </c>
      <c r="AX4920" s="12" t="s">
        <v>80</v>
      </c>
      <c r="AY4920" s="155" t="s">
        <v>373</v>
      </c>
    </row>
    <row r="4921" spans="2:65" s="12" customFormat="1" ht="11.25">
      <c r="B4921" s="153"/>
      <c r="D4921" s="154" t="s">
        <v>381</v>
      </c>
      <c r="E4921" s="155" t="s">
        <v>1</v>
      </c>
      <c r="F4921" s="156" t="s">
        <v>2821</v>
      </c>
      <c r="H4921" s="155" t="s">
        <v>1</v>
      </c>
      <c r="I4921" s="157"/>
      <c r="L4921" s="153"/>
      <c r="M4921" s="158"/>
      <c r="T4921" s="159"/>
      <c r="AT4921" s="155" t="s">
        <v>381</v>
      </c>
      <c r="AU4921" s="155" t="s">
        <v>90</v>
      </c>
      <c r="AV4921" s="12" t="s">
        <v>87</v>
      </c>
      <c r="AW4921" s="12" t="s">
        <v>36</v>
      </c>
      <c r="AX4921" s="12" t="s">
        <v>80</v>
      </c>
      <c r="AY4921" s="155" t="s">
        <v>373</v>
      </c>
    </row>
    <row r="4922" spans="2:65" s="13" customFormat="1" ht="11.25">
      <c r="B4922" s="160"/>
      <c r="D4922" s="154" t="s">
        <v>381</v>
      </c>
      <c r="E4922" s="161" t="s">
        <v>1</v>
      </c>
      <c r="F4922" s="162" t="s">
        <v>2822</v>
      </c>
      <c r="H4922" s="163">
        <v>157.41999999999999</v>
      </c>
      <c r="I4922" s="164"/>
      <c r="L4922" s="160"/>
      <c r="M4922" s="165"/>
      <c r="T4922" s="166"/>
      <c r="AT4922" s="161" t="s">
        <v>381</v>
      </c>
      <c r="AU4922" s="161" t="s">
        <v>90</v>
      </c>
      <c r="AV4922" s="13" t="s">
        <v>90</v>
      </c>
      <c r="AW4922" s="13" t="s">
        <v>36</v>
      </c>
      <c r="AX4922" s="13" t="s">
        <v>80</v>
      </c>
      <c r="AY4922" s="161" t="s">
        <v>373</v>
      </c>
    </row>
    <row r="4923" spans="2:65" s="13" customFormat="1" ht="11.25">
      <c r="B4923" s="160"/>
      <c r="D4923" s="154" t="s">
        <v>381</v>
      </c>
      <c r="E4923" s="161" t="s">
        <v>1</v>
      </c>
      <c r="F4923" s="162" t="s">
        <v>2823</v>
      </c>
      <c r="H4923" s="163">
        <v>45.79</v>
      </c>
      <c r="I4923" s="164"/>
      <c r="L4923" s="160"/>
      <c r="M4923" s="165"/>
      <c r="T4923" s="166"/>
      <c r="AT4923" s="161" t="s">
        <v>381</v>
      </c>
      <c r="AU4923" s="161" t="s">
        <v>90</v>
      </c>
      <c r="AV4923" s="13" t="s">
        <v>90</v>
      </c>
      <c r="AW4923" s="13" t="s">
        <v>36</v>
      </c>
      <c r="AX4923" s="13" t="s">
        <v>80</v>
      </c>
      <c r="AY4923" s="161" t="s">
        <v>373</v>
      </c>
    </row>
    <row r="4924" spans="2:65" s="13" customFormat="1" ht="11.25">
      <c r="B4924" s="160"/>
      <c r="D4924" s="154" t="s">
        <v>381</v>
      </c>
      <c r="E4924" s="161" t="s">
        <v>1</v>
      </c>
      <c r="F4924" s="162" t="s">
        <v>2824</v>
      </c>
      <c r="H4924" s="163">
        <v>6.79</v>
      </c>
      <c r="I4924" s="164"/>
      <c r="L4924" s="160"/>
      <c r="M4924" s="165"/>
      <c r="T4924" s="166"/>
      <c r="AT4924" s="161" t="s">
        <v>381</v>
      </c>
      <c r="AU4924" s="161" t="s">
        <v>90</v>
      </c>
      <c r="AV4924" s="13" t="s">
        <v>90</v>
      </c>
      <c r="AW4924" s="13" t="s">
        <v>36</v>
      </c>
      <c r="AX4924" s="13" t="s">
        <v>80</v>
      </c>
      <c r="AY4924" s="161" t="s">
        <v>373</v>
      </c>
    </row>
    <row r="4925" spans="2:65" s="13" customFormat="1" ht="11.25">
      <c r="B4925" s="160"/>
      <c r="D4925" s="154" t="s">
        <v>381</v>
      </c>
      <c r="E4925" s="161" t="s">
        <v>1</v>
      </c>
      <c r="F4925" s="162" t="s">
        <v>2825</v>
      </c>
      <c r="H4925" s="163">
        <v>22.56</v>
      </c>
      <c r="I4925" s="164"/>
      <c r="L4925" s="160"/>
      <c r="M4925" s="165"/>
      <c r="T4925" s="166"/>
      <c r="AT4925" s="161" t="s">
        <v>381</v>
      </c>
      <c r="AU4925" s="161" t="s">
        <v>90</v>
      </c>
      <c r="AV4925" s="13" t="s">
        <v>90</v>
      </c>
      <c r="AW4925" s="13" t="s">
        <v>36</v>
      </c>
      <c r="AX4925" s="13" t="s">
        <v>80</v>
      </c>
      <c r="AY4925" s="161" t="s">
        <v>373</v>
      </c>
    </row>
    <row r="4926" spans="2:65" s="14" customFormat="1" ht="11.25">
      <c r="B4926" s="167"/>
      <c r="D4926" s="154" t="s">
        <v>381</v>
      </c>
      <c r="E4926" s="168" t="s">
        <v>1</v>
      </c>
      <c r="F4926" s="169" t="s">
        <v>386</v>
      </c>
      <c r="H4926" s="170">
        <v>232.56</v>
      </c>
      <c r="I4926" s="171"/>
      <c r="L4926" s="167"/>
      <c r="M4926" s="172"/>
      <c r="T4926" s="173"/>
      <c r="AT4926" s="168" t="s">
        <v>381</v>
      </c>
      <c r="AU4926" s="168" t="s">
        <v>90</v>
      </c>
      <c r="AV4926" s="14" t="s">
        <v>379</v>
      </c>
      <c r="AW4926" s="14" t="s">
        <v>36</v>
      </c>
      <c r="AX4926" s="14" t="s">
        <v>87</v>
      </c>
      <c r="AY4926" s="168" t="s">
        <v>373</v>
      </c>
    </row>
    <row r="4927" spans="2:65" s="1" customFormat="1" ht="11.25">
      <c r="B4927" s="32"/>
      <c r="D4927" s="154" t="s">
        <v>403</v>
      </c>
      <c r="F4927" s="174" t="s">
        <v>545</v>
      </c>
      <c r="L4927" s="32"/>
      <c r="M4927" s="175"/>
      <c r="T4927" s="56"/>
      <c r="AU4927" s="17" t="s">
        <v>90</v>
      </c>
    </row>
    <row r="4928" spans="2:65" s="1" customFormat="1" ht="11.25">
      <c r="B4928" s="32"/>
      <c r="D4928" s="154" t="s">
        <v>403</v>
      </c>
      <c r="F4928" s="176" t="s">
        <v>546</v>
      </c>
      <c r="H4928" s="177">
        <v>0</v>
      </c>
      <c r="L4928" s="32"/>
      <c r="M4928" s="175"/>
      <c r="T4928" s="56"/>
      <c r="AU4928" s="17" t="s">
        <v>90</v>
      </c>
    </row>
    <row r="4929" spans="2:65" s="1" customFormat="1" ht="11.25">
      <c r="B4929" s="32"/>
      <c r="D4929" s="154" t="s">
        <v>403</v>
      </c>
      <c r="F4929" s="176" t="s">
        <v>547</v>
      </c>
      <c r="H4929" s="177">
        <v>0</v>
      </c>
      <c r="L4929" s="32"/>
      <c r="M4929" s="175"/>
      <c r="T4929" s="56"/>
      <c r="AU4929" s="17" t="s">
        <v>90</v>
      </c>
    </row>
    <row r="4930" spans="2:65" s="1" customFormat="1" ht="11.25">
      <c r="B4930" s="32"/>
      <c r="D4930" s="154" t="s">
        <v>403</v>
      </c>
      <c r="F4930" s="176" t="s">
        <v>548</v>
      </c>
      <c r="H4930" s="177">
        <v>38.6</v>
      </c>
      <c r="L4930" s="32"/>
      <c r="M4930" s="175"/>
      <c r="T4930" s="56"/>
      <c r="AU4930" s="17" t="s">
        <v>90</v>
      </c>
    </row>
    <row r="4931" spans="2:65" s="1" customFormat="1" ht="11.25">
      <c r="B4931" s="32"/>
      <c r="D4931" s="154" t="s">
        <v>403</v>
      </c>
      <c r="F4931" s="176" t="s">
        <v>549</v>
      </c>
      <c r="H4931" s="177">
        <v>7.5</v>
      </c>
      <c r="L4931" s="32"/>
      <c r="M4931" s="175"/>
      <c r="T4931" s="56"/>
      <c r="AU4931" s="17" t="s">
        <v>90</v>
      </c>
    </row>
    <row r="4932" spans="2:65" s="1" customFormat="1" ht="11.25">
      <c r="B4932" s="32"/>
      <c r="D4932" s="154" t="s">
        <v>403</v>
      </c>
      <c r="F4932" s="176" t="s">
        <v>550</v>
      </c>
      <c r="H4932" s="177">
        <v>58.2</v>
      </c>
      <c r="L4932" s="32"/>
      <c r="M4932" s="175"/>
      <c r="T4932" s="56"/>
      <c r="AU4932" s="17" t="s">
        <v>90</v>
      </c>
    </row>
    <row r="4933" spans="2:65" s="1" customFormat="1" ht="11.25">
      <c r="B4933" s="32"/>
      <c r="D4933" s="154" t="s">
        <v>403</v>
      </c>
      <c r="F4933" s="176" t="s">
        <v>551</v>
      </c>
      <c r="H4933" s="177">
        <v>18.829999999999998</v>
      </c>
      <c r="L4933" s="32"/>
      <c r="M4933" s="175"/>
      <c r="T4933" s="56"/>
      <c r="AU4933" s="17" t="s">
        <v>90</v>
      </c>
    </row>
    <row r="4934" spans="2:65" s="1" customFormat="1" ht="11.25">
      <c r="B4934" s="32"/>
      <c r="D4934" s="154" t="s">
        <v>403</v>
      </c>
      <c r="F4934" s="176" t="s">
        <v>552</v>
      </c>
      <c r="H4934" s="177">
        <v>24.43</v>
      </c>
      <c r="L4934" s="32"/>
      <c r="M4934" s="175"/>
      <c r="T4934" s="56"/>
      <c r="AU4934" s="17" t="s">
        <v>90</v>
      </c>
    </row>
    <row r="4935" spans="2:65" s="1" customFormat="1" ht="11.25">
      <c r="B4935" s="32"/>
      <c r="D4935" s="154" t="s">
        <v>403</v>
      </c>
      <c r="F4935" s="176" t="s">
        <v>553</v>
      </c>
      <c r="H4935" s="177">
        <v>12.48</v>
      </c>
      <c r="L4935" s="32"/>
      <c r="M4935" s="175"/>
      <c r="T4935" s="56"/>
      <c r="AU4935" s="17" t="s">
        <v>90</v>
      </c>
    </row>
    <row r="4936" spans="2:65" s="1" customFormat="1" ht="11.25">
      <c r="B4936" s="32"/>
      <c r="D4936" s="154" t="s">
        <v>403</v>
      </c>
      <c r="F4936" s="176" t="s">
        <v>554</v>
      </c>
      <c r="H4936" s="177">
        <v>135.82</v>
      </c>
      <c r="L4936" s="32"/>
      <c r="M4936" s="175"/>
      <c r="T4936" s="56"/>
      <c r="AU4936" s="17" t="s">
        <v>90</v>
      </c>
    </row>
    <row r="4937" spans="2:65" s="1" customFormat="1" ht="11.25">
      <c r="B4937" s="32"/>
      <c r="D4937" s="154" t="s">
        <v>403</v>
      </c>
      <c r="F4937" s="176" t="s">
        <v>555</v>
      </c>
      <c r="H4937" s="177">
        <v>0</v>
      </c>
      <c r="L4937" s="32"/>
      <c r="M4937" s="175"/>
      <c r="T4937" s="56"/>
      <c r="AU4937" s="17" t="s">
        <v>90</v>
      </c>
    </row>
    <row r="4938" spans="2:65" s="1" customFormat="1" ht="11.25">
      <c r="B4938" s="32"/>
      <c r="D4938" s="154" t="s">
        <v>403</v>
      </c>
      <c r="F4938" s="176" t="s">
        <v>556</v>
      </c>
      <c r="H4938" s="177">
        <v>31.58</v>
      </c>
      <c r="L4938" s="32"/>
      <c r="M4938" s="175"/>
      <c r="T4938" s="56"/>
      <c r="AU4938" s="17" t="s">
        <v>90</v>
      </c>
    </row>
    <row r="4939" spans="2:65" s="1" customFormat="1" ht="11.25">
      <c r="B4939" s="32"/>
      <c r="D4939" s="154" t="s">
        <v>403</v>
      </c>
      <c r="F4939" s="176" t="s">
        <v>557</v>
      </c>
      <c r="H4939" s="177">
        <v>16.239999999999998</v>
      </c>
      <c r="L4939" s="32"/>
      <c r="M4939" s="175"/>
      <c r="T4939" s="56"/>
      <c r="AU4939" s="17" t="s">
        <v>90</v>
      </c>
    </row>
    <row r="4940" spans="2:65" s="1" customFormat="1" ht="11.25">
      <c r="B4940" s="32"/>
      <c r="D4940" s="154" t="s">
        <v>403</v>
      </c>
      <c r="F4940" s="176" t="s">
        <v>558</v>
      </c>
      <c r="H4940" s="177">
        <v>1.74</v>
      </c>
      <c r="L4940" s="32"/>
      <c r="M4940" s="175"/>
      <c r="T4940" s="56"/>
      <c r="AU4940" s="17" t="s">
        <v>90</v>
      </c>
    </row>
    <row r="4941" spans="2:65" s="1" customFormat="1" ht="11.25">
      <c r="B4941" s="32"/>
      <c r="D4941" s="154" t="s">
        <v>403</v>
      </c>
      <c r="F4941" s="176" t="s">
        <v>559</v>
      </c>
      <c r="H4941" s="177">
        <v>12.11</v>
      </c>
      <c r="L4941" s="32"/>
      <c r="M4941" s="175"/>
      <c r="T4941" s="56"/>
      <c r="AU4941" s="17" t="s">
        <v>90</v>
      </c>
    </row>
    <row r="4942" spans="2:65" s="1" customFormat="1" ht="11.25">
      <c r="B4942" s="32"/>
      <c r="D4942" s="154" t="s">
        <v>403</v>
      </c>
      <c r="F4942" s="176" t="s">
        <v>406</v>
      </c>
      <c r="H4942" s="177">
        <v>357.53</v>
      </c>
      <c r="L4942" s="32"/>
      <c r="M4942" s="175"/>
      <c r="T4942" s="56"/>
      <c r="AU4942" s="17" t="s">
        <v>90</v>
      </c>
    </row>
    <row r="4943" spans="2:65" s="1" customFormat="1" ht="49.15" customHeight="1">
      <c r="B4943" s="32"/>
      <c r="C4943" s="185" t="s">
        <v>2826</v>
      </c>
      <c r="D4943" s="185" t="s">
        <v>479</v>
      </c>
      <c r="E4943" s="186" t="s">
        <v>2827</v>
      </c>
      <c r="F4943" s="187" t="s">
        <v>2828</v>
      </c>
      <c r="G4943" s="188" t="s">
        <v>1957</v>
      </c>
      <c r="H4943" s="189">
        <v>504.44099999999997</v>
      </c>
      <c r="I4943" s="190"/>
      <c r="J4943" s="191">
        <f>ROUND(I4943*H4943,2)</f>
        <v>0</v>
      </c>
      <c r="K4943" s="192"/>
      <c r="L4943" s="193"/>
      <c r="M4943" s="194" t="s">
        <v>1</v>
      </c>
      <c r="N4943" s="195" t="s">
        <v>45</v>
      </c>
      <c r="P4943" s="149">
        <f>O4943*H4943</f>
        <v>0</v>
      </c>
      <c r="Q4943" s="149">
        <v>1E-3</v>
      </c>
      <c r="R4943" s="149">
        <f>Q4943*H4943</f>
        <v>0.50444100000000003</v>
      </c>
      <c r="S4943" s="149">
        <v>0</v>
      </c>
      <c r="T4943" s="150">
        <f>S4943*H4943</f>
        <v>0</v>
      </c>
      <c r="AR4943" s="151" t="s">
        <v>658</v>
      </c>
      <c r="AT4943" s="151" t="s">
        <v>479</v>
      </c>
      <c r="AU4943" s="151" t="s">
        <v>90</v>
      </c>
      <c r="AY4943" s="17" t="s">
        <v>373</v>
      </c>
      <c r="BE4943" s="152">
        <f>IF(N4943="základní",J4943,0)</f>
        <v>0</v>
      </c>
      <c r="BF4943" s="152">
        <f>IF(N4943="snížená",J4943,0)</f>
        <v>0</v>
      </c>
      <c r="BG4943" s="152">
        <f>IF(N4943="zákl. přenesená",J4943,0)</f>
        <v>0</v>
      </c>
      <c r="BH4943" s="152">
        <f>IF(N4943="sníž. přenesená",J4943,0)</f>
        <v>0</v>
      </c>
      <c r="BI4943" s="152">
        <f>IF(N4943="nulová",J4943,0)</f>
        <v>0</v>
      </c>
      <c r="BJ4943" s="17" t="s">
        <v>87</v>
      </c>
      <c r="BK4943" s="152">
        <f>ROUND(I4943*H4943,2)</f>
        <v>0</v>
      </c>
      <c r="BL4943" s="17" t="s">
        <v>497</v>
      </c>
      <c r="BM4943" s="151" t="s">
        <v>2829</v>
      </c>
    </row>
    <row r="4944" spans="2:65" s="12" customFormat="1" ht="11.25">
      <c r="B4944" s="153"/>
      <c r="D4944" s="154" t="s">
        <v>381</v>
      </c>
      <c r="E4944" s="155" t="s">
        <v>1</v>
      </c>
      <c r="F4944" s="156" t="s">
        <v>2830</v>
      </c>
      <c r="H4944" s="155" t="s">
        <v>1</v>
      </c>
      <c r="I4944" s="157"/>
      <c r="L4944" s="153"/>
      <c r="M4944" s="158"/>
      <c r="T4944" s="159"/>
      <c r="AT4944" s="155" t="s">
        <v>381</v>
      </c>
      <c r="AU4944" s="155" t="s">
        <v>90</v>
      </c>
      <c r="AV4944" s="12" t="s">
        <v>87</v>
      </c>
      <c r="AW4944" s="12" t="s">
        <v>36</v>
      </c>
      <c r="AX4944" s="12" t="s">
        <v>80</v>
      </c>
      <c r="AY4944" s="155" t="s">
        <v>373</v>
      </c>
    </row>
    <row r="4945" spans="2:65" s="13" customFormat="1" ht="11.25">
      <c r="B4945" s="160"/>
      <c r="D4945" s="154" t="s">
        <v>381</v>
      </c>
      <c r="E4945" s="161" t="s">
        <v>1</v>
      </c>
      <c r="F4945" s="162" t="s">
        <v>2831</v>
      </c>
      <c r="H4945" s="163">
        <v>504.44099999999997</v>
      </c>
      <c r="I4945" s="164"/>
      <c r="L4945" s="160"/>
      <c r="M4945" s="165"/>
      <c r="T4945" s="166"/>
      <c r="AT4945" s="161" t="s">
        <v>381</v>
      </c>
      <c r="AU4945" s="161" t="s">
        <v>90</v>
      </c>
      <c r="AV4945" s="13" t="s">
        <v>90</v>
      </c>
      <c r="AW4945" s="13" t="s">
        <v>36</v>
      </c>
      <c r="AX4945" s="13" t="s">
        <v>80</v>
      </c>
      <c r="AY4945" s="161" t="s">
        <v>373</v>
      </c>
    </row>
    <row r="4946" spans="2:65" s="14" customFormat="1" ht="11.25">
      <c r="B4946" s="167"/>
      <c r="D4946" s="154" t="s">
        <v>381</v>
      </c>
      <c r="E4946" s="168" t="s">
        <v>1</v>
      </c>
      <c r="F4946" s="169" t="s">
        <v>386</v>
      </c>
      <c r="H4946" s="170">
        <v>504.44099999999997</v>
      </c>
      <c r="I4946" s="171"/>
      <c r="L4946" s="167"/>
      <c r="M4946" s="172"/>
      <c r="T4946" s="173"/>
      <c r="AT4946" s="168" t="s">
        <v>381</v>
      </c>
      <c r="AU4946" s="168" t="s">
        <v>90</v>
      </c>
      <c r="AV4946" s="14" t="s">
        <v>379</v>
      </c>
      <c r="AW4946" s="14" t="s">
        <v>36</v>
      </c>
      <c r="AX4946" s="14" t="s">
        <v>87</v>
      </c>
      <c r="AY4946" s="168" t="s">
        <v>373</v>
      </c>
    </row>
    <row r="4947" spans="2:65" s="1" customFormat="1" ht="21.75" customHeight="1">
      <c r="B4947" s="32"/>
      <c r="C4947" s="139" t="s">
        <v>2832</v>
      </c>
      <c r="D4947" s="139" t="s">
        <v>375</v>
      </c>
      <c r="E4947" s="140" t="s">
        <v>2833</v>
      </c>
      <c r="F4947" s="141" t="s">
        <v>2834</v>
      </c>
      <c r="G4947" s="142" t="s">
        <v>1957</v>
      </c>
      <c r="H4947" s="143">
        <v>500</v>
      </c>
      <c r="I4947" s="144"/>
      <c r="J4947" s="145">
        <f>ROUND(I4947*H4947,2)</f>
        <v>0</v>
      </c>
      <c r="K4947" s="146"/>
      <c r="L4947" s="32"/>
      <c r="M4947" s="147" t="s">
        <v>1</v>
      </c>
      <c r="N4947" s="148" t="s">
        <v>45</v>
      </c>
      <c r="P4947" s="149">
        <f>O4947*H4947</f>
        <v>0</v>
      </c>
      <c r="Q4947" s="149">
        <v>1E-3</v>
      </c>
      <c r="R4947" s="149">
        <f>Q4947*H4947</f>
        <v>0.5</v>
      </c>
      <c r="S4947" s="149">
        <v>0</v>
      </c>
      <c r="T4947" s="150">
        <f>S4947*H4947</f>
        <v>0</v>
      </c>
      <c r="AR4947" s="151" t="s">
        <v>497</v>
      </c>
      <c r="AT4947" s="151" t="s">
        <v>375</v>
      </c>
      <c r="AU4947" s="151" t="s">
        <v>90</v>
      </c>
      <c r="AY4947" s="17" t="s">
        <v>373</v>
      </c>
      <c r="BE4947" s="152">
        <f>IF(N4947="základní",J4947,0)</f>
        <v>0</v>
      </c>
      <c r="BF4947" s="152">
        <f>IF(N4947="snížená",J4947,0)</f>
        <v>0</v>
      </c>
      <c r="BG4947" s="152">
        <f>IF(N4947="zákl. přenesená",J4947,0)</f>
        <v>0</v>
      </c>
      <c r="BH4947" s="152">
        <f>IF(N4947="sníž. přenesená",J4947,0)</f>
        <v>0</v>
      </c>
      <c r="BI4947" s="152">
        <f>IF(N4947="nulová",J4947,0)</f>
        <v>0</v>
      </c>
      <c r="BJ4947" s="17" t="s">
        <v>87</v>
      </c>
      <c r="BK4947" s="152">
        <f>ROUND(I4947*H4947,2)</f>
        <v>0</v>
      </c>
      <c r="BL4947" s="17" t="s">
        <v>497</v>
      </c>
      <c r="BM4947" s="151" t="s">
        <v>2835</v>
      </c>
    </row>
    <row r="4948" spans="2:65" s="12" customFormat="1" ht="11.25">
      <c r="B4948" s="153"/>
      <c r="D4948" s="154" t="s">
        <v>381</v>
      </c>
      <c r="E4948" s="155" t="s">
        <v>1</v>
      </c>
      <c r="F4948" s="156" t="s">
        <v>456</v>
      </c>
      <c r="H4948" s="155" t="s">
        <v>1</v>
      </c>
      <c r="I4948" s="157"/>
      <c r="L4948" s="153"/>
      <c r="M4948" s="158"/>
      <c r="T4948" s="159"/>
      <c r="AT4948" s="155" t="s">
        <v>381</v>
      </c>
      <c r="AU4948" s="155" t="s">
        <v>90</v>
      </c>
      <c r="AV4948" s="12" t="s">
        <v>87</v>
      </c>
      <c r="AW4948" s="12" t="s">
        <v>36</v>
      </c>
      <c r="AX4948" s="12" t="s">
        <v>80</v>
      </c>
      <c r="AY4948" s="155" t="s">
        <v>373</v>
      </c>
    </row>
    <row r="4949" spans="2:65" s="13" customFormat="1" ht="11.25">
      <c r="B4949" s="160"/>
      <c r="D4949" s="154" t="s">
        <v>381</v>
      </c>
      <c r="E4949" s="161" t="s">
        <v>1</v>
      </c>
      <c r="F4949" s="162" t="s">
        <v>2836</v>
      </c>
      <c r="H4949" s="163">
        <v>500</v>
      </c>
      <c r="I4949" s="164"/>
      <c r="L4949" s="160"/>
      <c r="M4949" s="165"/>
      <c r="T4949" s="166"/>
      <c r="AT4949" s="161" t="s">
        <v>381</v>
      </c>
      <c r="AU4949" s="161" t="s">
        <v>90</v>
      </c>
      <c r="AV4949" s="13" t="s">
        <v>90</v>
      </c>
      <c r="AW4949" s="13" t="s">
        <v>36</v>
      </c>
      <c r="AX4949" s="13" t="s">
        <v>80</v>
      </c>
      <c r="AY4949" s="161" t="s">
        <v>373</v>
      </c>
    </row>
    <row r="4950" spans="2:65" s="14" customFormat="1" ht="11.25">
      <c r="B4950" s="167"/>
      <c r="D4950" s="154" t="s">
        <v>381</v>
      </c>
      <c r="E4950" s="168" t="s">
        <v>1</v>
      </c>
      <c r="F4950" s="169" t="s">
        <v>386</v>
      </c>
      <c r="H4950" s="170">
        <v>500</v>
      </c>
      <c r="I4950" s="171"/>
      <c r="L4950" s="167"/>
      <c r="M4950" s="172"/>
      <c r="T4950" s="173"/>
      <c r="AT4950" s="168" t="s">
        <v>381</v>
      </c>
      <c r="AU4950" s="168" t="s">
        <v>90</v>
      </c>
      <c r="AV4950" s="14" t="s">
        <v>379</v>
      </c>
      <c r="AW4950" s="14" t="s">
        <v>36</v>
      </c>
      <c r="AX4950" s="14" t="s">
        <v>87</v>
      </c>
      <c r="AY4950" s="168" t="s">
        <v>373</v>
      </c>
    </row>
    <row r="4951" spans="2:65" s="1" customFormat="1" ht="11.25">
      <c r="B4951" s="32"/>
      <c r="D4951" s="154" t="s">
        <v>403</v>
      </c>
      <c r="F4951" s="174" t="s">
        <v>407</v>
      </c>
      <c r="L4951" s="32"/>
      <c r="M4951" s="175"/>
      <c r="T4951" s="56"/>
      <c r="AU4951" s="17" t="s">
        <v>90</v>
      </c>
    </row>
    <row r="4952" spans="2:65" s="1" customFormat="1" ht="11.25">
      <c r="B4952" s="32"/>
      <c r="D4952" s="154" t="s">
        <v>403</v>
      </c>
      <c r="F4952" s="176" t="s">
        <v>397</v>
      </c>
      <c r="H4952" s="177">
        <v>0</v>
      </c>
      <c r="L4952" s="32"/>
      <c r="M4952" s="175"/>
      <c r="T4952" s="56"/>
      <c r="AU4952" s="17" t="s">
        <v>90</v>
      </c>
    </row>
    <row r="4953" spans="2:65" s="1" customFormat="1" ht="11.25">
      <c r="B4953" s="32"/>
      <c r="D4953" s="154" t="s">
        <v>403</v>
      </c>
      <c r="F4953" s="176" t="s">
        <v>398</v>
      </c>
      <c r="H4953" s="177">
        <v>0</v>
      </c>
      <c r="L4953" s="32"/>
      <c r="M4953" s="175"/>
      <c r="T4953" s="56"/>
      <c r="AU4953" s="17" t="s">
        <v>90</v>
      </c>
    </row>
    <row r="4954" spans="2:65" s="1" customFormat="1" ht="11.25">
      <c r="B4954" s="32"/>
      <c r="D4954" s="154" t="s">
        <v>403</v>
      </c>
      <c r="F4954" s="176" t="s">
        <v>399</v>
      </c>
      <c r="H4954" s="177">
        <v>0</v>
      </c>
      <c r="L4954" s="32"/>
      <c r="M4954" s="175"/>
      <c r="T4954" s="56"/>
      <c r="AU4954" s="17" t="s">
        <v>90</v>
      </c>
    </row>
    <row r="4955" spans="2:65" s="1" customFormat="1" ht="11.25">
      <c r="B4955" s="32"/>
      <c r="D4955" s="154" t="s">
        <v>403</v>
      </c>
      <c r="F4955" s="176" t="s">
        <v>232</v>
      </c>
      <c r="H4955" s="177">
        <v>612.85</v>
      </c>
      <c r="L4955" s="32"/>
      <c r="M4955" s="175"/>
      <c r="T4955" s="56"/>
      <c r="AU4955" s="17" t="s">
        <v>90</v>
      </c>
    </row>
    <row r="4956" spans="2:65" s="1" customFormat="1" ht="24.2" customHeight="1">
      <c r="B4956" s="32"/>
      <c r="C4956" s="139" t="s">
        <v>2837</v>
      </c>
      <c r="D4956" s="139" t="s">
        <v>375</v>
      </c>
      <c r="E4956" s="140" t="s">
        <v>2838</v>
      </c>
      <c r="F4956" s="141" t="s">
        <v>2839</v>
      </c>
      <c r="G4956" s="142" t="s">
        <v>647</v>
      </c>
      <c r="H4956" s="143">
        <v>38.429000000000002</v>
      </c>
      <c r="I4956" s="144"/>
      <c r="J4956" s="145">
        <f>ROUND(I4956*H4956,2)</f>
        <v>0</v>
      </c>
      <c r="K4956" s="146"/>
      <c r="L4956" s="32"/>
      <c r="M4956" s="147" t="s">
        <v>1</v>
      </c>
      <c r="N4956" s="148" t="s">
        <v>45</v>
      </c>
      <c r="P4956" s="149">
        <f>O4956*H4956</f>
        <v>0</v>
      </c>
      <c r="Q4956" s="149">
        <v>0</v>
      </c>
      <c r="R4956" s="149">
        <f>Q4956*H4956</f>
        <v>0</v>
      </c>
      <c r="S4956" s="149">
        <v>0</v>
      </c>
      <c r="T4956" s="150">
        <f>S4956*H4956</f>
        <v>0</v>
      </c>
      <c r="AR4956" s="151" t="s">
        <v>497</v>
      </c>
      <c r="AT4956" s="151" t="s">
        <v>375</v>
      </c>
      <c r="AU4956" s="151" t="s">
        <v>90</v>
      </c>
      <c r="AY4956" s="17" t="s">
        <v>373</v>
      </c>
      <c r="BE4956" s="152">
        <f>IF(N4956="základní",J4956,0)</f>
        <v>0</v>
      </c>
      <c r="BF4956" s="152">
        <f>IF(N4956="snížená",J4956,0)</f>
        <v>0</v>
      </c>
      <c r="BG4956" s="152">
        <f>IF(N4956="zákl. přenesená",J4956,0)</f>
        <v>0</v>
      </c>
      <c r="BH4956" s="152">
        <f>IF(N4956="sníž. přenesená",J4956,0)</f>
        <v>0</v>
      </c>
      <c r="BI4956" s="152">
        <f>IF(N4956="nulová",J4956,0)</f>
        <v>0</v>
      </c>
      <c r="BJ4956" s="17" t="s">
        <v>87</v>
      </c>
      <c r="BK4956" s="152">
        <f>ROUND(I4956*H4956,2)</f>
        <v>0</v>
      </c>
      <c r="BL4956" s="17" t="s">
        <v>497</v>
      </c>
      <c r="BM4956" s="151" t="s">
        <v>2840</v>
      </c>
    </row>
    <row r="4957" spans="2:65" s="11" customFormat="1" ht="22.9" customHeight="1">
      <c r="B4957" s="127"/>
      <c r="D4957" s="128" t="s">
        <v>79</v>
      </c>
      <c r="E4957" s="137" t="s">
        <v>2841</v>
      </c>
      <c r="F4957" s="137" t="s">
        <v>2842</v>
      </c>
      <c r="I4957" s="130"/>
      <c r="J4957" s="138">
        <f>BK4957</f>
        <v>0</v>
      </c>
      <c r="L4957" s="127"/>
      <c r="M4957" s="132"/>
      <c r="P4957" s="133">
        <f>SUM(P4958:P4993)</f>
        <v>0</v>
      </c>
      <c r="R4957" s="133">
        <f>SUM(R4958:R4993)</f>
        <v>5.2680150000000001</v>
      </c>
      <c r="T4957" s="134">
        <f>SUM(T4958:T4993)</f>
        <v>0</v>
      </c>
      <c r="AR4957" s="128" t="s">
        <v>90</v>
      </c>
      <c r="AT4957" s="135" t="s">
        <v>79</v>
      </c>
      <c r="AU4957" s="135" t="s">
        <v>87</v>
      </c>
      <c r="AY4957" s="128" t="s">
        <v>373</v>
      </c>
      <c r="BK4957" s="136">
        <f>SUM(BK4958:BK4993)</f>
        <v>0</v>
      </c>
    </row>
    <row r="4958" spans="2:65" s="1" customFormat="1" ht="16.5" customHeight="1">
      <c r="B4958" s="32"/>
      <c r="C4958" s="139" t="s">
        <v>2843</v>
      </c>
      <c r="D4958" s="139" t="s">
        <v>375</v>
      </c>
      <c r="E4958" s="140" t="s">
        <v>2844</v>
      </c>
      <c r="F4958" s="141" t="s">
        <v>2845</v>
      </c>
      <c r="G4958" s="142" t="s">
        <v>172</v>
      </c>
      <c r="H4958" s="143">
        <v>24.814</v>
      </c>
      <c r="I4958" s="144"/>
      <c r="J4958" s="145">
        <f>ROUND(I4958*H4958,2)</f>
        <v>0</v>
      </c>
      <c r="K4958" s="146"/>
      <c r="L4958" s="32"/>
      <c r="M4958" s="147" t="s">
        <v>1</v>
      </c>
      <c r="N4958" s="148" t="s">
        <v>45</v>
      </c>
      <c r="P4958" s="149">
        <f>O4958*H4958</f>
        <v>0</v>
      </c>
      <c r="Q4958" s="149">
        <v>0</v>
      </c>
      <c r="R4958" s="149">
        <f>Q4958*H4958</f>
        <v>0</v>
      </c>
      <c r="S4958" s="149">
        <v>0</v>
      </c>
      <c r="T4958" s="150">
        <f>S4958*H4958</f>
        <v>0</v>
      </c>
      <c r="AR4958" s="151" t="s">
        <v>497</v>
      </c>
      <c r="AT4958" s="151" t="s">
        <v>375</v>
      </c>
      <c r="AU4958" s="151" t="s">
        <v>90</v>
      </c>
      <c r="AY4958" s="17" t="s">
        <v>373</v>
      </c>
      <c r="BE4958" s="152">
        <f>IF(N4958="základní",J4958,0)</f>
        <v>0</v>
      </c>
      <c r="BF4958" s="152">
        <f>IF(N4958="snížená",J4958,0)</f>
        <v>0</v>
      </c>
      <c r="BG4958" s="152">
        <f>IF(N4958="zákl. přenesená",J4958,0)</f>
        <v>0</v>
      </c>
      <c r="BH4958" s="152">
        <f>IF(N4958="sníž. přenesená",J4958,0)</f>
        <v>0</v>
      </c>
      <c r="BI4958" s="152">
        <f>IF(N4958="nulová",J4958,0)</f>
        <v>0</v>
      </c>
      <c r="BJ4958" s="17" t="s">
        <v>87</v>
      </c>
      <c r="BK4958" s="152">
        <f>ROUND(I4958*H4958,2)</f>
        <v>0</v>
      </c>
      <c r="BL4958" s="17" t="s">
        <v>497</v>
      </c>
      <c r="BM4958" s="151" t="s">
        <v>2846</v>
      </c>
    </row>
    <row r="4959" spans="2:65" s="13" customFormat="1" ht="11.25">
      <c r="B4959" s="160"/>
      <c r="D4959" s="154" t="s">
        <v>381</v>
      </c>
      <c r="E4959" s="161" t="s">
        <v>1</v>
      </c>
      <c r="F4959" s="162" t="s">
        <v>259</v>
      </c>
      <c r="H4959" s="163">
        <v>24.814</v>
      </c>
      <c r="I4959" s="164"/>
      <c r="L4959" s="160"/>
      <c r="M4959" s="165"/>
      <c r="T4959" s="166"/>
      <c r="AT4959" s="161" t="s">
        <v>381</v>
      </c>
      <c r="AU4959" s="161" t="s">
        <v>90</v>
      </c>
      <c r="AV4959" s="13" t="s">
        <v>90</v>
      </c>
      <c r="AW4959" s="13" t="s">
        <v>36</v>
      </c>
      <c r="AX4959" s="13" t="s">
        <v>80</v>
      </c>
      <c r="AY4959" s="161" t="s">
        <v>373</v>
      </c>
    </row>
    <row r="4960" spans="2:65" s="14" customFormat="1" ht="11.25">
      <c r="B4960" s="167"/>
      <c r="D4960" s="154" t="s">
        <v>381</v>
      </c>
      <c r="E4960" s="168" t="s">
        <v>1</v>
      </c>
      <c r="F4960" s="169" t="s">
        <v>386</v>
      </c>
      <c r="H4960" s="170">
        <v>24.814</v>
      </c>
      <c r="I4960" s="171"/>
      <c r="L4960" s="167"/>
      <c r="M4960" s="172"/>
      <c r="T4960" s="173"/>
      <c r="AT4960" s="168" t="s">
        <v>381</v>
      </c>
      <c r="AU4960" s="168" t="s">
        <v>90</v>
      </c>
      <c r="AV4960" s="14" t="s">
        <v>379</v>
      </c>
      <c r="AW4960" s="14" t="s">
        <v>36</v>
      </c>
      <c r="AX4960" s="14" t="s">
        <v>87</v>
      </c>
      <c r="AY4960" s="168" t="s">
        <v>373</v>
      </c>
    </row>
    <row r="4961" spans="2:47" s="1" customFormat="1" ht="11.25">
      <c r="B4961" s="32"/>
      <c r="D4961" s="154" t="s">
        <v>403</v>
      </c>
      <c r="F4961" s="174" t="s">
        <v>2847</v>
      </c>
      <c r="L4961" s="32"/>
      <c r="M4961" s="175"/>
      <c r="T4961" s="56"/>
      <c r="AU4961" s="17" t="s">
        <v>90</v>
      </c>
    </row>
    <row r="4962" spans="2:47" s="1" customFormat="1" ht="11.25">
      <c r="B4962" s="32"/>
      <c r="D4962" s="154" t="s">
        <v>403</v>
      </c>
      <c r="F4962" s="176" t="s">
        <v>916</v>
      </c>
      <c r="H4962" s="177">
        <v>0</v>
      </c>
      <c r="L4962" s="32"/>
      <c r="M4962" s="175"/>
      <c r="T4962" s="56"/>
      <c r="AU4962" s="17" t="s">
        <v>90</v>
      </c>
    </row>
    <row r="4963" spans="2:47" s="1" customFormat="1" ht="11.25">
      <c r="B4963" s="32"/>
      <c r="D4963" s="154" t="s">
        <v>403</v>
      </c>
      <c r="F4963" s="176" t="s">
        <v>2848</v>
      </c>
      <c r="H4963" s="177">
        <v>0</v>
      </c>
      <c r="L4963" s="32"/>
      <c r="M4963" s="175"/>
      <c r="T4963" s="56"/>
      <c r="AU4963" s="17" t="s">
        <v>90</v>
      </c>
    </row>
    <row r="4964" spans="2:47" s="1" customFormat="1" ht="11.25">
      <c r="B4964" s="32"/>
      <c r="D4964" s="154" t="s">
        <v>403</v>
      </c>
      <c r="F4964" s="176" t="s">
        <v>2849</v>
      </c>
      <c r="H4964" s="177">
        <v>6.48</v>
      </c>
      <c r="L4964" s="32"/>
      <c r="M4964" s="175"/>
      <c r="T4964" s="56"/>
      <c r="AU4964" s="17" t="s">
        <v>90</v>
      </c>
    </row>
    <row r="4965" spans="2:47" s="1" customFormat="1" ht="11.25">
      <c r="B4965" s="32"/>
      <c r="D4965" s="154" t="s">
        <v>403</v>
      </c>
      <c r="F4965" s="176" t="s">
        <v>2850</v>
      </c>
      <c r="H4965" s="177">
        <v>0</v>
      </c>
      <c r="L4965" s="32"/>
      <c r="M4965" s="175"/>
      <c r="T4965" s="56"/>
      <c r="AU4965" s="17" t="s">
        <v>90</v>
      </c>
    </row>
    <row r="4966" spans="2:47" s="1" customFormat="1" ht="11.25">
      <c r="B4966" s="32"/>
      <c r="D4966" s="154" t="s">
        <v>403</v>
      </c>
      <c r="F4966" s="176" t="s">
        <v>2851</v>
      </c>
      <c r="H4966" s="177">
        <v>3.8279999999999998</v>
      </c>
      <c r="L4966" s="32"/>
      <c r="M4966" s="175"/>
      <c r="T4966" s="56"/>
      <c r="AU4966" s="17" t="s">
        <v>90</v>
      </c>
    </row>
    <row r="4967" spans="2:47" s="1" customFormat="1" ht="11.25">
      <c r="B4967" s="32"/>
      <c r="D4967" s="154" t="s">
        <v>403</v>
      </c>
      <c r="F4967" s="176" t="s">
        <v>2852</v>
      </c>
      <c r="H4967" s="177">
        <v>0</v>
      </c>
      <c r="L4967" s="32"/>
      <c r="M4967" s="175"/>
      <c r="T4967" s="56"/>
      <c r="AU4967" s="17" t="s">
        <v>90</v>
      </c>
    </row>
    <row r="4968" spans="2:47" s="1" customFormat="1" ht="11.25">
      <c r="B4968" s="32"/>
      <c r="D4968" s="154" t="s">
        <v>403</v>
      </c>
      <c r="F4968" s="176" t="s">
        <v>2853</v>
      </c>
      <c r="H4968" s="177">
        <v>1.02</v>
      </c>
      <c r="L4968" s="32"/>
      <c r="M4968" s="175"/>
      <c r="T4968" s="56"/>
      <c r="AU4968" s="17" t="s">
        <v>90</v>
      </c>
    </row>
    <row r="4969" spans="2:47" s="1" customFormat="1" ht="11.25">
      <c r="B4969" s="32"/>
      <c r="D4969" s="154" t="s">
        <v>403</v>
      </c>
      <c r="F4969" s="176" t="s">
        <v>918</v>
      </c>
      <c r="H4969" s="177">
        <v>0</v>
      </c>
      <c r="L4969" s="32"/>
      <c r="M4969" s="175"/>
      <c r="T4969" s="56"/>
      <c r="AU4969" s="17" t="s">
        <v>90</v>
      </c>
    </row>
    <row r="4970" spans="2:47" s="1" customFormat="1" ht="11.25">
      <c r="B4970" s="32"/>
      <c r="D4970" s="154" t="s">
        <v>403</v>
      </c>
      <c r="F4970" s="176" t="s">
        <v>2848</v>
      </c>
      <c r="H4970" s="177">
        <v>0</v>
      </c>
      <c r="L4970" s="32"/>
      <c r="M4970" s="175"/>
      <c r="T4970" s="56"/>
      <c r="AU4970" s="17" t="s">
        <v>90</v>
      </c>
    </row>
    <row r="4971" spans="2:47" s="1" customFormat="1" ht="11.25">
      <c r="B4971" s="32"/>
      <c r="D4971" s="154" t="s">
        <v>403</v>
      </c>
      <c r="F4971" s="176" t="s">
        <v>2854</v>
      </c>
      <c r="H4971" s="177">
        <v>7.6559999999999997</v>
      </c>
      <c r="L4971" s="32"/>
      <c r="M4971" s="175"/>
      <c r="T4971" s="56"/>
      <c r="AU4971" s="17" t="s">
        <v>90</v>
      </c>
    </row>
    <row r="4972" spans="2:47" s="1" customFormat="1" ht="11.25">
      <c r="B4972" s="32"/>
      <c r="D4972" s="154" t="s">
        <v>403</v>
      </c>
      <c r="F4972" s="176" t="s">
        <v>2850</v>
      </c>
      <c r="H4972" s="177">
        <v>0</v>
      </c>
      <c r="L4972" s="32"/>
      <c r="M4972" s="175"/>
      <c r="T4972" s="56"/>
      <c r="AU4972" s="17" t="s">
        <v>90</v>
      </c>
    </row>
    <row r="4973" spans="2:47" s="1" customFormat="1" ht="11.25">
      <c r="B4973" s="32"/>
      <c r="D4973" s="154" t="s">
        <v>403</v>
      </c>
      <c r="F4973" s="176" t="s">
        <v>2855</v>
      </c>
      <c r="H4973" s="177">
        <v>4.8099999999999996</v>
      </c>
      <c r="L4973" s="32"/>
      <c r="M4973" s="175"/>
      <c r="T4973" s="56"/>
      <c r="AU4973" s="17" t="s">
        <v>90</v>
      </c>
    </row>
    <row r="4974" spans="2:47" s="1" customFormat="1" ht="11.25">
      <c r="B4974" s="32"/>
      <c r="D4974" s="154" t="s">
        <v>403</v>
      </c>
      <c r="F4974" s="176" t="s">
        <v>2852</v>
      </c>
      <c r="H4974" s="177">
        <v>0</v>
      </c>
      <c r="L4974" s="32"/>
      <c r="M4974" s="175"/>
      <c r="T4974" s="56"/>
      <c r="AU4974" s="17" t="s">
        <v>90</v>
      </c>
    </row>
    <row r="4975" spans="2:47" s="1" customFormat="1" ht="11.25">
      <c r="B4975" s="32"/>
      <c r="D4975" s="154" t="s">
        <v>403</v>
      </c>
      <c r="F4975" s="176" t="s">
        <v>2853</v>
      </c>
      <c r="H4975" s="177">
        <v>1.02</v>
      </c>
      <c r="L4975" s="32"/>
      <c r="M4975" s="175"/>
      <c r="T4975" s="56"/>
      <c r="AU4975" s="17" t="s">
        <v>90</v>
      </c>
    </row>
    <row r="4976" spans="2:47" s="1" customFormat="1" ht="11.25">
      <c r="B4976" s="32"/>
      <c r="D4976" s="154" t="s">
        <v>403</v>
      </c>
      <c r="F4976" s="176" t="s">
        <v>406</v>
      </c>
      <c r="H4976" s="177">
        <v>24.814</v>
      </c>
      <c r="L4976" s="32"/>
      <c r="M4976" s="175"/>
      <c r="T4976" s="56"/>
      <c r="AU4976" s="17" t="s">
        <v>90</v>
      </c>
    </row>
    <row r="4977" spans="2:65" s="1" customFormat="1" ht="24.2" customHeight="1">
      <c r="B4977" s="32"/>
      <c r="C4977" s="139" t="s">
        <v>2856</v>
      </c>
      <c r="D4977" s="139" t="s">
        <v>375</v>
      </c>
      <c r="E4977" s="140" t="s">
        <v>2857</v>
      </c>
      <c r="F4977" s="141" t="s">
        <v>2858</v>
      </c>
      <c r="G4977" s="142" t="s">
        <v>172</v>
      </c>
      <c r="H4977" s="143">
        <v>1170.67</v>
      </c>
      <c r="I4977" s="144"/>
      <c r="J4977" s="145">
        <f>ROUND(I4977*H4977,2)</f>
        <v>0</v>
      </c>
      <c r="K4977" s="146"/>
      <c r="L4977" s="32"/>
      <c r="M4977" s="147" t="s">
        <v>1</v>
      </c>
      <c r="N4977" s="148" t="s">
        <v>45</v>
      </c>
      <c r="P4977" s="149">
        <f>O4977*H4977</f>
        <v>0</v>
      </c>
      <c r="Q4977" s="149">
        <v>4.4999999999999997E-3</v>
      </c>
      <c r="R4977" s="149">
        <f>Q4977*H4977</f>
        <v>5.2680150000000001</v>
      </c>
      <c r="S4977" s="149">
        <v>0</v>
      </c>
      <c r="T4977" s="150">
        <f>S4977*H4977</f>
        <v>0</v>
      </c>
      <c r="AR4977" s="151" t="s">
        <v>497</v>
      </c>
      <c r="AT4977" s="151" t="s">
        <v>375</v>
      </c>
      <c r="AU4977" s="151" t="s">
        <v>90</v>
      </c>
      <c r="AY4977" s="17" t="s">
        <v>373</v>
      </c>
      <c r="BE4977" s="152">
        <f>IF(N4977="základní",J4977,0)</f>
        <v>0</v>
      </c>
      <c r="BF4977" s="152">
        <f>IF(N4977="snížená",J4977,0)</f>
        <v>0</v>
      </c>
      <c r="BG4977" s="152">
        <f>IF(N4977="zákl. přenesená",J4977,0)</f>
        <v>0</v>
      </c>
      <c r="BH4977" s="152">
        <f>IF(N4977="sníž. přenesená",J4977,0)</f>
        <v>0</v>
      </c>
      <c r="BI4977" s="152">
        <f>IF(N4977="nulová",J4977,0)</f>
        <v>0</v>
      </c>
      <c r="BJ4977" s="17" t="s">
        <v>87</v>
      </c>
      <c r="BK4977" s="152">
        <f>ROUND(I4977*H4977,2)</f>
        <v>0</v>
      </c>
      <c r="BL4977" s="17" t="s">
        <v>497</v>
      </c>
      <c r="BM4977" s="151" t="s">
        <v>2859</v>
      </c>
    </row>
    <row r="4978" spans="2:65" s="13" customFormat="1" ht="11.25">
      <c r="B4978" s="160"/>
      <c r="D4978" s="154" t="s">
        <v>381</v>
      </c>
      <c r="E4978" s="161" t="s">
        <v>1</v>
      </c>
      <c r="F4978" s="162" t="s">
        <v>211</v>
      </c>
      <c r="H4978" s="163">
        <v>1170.67</v>
      </c>
      <c r="I4978" s="164"/>
      <c r="L4978" s="160"/>
      <c r="M4978" s="165"/>
      <c r="T4978" s="166"/>
      <c r="AT4978" s="161" t="s">
        <v>381</v>
      </c>
      <c r="AU4978" s="161" t="s">
        <v>90</v>
      </c>
      <c r="AV4978" s="13" t="s">
        <v>90</v>
      </c>
      <c r="AW4978" s="13" t="s">
        <v>36</v>
      </c>
      <c r="AX4978" s="13" t="s">
        <v>80</v>
      </c>
      <c r="AY4978" s="161" t="s">
        <v>373</v>
      </c>
    </row>
    <row r="4979" spans="2:65" s="14" customFormat="1" ht="11.25">
      <c r="B4979" s="167"/>
      <c r="D4979" s="154" t="s">
        <v>381</v>
      </c>
      <c r="E4979" s="168" t="s">
        <v>1</v>
      </c>
      <c r="F4979" s="169" t="s">
        <v>386</v>
      </c>
      <c r="H4979" s="170">
        <v>1170.67</v>
      </c>
      <c r="I4979" s="171"/>
      <c r="L4979" s="167"/>
      <c r="M4979" s="172"/>
      <c r="T4979" s="173"/>
      <c r="AT4979" s="168" t="s">
        <v>381</v>
      </c>
      <c r="AU4979" s="168" t="s">
        <v>90</v>
      </c>
      <c r="AV4979" s="14" t="s">
        <v>379</v>
      </c>
      <c r="AW4979" s="14" t="s">
        <v>36</v>
      </c>
      <c r="AX4979" s="14" t="s">
        <v>87</v>
      </c>
      <c r="AY4979" s="168" t="s">
        <v>373</v>
      </c>
    </row>
    <row r="4980" spans="2:65" s="1" customFormat="1" ht="11.25">
      <c r="B4980" s="32"/>
      <c r="D4980" s="154" t="s">
        <v>403</v>
      </c>
      <c r="F4980" s="174" t="s">
        <v>2860</v>
      </c>
      <c r="L4980" s="32"/>
      <c r="M4980" s="175"/>
      <c r="T4980" s="56"/>
      <c r="AU4980" s="17" t="s">
        <v>90</v>
      </c>
    </row>
    <row r="4981" spans="2:65" s="1" customFormat="1" ht="11.25">
      <c r="B4981" s="32"/>
      <c r="D4981" s="154" t="s">
        <v>403</v>
      </c>
      <c r="F4981" s="176" t="s">
        <v>382</v>
      </c>
      <c r="H4981" s="177">
        <v>0</v>
      </c>
      <c r="L4981" s="32"/>
      <c r="M4981" s="175"/>
      <c r="T4981" s="56"/>
      <c r="AU4981" s="17" t="s">
        <v>90</v>
      </c>
    </row>
    <row r="4982" spans="2:65" s="1" customFormat="1" ht="11.25">
      <c r="B4982" s="32"/>
      <c r="D4982" s="154" t="s">
        <v>403</v>
      </c>
      <c r="F4982" s="176" t="s">
        <v>2861</v>
      </c>
      <c r="H4982" s="177">
        <v>0</v>
      </c>
      <c r="L4982" s="32"/>
      <c r="M4982" s="175"/>
      <c r="T4982" s="56"/>
      <c r="AU4982" s="17" t="s">
        <v>90</v>
      </c>
    </row>
    <row r="4983" spans="2:65" s="1" customFormat="1" ht="11.25">
      <c r="B4983" s="32"/>
      <c r="D4983" s="154" t="s">
        <v>403</v>
      </c>
      <c r="F4983" s="176" t="s">
        <v>2862</v>
      </c>
      <c r="H4983" s="177">
        <v>0</v>
      </c>
      <c r="L4983" s="32"/>
      <c r="M4983" s="175"/>
      <c r="T4983" s="56"/>
      <c r="AU4983" s="17" t="s">
        <v>90</v>
      </c>
    </row>
    <row r="4984" spans="2:65" s="1" customFormat="1" ht="11.25">
      <c r="B4984" s="32"/>
      <c r="D4984" s="154" t="s">
        <v>403</v>
      </c>
      <c r="F4984" s="176" t="s">
        <v>1335</v>
      </c>
      <c r="H4984" s="177">
        <v>0</v>
      </c>
      <c r="L4984" s="32"/>
      <c r="M4984" s="175"/>
      <c r="T4984" s="56"/>
      <c r="AU4984" s="17" t="s">
        <v>90</v>
      </c>
    </row>
    <row r="4985" spans="2:65" s="1" customFormat="1" ht="11.25">
      <c r="B4985" s="32"/>
      <c r="D4985" s="154" t="s">
        <v>403</v>
      </c>
      <c r="F4985" s="176" t="s">
        <v>201</v>
      </c>
      <c r="H4985" s="177">
        <v>357.53</v>
      </c>
      <c r="L4985" s="32"/>
      <c r="M4985" s="175"/>
      <c r="T4985" s="56"/>
      <c r="AU4985" s="17" t="s">
        <v>90</v>
      </c>
    </row>
    <row r="4986" spans="2:65" s="1" customFormat="1" ht="11.25">
      <c r="B4986" s="32"/>
      <c r="D4986" s="154" t="s">
        <v>403</v>
      </c>
      <c r="F4986" s="176" t="s">
        <v>1337</v>
      </c>
      <c r="H4986" s="177">
        <v>0</v>
      </c>
      <c r="L4986" s="32"/>
      <c r="M4986" s="175"/>
      <c r="T4986" s="56"/>
      <c r="AU4986" s="17" t="s">
        <v>90</v>
      </c>
    </row>
    <row r="4987" spans="2:65" s="1" customFormat="1" ht="11.25">
      <c r="B4987" s="32"/>
      <c r="D4987" s="154" t="s">
        <v>403</v>
      </c>
      <c r="F4987" s="176" t="s">
        <v>202</v>
      </c>
      <c r="H4987" s="177">
        <v>445.7</v>
      </c>
      <c r="L4987" s="32"/>
      <c r="M4987" s="175"/>
      <c r="T4987" s="56"/>
      <c r="AU4987" s="17" t="s">
        <v>90</v>
      </c>
    </row>
    <row r="4988" spans="2:65" s="1" customFormat="1" ht="11.25">
      <c r="B4988" s="32"/>
      <c r="D4988" s="154" t="s">
        <v>403</v>
      </c>
      <c r="F4988" s="176" t="s">
        <v>1339</v>
      </c>
      <c r="H4988" s="177">
        <v>0</v>
      </c>
      <c r="L4988" s="32"/>
      <c r="M4988" s="175"/>
      <c r="T4988" s="56"/>
      <c r="AU4988" s="17" t="s">
        <v>90</v>
      </c>
    </row>
    <row r="4989" spans="2:65" s="1" customFormat="1" ht="11.25">
      <c r="B4989" s="32"/>
      <c r="D4989" s="154" t="s">
        <v>403</v>
      </c>
      <c r="F4989" s="176" t="s">
        <v>204</v>
      </c>
      <c r="H4989" s="177">
        <v>12.16</v>
      </c>
      <c r="L4989" s="32"/>
      <c r="M4989" s="175"/>
      <c r="T4989" s="56"/>
      <c r="AU4989" s="17" t="s">
        <v>90</v>
      </c>
    </row>
    <row r="4990" spans="2:65" s="1" customFormat="1" ht="11.25">
      <c r="B4990" s="32"/>
      <c r="D4990" s="154" t="s">
        <v>403</v>
      </c>
      <c r="F4990" s="176" t="s">
        <v>1341</v>
      </c>
      <c r="H4990" s="177">
        <v>0</v>
      </c>
      <c r="L4990" s="32"/>
      <c r="M4990" s="175"/>
      <c r="T4990" s="56"/>
      <c r="AU4990" s="17" t="s">
        <v>90</v>
      </c>
    </row>
    <row r="4991" spans="2:65" s="1" customFormat="1" ht="11.25">
      <c r="B4991" s="32"/>
      <c r="D4991" s="154" t="s">
        <v>403</v>
      </c>
      <c r="F4991" s="176" t="s">
        <v>205</v>
      </c>
      <c r="H4991" s="177">
        <v>355.28</v>
      </c>
      <c r="L4991" s="32"/>
      <c r="M4991" s="175"/>
      <c r="T4991" s="56"/>
      <c r="AU4991" s="17" t="s">
        <v>90</v>
      </c>
    </row>
    <row r="4992" spans="2:65" s="1" customFormat="1" ht="11.25">
      <c r="B4992" s="32"/>
      <c r="D4992" s="154" t="s">
        <v>403</v>
      </c>
      <c r="F4992" s="176" t="s">
        <v>406</v>
      </c>
      <c r="H4992" s="177">
        <v>1170.67</v>
      </c>
      <c r="L4992" s="32"/>
      <c r="M4992" s="175"/>
      <c r="T4992" s="56"/>
      <c r="AU4992" s="17" t="s">
        <v>90</v>
      </c>
    </row>
    <row r="4993" spans="2:65" s="1" customFormat="1" ht="24.2" customHeight="1">
      <c r="B4993" s="32"/>
      <c r="C4993" s="139" t="s">
        <v>2863</v>
      </c>
      <c r="D4993" s="139" t="s">
        <v>375</v>
      </c>
      <c r="E4993" s="140" t="s">
        <v>2864</v>
      </c>
      <c r="F4993" s="141" t="s">
        <v>2865</v>
      </c>
      <c r="G4993" s="142" t="s">
        <v>2866</v>
      </c>
      <c r="H4993" s="200"/>
      <c r="I4993" s="144"/>
      <c r="J4993" s="145">
        <f>ROUND(I4993*H4993,2)</f>
        <v>0</v>
      </c>
      <c r="K4993" s="146"/>
      <c r="L4993" s="32"/>
      <c r="M4993" s="147" t="s">
        <v>1</v>
      </c>
      <c r="N4993" s="148" t="s">
        <v>45</v>
      </c>
      <c r="P4993" s="149">
        <f>O4993*H4993</f>
        <v>0</v>
      </c>
      <c r="Q4993" s="149">
        <v>0</v>
      </c>
      <c r="R4993" s="149">
        <f>Q4993*H4993</f>
        <v>0</v>
      </c>
      <c r="S4993" s="149">
        <v>0</v>
      </c>
      <c r="T4993" s="150">
        <f>S4993*H4993</f>
        <v>0</v>
      </c>
      <c r="AR4993" s="151" t="s">
        <v>497</v>
      </c>
      <c r="AT4993" s="151" t="s">
        <v>375</v>
      </c>
      <c r="AU4993" s="151" t="s">
        <v>90</v>
      </c>
      <c r="AY4993" s="17" t="s">
        <v>373</v>
      </c>
      <c r="BE4993" s="152">
        <f>IF(N4993="základní",J4993,0)</f>
        <v>0</v>
      </c>
      <c r="BF4993" s="152">
        <f>IF(N4993="snížená",J4993,0)</f>
        <v>0</v>
      </c>
      <c r="BG4993" s="152">
        <f>IF(N4993="zákl. přenesená",J4993,0)</f>
        <v>0</v>
      </c>
      <c r="BH4993" s="152">
        <f>IF(N4993="sníž. přenesená",J4993,0)</f>
        <v>0</v>
      </c>
      <c r="BI4993" s="152">
        <f>IF(N4993="nulová",J4993,0)</f>
        <v>0</v>
      </c>
      <c r="BJ4993" s="17" t="s">
        <v>87</v>
      </c>
      <c r="BK4993" s="152">
        <f>ROUND(I4993*H4993,2)</f>
        <v>0</v>
      </c>
      <c r="BL4993" s="17" t="s">
        <v>497</v>
      </c>
      <c r="BM4993" s="151" t="s">
        <v>2867</v>
      </c>
    </row>
    <row r="4994" spans="2:65" s="11" customFormat="1" ht="22.9" customHeight="1">
      <c r="B4994" s="127"/>
      <c r="D4994" s="128" t="s">
        <v>79</v>
      </c>
      <c r="E4994" s="137" t="s">
        <v>2868</v>
      </c>
      <c r="F4994" s="137" t="s">
        <v>2869</v>
      </c>
      <c r="I4994" s="130"/>
      <c r="J4994" s="138">
        <f>BK4994</f>
        <v>0</v>
      </c>
      <c r="L4994" s="127"/>
      <c r="M4994" s="132"/>
      <c r="P4994" s="133">
        <f>SUM(P4995:P5174)</f>
        <v>0</v>
      </c>
      <c r="R4994" s="133">
        <f>SUM(R4995:R5174)</f>
        <v>3.78083948</v>
      </c>
      <c r="T4994" s="134">
        <f>SUM(T4995:T5174)</f>
        <v>0</v>
      </c>
      <c r="AR4994" s="128" t="s">
        <v>90</v>
      </c>
      <c r="AT4994" s="135" t="s">
        <v>79</v>
      </c>
      <c r="AU4994" s="135" t="s">
        <v>87</v>
      </c>
      <c r="AY4994" s="128" t="s">
        <v>373</v>
      </c>
      <c r="BK4994" s="136">
        <f>SUM(BK4995:BK5174)</f>
        <v>0</v>
      </c>
    </row>
    <row r="4995" spans="2:65" s="1" customFormat="1" ht="16.5" customHeight="1">
      <c r="B4995" s="32"/>
      <c r="C4995" s="139" t="s">
        <v>2870</v>
      </c>
      <c r="D4995" s="139" t="s">
        <v>375</v>
      </c>
      <c r="E4995" s="140" t="s">
        <v>2871</v>
      </c>
      <c r="F4995" s="141" t="s">
        <v>2872</v>
      </c>
      <c r="G4995" s="142" t="s">
        <v>172</v>
      </c>
      <c r="H4995" s="143">
        <v>1170.67</v>
      </c>
      <c r="I4995" s="144"/>
      <c r="J4995" s="145">
        <f>ROUND(I4995*H4995,2)</f>
        <v>0</v>
      </c>
      <c r="K4995" s="146"/>
      <c r="L4995" s="32"/>
      <c r="M4995" s="147" t="s">
        <v>1</v>
      </c>
      <c r="N4995" s="148" t="s">
        <v>45</v>
      </c>
      <c r="P4995" s="149">
        <f>O4995*H4995</f>
        <v>0</v>
      </c>
      <c r="Q4995" s="149">
        <v>4.0000000000000003E-5</v>
      </c>
      <c r="R4995" s="149">
        <f>Q4995*H4995</f>
        <v>4.6826800000000009E-2</v>
      </c>
      <c r="S4995" s="149">
        <v>0</v>
      </c>
      <c r="T4995" s="150">
        <f>S4995*H4995</f>
        <v>0</v>
      </c>
      <c r="AR4995" s="151" t="s">
        <v>497</v>
      </c>
      <c r="AT4995" s="151" t="s">
        <v>375</v>
      </c>
      <c r="AU4995" s="151" t="s">
        <v>90</v>
      </c>
      <c r="AY4995" s="17" t="s">
        <v>373</v>
      </c>
      <c r="BE4995" s="152">
        <f>IF(N4995="základní",J4995,0)</f>
        <v>0</v>
      </c>
      <c r="BF4995" s="152">
        <f>IF(N4995="snížená",J4995,0)</f>
        <v>0</v>
      </c>
      <c r="BG4995" s="152">
        <f>IF(N4995="zákl. přenesená",J4995,0)</f>
        <v>0</v>
      </c>
      <c r="BH4995" s="152">
        <f>IF(N4995="sníž. přenesená",J4995,0)</f>
        <v>0</v>
      </c>
      <c r="BI4995" s="152">
        <f>IF(N4995="nulová",J4995,0)</f>
        <v>0</v>
      </c>
      <c r="BJ4995" s="17" t="s">
        <v>87</v>
      </c>
      <c r="BK4995" s="152">
        <f>ROUND(I4995*H4995,2)</f>
        <v>0</v>
      </c>
      <c r="BL4995" s="17" t="s">
        <v>497</v>
      </c>
      <c r="BM4995" s="151" t="s">
        <v>2873</v>
      </c>
    </row>
    <row r="4996" spans="2:65" s="13" customFormat="1" ht="11.25">
      <c r="B4996" s="160"/>
      <c r="D4996" s="154" t="s">
        <v>381</v>
      </c>
      <c r="E4996" s="161" t="s">
        <v>1</v>
      </c>
      <c r="F4996" s="162" t="s">
        <v>211</v>
      </c>
      <c r="H4996" s="163">
        <v>1170.67</v>
      </c>
      <c r="I4996" s="164"/>
      <c r="L4996" s="160"/>
      <c r="M4996" s="165"/>
      <c r="T4996" s="166"/>
      <c r="AT4996" s="161" t="s">
        <v>381</v>
      </c>
      <c r="AU4996" s="161" t="s">
        <v>90</v>
      </c>
      <c r="AV4996" s="13" t="s">
        <v>90</v>
      </c>
      <c r="AW4996" s="13" t="s">
        <v>36</v>
      </c>
      <c r="AX4996" s="13" t="s">
        <v>80</v>
      </c>
      <c r="AY4996" s="161" t="s">
        <v>373</v>
      </c>
    </row>
    <row r="4997" spans="2:65" s="14" customFormat="1" ht="11.25">
      <c r="B4997" s="167"/>
      <c r="D4997" s="154" t="s">
        <v>381</v>
      </c>
      <c r="E4997" s="168" t="s">
        <v>1</v>
      </c>
      <c r="F4997" s="169" t="s">
        <v>386</v>
      </c>
      <c r="H4997" s="170">
        <v>1170.67</v>
      </c>
      <c r="I4997" s="171"/>
      <c r="L4997" s="167"/>
      <c r="M4997" s="172"/>
      <c r="T4997" s="173"/>
      <c r="AT4997" s="168" t="s">
        <v>381</v>
      </c>
      <c r="AU4997" s="168" t="s">
        <v>90</v>
      </c>
      <c r="AV4997" s="14" t="s">
        <v>379</v>
      </c>
      <c r="AW4997" s="14" t="s">
        <v>36</v>
      </c>
      <c r="AX4997" s="14" t="s">
        <v>87</v>
      </c>
      <c r="AY4997" s="168" t="s">
        <v>373</v>
      </c>
    </row>
    <row r="4998" spans="2:65" s="1" customFormat="1" ht="11.25">
      <c r="B4998" s="32"/>
      <c r="D4998" s="154" t="s">
        <v>403</v>
      </c>
      <c r="F4998" s="174" t="s">
        <v>2860</v>
      </c>
      <c r="L4998" s="32"/>
      <c r="M4998" s="175"/>
      <c r="T4998" s="56"/>
      <c r="AU4998" s="17" t="s">
        <v>90</v>
      </c>
    </row>
    <row r="4999" spans="2:65" s="1" customFormat="1" ht="11.25">
      <c r="B4999" s="32"/>
      <c r="D4999" s="154" t="s">
        <v>403</v>
      </c>
      <c r="F4999" s="176" t="s">
        <v>382</v>
      </c>
      <c r="H4999" s="177">
        <v>0</v>
      </c>
      <c r="L4999" s="32"/>
      <c r="M4999" s="175"/>
      <c r="T4999" s="56"/>
      <c r="AU4999" s="17" t="s">
        <v>90</v>
      </c>
    </row>
    <row r="5000" spans="2:65" s="1" customFormat="1" ht="11.25">
      <c r="B5000" s="32"/>
      <c r="D5000" s="154" t="s">
        <v>403</v>
      </c>
      <c r="F5000" s="176" t="s">
        <v>2861</v>
      </c>
      <c r="H5000" s="177">
        <v>0</v>
      </c>
      <c r="L5000" s="32"/>
      <c r="M5000" s="175"/>
      <c r="T5000" s="56"/>
      <c r="AU5000" s="17" t="s">
        <v>90</v>
      </c>
    </row>
    <row r="5001" spans="2:65" s="1" customFormat="1" ht="11.25">
      <c r="B5001" s="32"/>
      <c r="D5001" s="154" t="s">
        <v>403</v>
      </c>
      <c r="F5001" s="176" t="s">
        <v>2862</v>
      </c>
      <c r="H5001" s="177">
        <v>0</v>
      </c>
      <c r="L5001" s="32"/>
      <c r="M5001" s="175"/>
      <c r="T5001" s="56"/>
      <c r="AU5001" s="17" t="s">
        <v>90</v>
      </c>
    </row>
    <row r="5002" spans="2:65" s="1" customFormat="1" ht="11.25">
      <c r="B5002" s="32"/>
      <c r="D5002" s="154" t="s">
        <v>403</v>
      </c>
      <c r="F5002" s="176" t="s">
        <v>1335</v>
      </c>
      <c r="H5002" s="177">
        <v>0</v>
      </c>
      <c r="L5002" s="32"/>
      <c r="M5002" s="175"/>
      <c r="T5002" s="56"/>
      <c r="AU5002" s="17" t="s">
        <v>90</v>
      </c>
    </row>
    <row r="5003" spans="2:65" s="1" customFormat="1" ht="11.25">
      <c r="B5003" s="32"/>
      <c r="D5003" s="154" t="s">
        <v>403</v>
      </c>
      <c r="F5003" s="176" t="s">
        <v>201</v>
      </c>
      <c r="H5003" s="177">
        <v>357.53</v>
      </c>
      <c r="L5003" s="32"/>
      <c r="M5003" s="175"/>
      <c r="T5003" s="56"/>
      <c r="AU5003" s="17" t="s">
        <v>90</v>
      </c>
    </row>
    <row r="5004" spans="2:65" s="1" customFormat="1" ht="11.25">
      <c r="B5004" s="32"/>
      <c r="D5004" s="154" t="s">
        <v>403</v>
      </c>
      <c r="F5004" s="176" t="s">
        <v>1337</v>
      </c>
      <c r="H5004" s="177">
        <v>0</v>
      </c>
      <c r="L5004" s="32"/>
      <c r="M5004" s="175"/>
      <c r="T5004" s="56"/>
      <c r="AU5004" s="17" t="s">
        <v>90</v>
      </c>
    </row>
    <row r="5005" spans="2:65" s="1" customFormat="1" ht="11.25">
      <c r="B5005" s="32"/>
      <c r="D5005" s="154" t="s">
        <v>403</v>
      </c>
      <c r="F5005" s="176" t="s">
        <v>202</v>
      </c>
      <c r="H5005" s="177">
        <v>445.7</v>
      </c>
      <c r="L5005" s="32"/>
      <c r="M5005" s="175"/>
      <c r="T5005" s="56"/>
      <c r="AU5005" s="17" t="s">
        <v>90</v>
      </c>
    </row>
    <row r="5006" spans="2:65" s="1" customFormat="1" ht="11.25">
      <c r="B5006" s="32"/>
      <c r="D5006" s="154" t="s">
        <v>403</v>
      </c>
      <c r="F5006" s="176" t="s">
        <v>1339</v>
      </c>
      <c r="H5006" s="177">
        <v>0</v>
      </c>
      <c r="L5006" s="32"/>
      <c r="M5006" s="175"/>
      <c r="T5006" s="56"/>
      <c r="AU5006" s="17" t="s">
        <v>90</v>
      </c>
    </row>
    <row r="5007" spans="2:65" s="1" customFormat="1" ht="11.25">
      <c r="B5007" s="32"/>
      <c r="D5007" s="154" t="s">
        <v>403</v>
      </c>
      <c r="F5007" s="176" t="s">
        <v>204</v>
      </c>
      <c r="H5007" s="177">
        <v>12.16</v>
      </c>
      <c r="L5007" s="32"/>
      <c r="M5007" s="175"/>
      <c r="T5007" s="56"/>
      <c r="AU5007" s="17" t="s">
        <v>90</v>
      </c>
    </row>
    <row r="5008" spans="2:65" s="1" customFormat="1" ht="11.25">
      <c r="B5008" s="32"/>
      <c r="D5008" s="154" t="s">
        <v>403</v>
      </c>
      <c r="F5008" s="176" t="s">
        <v>1341</v>
      </c>
      <c r="H5008" s="177">
        <v>0</v>
      </c>
      <c r="L5008" s="32"/>
      <c r="M5008" s="175"/>
      <c r="T5008" s="56"/>
      <c r="AU5008" s="17" t="s">
        <v>90</v>
      </c>
    </row>
    <row r="5009" spans="2:65" s="1" customFormat="1" ht="11.25">
      <c r="B5009" s="32"/>
      <c r="D5009" s="154" t="s">
        <v>403</v>
      </c>
      <c r="F5009" s="176" t="s">
        <v>205</v>
      </c>
      <c r="H5009" s="177">
        <v>355.28</v>
      </c>
      <c r="L5009" s="32"/>
      <c r="M5009" s="175"/>
      <c r="T5009" s="56"/>
      <c r="AU5009" s="17" t="s">
        <v>90</v>
      </c>
    </row>
    <row r="5010" spans="2:65" s="1" customFormat="1" ht="11.25">
      <c r="B5010" s="32"/>
      <c r="D5010" s="154" t="s">
        <v>403</v>
      </c>
      <c r="F5010" s="176" t="s">
        <v>406</v>
      </c>
      <c r="H5010" s="177">
        <v>1170.67</v>
      </c>
      <c r="L5010" s="32"/>
      <c r="M5010" s="175"/>
      <c r="T5010" s="56"/>
      <c r="AU5010" s="17" t="s">
        <v>90</v>
      </c>
    </row>
    <row r="5011" spans="2:65" s="1" customFormat="1" ht="16.5" customHeight="1">
      <c r="B5011" s="32"/>
      <c r="C5011" s="139" t="s">
        <v>2874</v>
      </c>
      <c r="D5011" s="139" t="s">
        <v>375</v>
      </c>
      <c r="E5011" s="140" t="s">
        <v>2875</v>
      </c>
      <c r="F5011" s="141" t="s">
        <v>2876</v>
      </c>
      <c r="G5011" s="142" t="s">
        <v>172</v>
      </c>
      <c r="H5011" s="143">
        <v>1170.67</v>
      </c>
      <c r="I5011" s="144"/>
      <c r="J5011" s="145">
        <f>ROUND(I5011*H5011,2)</f>
        <v>0</v>
      </c>
      <c r="K5011" s="146"/>
      <c r="L5011" s="32"/>
      <c r="M5011" s="147" t="s">
        <v>1</v>
      </c>
      <c r="N5011" s="148" t="s">
        <v>45</v>
      </c>
      <c r="P5011" s="149">
        <f>O5011*H5011</f>
        <v>0</v>
      </c>
      <c r="Q5011" s="149">
        <v>2.0000000000000001E-4</v>
      </c>
      <c r="R5011" s="149">
        <f>Q5011*H5011</f>
        <v>0.23413400000000004</v>
      </c>
      <c r="S5011" s="149">
        <v>0</v>
      </c>
      <c r="T5011" s="150">
        <f>S5011*H5011</f>
        <v>0</v>
      </c>
      <c r="AR5011" s="151" t="s">
        <v>497</v>
      </c>
      <c r="AT5011" s="151" t="s">
        <v>375</v>
      </c>
      <c r="AU5011" s="151" t="s">
        <v>90</v>
      </c>
      <c r="AY5011" s="17" t="s">
        <v>373</v>
      </c>
      <c r="BE5011" s="152">
        <f>IF(N5011="základní",J5011,0)</f>
        <v>0</v>
      </c>
      <c r="BF5011" s="152">
        <f>IF(N5011="snížená",J5011,0)</f>
        <v>0</v>
      </c>
      <c r="BG5011" s="152">
        <f>IF(N5011="zákl. přenesená",J5011,0)</f>
        <v>0</v>
      </c>
      <c r="BH5011" s="152">
        <f>IF(N5011="sníž. přenesená",J5011,0)</f>
        <v>0</v>
      </c>
      <c r="BI5011" s="152">
        <f>IF(N5011="nulová",J5011,0)</f>
        <v>0</v>
      </c>
      <c r="BJ5011" s="17" t="s">
        <v>87</v>
      </c>
      <c r="BK5011" s="152">
        <f>ROUND(I5011*H5011,2)</f>
        <v>0</v>
      </c>
      <c r="BL5011" s="17" t="s">
        <v>497</v>
      </c>
      <c r="BM5011" s="151" t="s">
        <v>2877</v>
      </c>
    </row>
    <row r="5012" spans="2:65" s="13" customFormat="1" ht="11.25">
      <c r="B5012" s="160"/>
      <c r="D5012" s="154" t="s">
        <v>381</v>
      </c>
      <c r="E5012" s="161" t="s">
        <v>1</v>
      </c>
      <c r="F5012" s="162" t="s">
        <v>211</v>
      </c>
      <c r="H5012" s="163">
        <v>1170.67</v>
      </c>
      <c r="I5012" s="164"/>
      <c r="L5012" s="160"/>
      <c r="M5012" s="165"/>
      <c r="T5012" s="166"/>
      <c r="AT5012" s="161" t="s">
        <v>381</v>
      </c>
      <c r="AU5012" s="161" t="s">
        <v>90</v>
      </c>
      <c r="AV5012" s="13" t="s">
        <v>90</v>
      </c>
      <c r="AW5012" s="13" t="s">
        <v>36</v>
      </c>
      <c r="AX5012" s="13" t="s">
        <v>80</v>
      </c>
      <c r="AY5012" s="161" t="s">
        <v>373</v>
      </c>
    </row>
    <row r="5013" spans="2:65" s="14" customFormat="1" ht="11.25">
      <c r="B5013" s="167"/>
      <c r="D5013" s="154" t="s">
        <v>381</v>
      </c>
      <c r="E5013" s="168" t="s">
        <v>1</v>
      </c>
      <c r="F5013" s="169" t="s">
        <v>386</v>
      </c>
      <c r="H5013" s="170">
        <v>1170.67</v>
      </c>
      <c r="I5013" s="171"/>
      <c r="L5013" s="167"/>
      <c r="M5013" s="172"/>
      <c r="T5013" s="173"/>
      <c r="AT5013" s="168" t="s">
        <v>381</v>
      </c>
      <c r="AU5013" s="168" t="s">
        <v>90</v>
      </c>
      <c r="AV5013" s="14" t="s">
        <v>379</v>
      </c>
      <c r="AW5013" s="14" t="s">
        <v>36</v>
      </c>
      <c r="AX5013" s="14" t="s">
        <v>87</v>
      </c>
      <c r="AY5013" s="168" t="s">
        <v>373</v>
      </c>
    </row>
    <row r="5014" spans="2:65" s="1" customFormat="1" ht="11.25">
      <c r="B5014" s="32"/>
      <c r="D5014" s="154" t="s">
        <v>403</v>
      </c>
      <c r="F5014" s="174" t="s">
        <v>2860</v>
      </c>
      <c r="L5014" s="32"/>
      <c r="M5014" s="175"/>
      <c r="T5014" s="56"/>
      <c r="AU5014" s="17" t="s">
        <v>90</v>
      </c>
    </row>
    <row r="5015" spans="2:65" s="1" customFormat="1" ht="11.25">
      <c r="B5015" s="32"/>
      <c r="D5015" s="154" t="s">
        <v>403</v>
      </c>
      <c r="F5015" s="176" t="s">
        <v>382</v>
      </c>
      <c r="H5015" s="177">
        <v>0</v>
      </c>
      <c r="L5015" s="32"/>
      <c r="M5015" s="175"/>
      <c r="T5015" s="56"/>
      <c r="AU5015" s="17" t="s">
        <v>90</v>
      </c>
    </row>
    <row r="5016" spans="2:65" s="1" customFormat="1" ht="11.25">
      <c r="B5016" s="32"/>
      <c r="D5016" s="154" t="s">
        <v>403</v>
      </c>
      <c r="F5016" s="176" t="s">
        <v>2861</v>
      </c>
      <c r="H5016" s="177">
        <v>0</v>
      </c>
      <c r="L5016" s="32"/>
      <c r="M5016" s="175"/>
      <c r="T5016" s="56"/>
      <c r="AU5016" s="17" t="s">
        <v>90</v>
      </c>
    </row>
    <row r="5017" spans="2:65" s="1" customFormat="1" ht="11.25">
      <c r="B5017" s="32"/>
      <c r="D5017" s="154" t="s">
        <v>403</v>
      </c>
      <c r="F5017" s="176" t="s">
        <v>2862</v>
      </c>
      <c r="H5017" s="177">
        <v>0</v>
      </c>
      <c r="L5017" s="32"/>
      <c r="M5017" s="175"/>
      <c r="T5017" s="56"/>
      <c r="AU5017" s="17" t="s">
        <v>90</v>
      </c>
    </row>
    <row r="5018" spans="2:65" s="1" customFormat="1" ht="11.25">
      <c r="B5018" s="32"/>
      <c r="D5018" s="154" t="s">
        <v>403</v>
      </c>
      <c r="F5018" s="176" t="s">
        <v>1335</v>
      </c>
      <c r="H5018" s="177">
        <v>0</v>
      </c>
      <c r="L5018" s="32"/>
      <c r="M5018" s="175"/>
      <c r="T5018" s="56"/>
      <c r="AU5018" s="17" t="s">
        <v>90</v>
      </c>
    </row>
    <row r="5019" spans="2:65" s="1" customFormat="1" ht="11.25">
      <c r="B5019" s="32"/>
      <c r="D5019" s="154" t="s">
        <v>403</v>
      </c>
      <c r="F5019" s="176" t="s">
        <v>201</v>
      </c>
      <c r="H5019" s="177">
        <v>357.53</v>
      </c>
      <c r="L5019" s="32"/>
      <c r="M5019" s="175"/>
      <c r="T5019" s="56"/>
      <c r="AU5019" s="17" t="s">
        <v>90</v>
      </c>
    </row>
    <row r="5020" spans="2:65" s="1" customFormat="1" ht="11.25">
      <c r="B5020" s="32"/>
      <c r="D5020" s="154" t="s">
        <v>403</v>
      </c>
      <c r="F5020" s="176" t="s">
        <v>1337</v>
      </c>
      <c r="H5020" s="177">
        <v>0</v>
      </c>
      <c r="L5020" s="32"/>
      <c r="M5020" s="175"/>
      <c r="T5020" s="56"/>
      <c r="AU5020" s="17" t="s">
        <v>90</v>
      </c>
    </row>
    <row r="5021" spans="2:65" s="1" customFormat="1" ht="11.25">
      <c r="B5021" s="32"/>
      <c r="D5021" s="154" t="s">
        <v>403</v>
      </c>
      <c r="F5021" s="176" t="s">
        <v>202</v>
      </c>
      <c r="H5021" s="177">
        <v>445.7</v>
      </c>
      <c r="L5021" s="32"/>
      <c r="M5021" s="175"/>
      <c r="T5021" s="56"/>
      <c r="AU5021" s="17" t="s">
        <v>90</v>
      </c>
    </row>
    <row r="5022" spans="2:65" s="1" customFormat="1" ht="11.25">
      <c r="B5022" s="32"/>
      <c r="D5022" s="154" t="s">
        <v>403</v>
      </c>
      <c r="F5022" s="176" t="s">
        <v>1339</v>
      </c>
      <c r="H5022" s="177">
        <v>0</v>
      </c>
      <c r="L5022" s="32"/>
      <c r="M5022" s="175"/>
      <c r="T5022" s="56"/>
      <c r="AU5022" s="17" t="s">
        <v>90</v>
      </c>
    </row>
    <row r="5023" spans="2:65" s="1" customFormat="1" ht="11.25">
      <c r="B5023" s="32"/>
      <c r="D5023" s="154" t="s">
        <v>403</v>
      </c>
      <c r="F5023" s="176" t="s">
        <v>204</v>
      </c>
      <c r="H5023" s="177">
        <v>12.16</v>
      </c>
      <c r="L5023" s="32"/>
      <c r="M5023" s="175"/>
      <c r="T5023" s="56"/>
      <c r="AU5023" s="17" t="s">
        <v>90</v>
      </c>
    </row>
    <row r="5024" spans="2:65" s="1" customFormat="1" ht="11.25">
      <c r="B5024" s="32"/>
      <c r="D5024" s="154" t="s">
        <v>403</v>
      </c>
      <c r="F5024" s="176" t="s">
        <v>1341</v>
      </c>
      <c r="H5024" s="177">
        <v>0</v>
      </c>
      <c r="L5024" s="32"/>
      <c r="M5024" s="175"/>
      <c r="T5024" s="56"/>
      <c r="AU5024" s="17" t="s">
        <v>90</v>
      </c>
    </row>
    <row r="5025" spans="2:65" s="1" customFormat="1" ht="11.25">
      <c r="B5025" s="32"/>
      <c r="D5025" s="154" t="s">
        <v>403</v>
      </c>
      <c r="F5025" s="176" t="s">
        <v>205</v>
      </c>
      <c r="H5025" s="177">
        <v>355.28</v>
      </c>
      <c r="L5025" s="32"/>
      <c r="M5025" s="175"/>
      <c r="T5025" s="56"/>
      <c r="AU5025" s="17" t="s">
        <v>90</v>
      </c>
    </row>
    <row r="5026" spans="2:65" s="1" customFormat="1" ht="11.25">
      <c r="B5026" s="32"/>
      <c r="D5026" s="154" t="s">
        <v>403</v>
      </c>
      <c r="F5026" s="176" t="s">
        <v>406</v>
      </c>
      <c r="H5026" s="177">
        <v>1170.67</v>
      </c>
      <c r="L5026" s="32"/>
      <c r="M5026" s="175"/>
      <c r="T5026" s="56"/>
      <c r="AU5026" s="17" t="s">
        <v>90</v>
      </c>
    </row>
    <row r="5027" spans="2:65" s="1" customFormat="1" ht="16.5" customHeight="1">
      <c r="B5027" s="32"/>
      <c r="C5027" s="139" t="s">
        <v>2878</v>
      </c>
      <c r="D5027" s="139" t="s">
        <v>375</v>
      </c>
      <c r="E5027" s="140" t="s">
        <v>2879</v>
      </c>
      <c r="F5027" s="141" t="s">
        <v>2880</v>
      </c>
      <c r="G5027" s="142" t="s">
        <v>172</v>
      </c>
      <c r="H5027" s="143">
        <v>24.814</v>
      </c>
      <c r="I5027" s="144"/>
      <c r="J5027" s="145">
        <f>ROUND(I5027*H5027,2)</f>
        <v>0</v>
      </c>
      <c r="K5027" s="146"/>
      <c r="L5027" s="32"/>
      <c r="M5027" s="147" t="s">
        <v>1</v>
      </c>
      <c r="N5027" s="148" t="s">
        <v>45</v>
      </c>
      <c r="P5027" s="149">
        <f>O5027*H5027</f>
        <v>0</v>
      </c>
      <c r="Q5027" s="149">
        <v>2.1000000000000001E-4</v>
      </c>
      <c r="R5027" s="149">
        <f>Q5027*H5027</f>
        <v>5.2109399999999998E-3</v>
      </c>
      <c r="S5027" s="149">
        <v>0</v>
      </c>
      <c r="T5027" s="150">
        <f>S5027*H5027</f>
        <v>0</v>
      </c>
      <c r="AR5027" s="151" t="s">
        <v>497</v>
      </c>
      <c r="AT5027" s="151" t="s">
        <v>375</v>
      </c>
      <c r="AU5027" s="151" t="s">
        <v>90</v>
      </c>
      <c r="AY5027" s="17" t="s">
        <v>373</v>
      </c>
      <c r="BE5027" s="152">
        <f>IF(N5027="základní",J5027,0)</f>
        <v>0</v>
      </c>
      <c r="BF5027" s="152">
        <f>IF(N5027="snížená",J5027,0)</f>
        <v>0</v>
      </c>
      <c r="BG5027" s="152">
        <f>IF(N5027="zákl. přenesená",J5027,0)</f>
        <v>0</v>
      </c>
      <c r="BH5027" s="152">
        <f>IF(N5027="sníž. přenesená",J5027,0)</f>
        <v>0</v>
      </c>
      <c r="BI5027" s="152">
        <f>IF(N5027="nulová",J5027,0)</f>
        <v>0</v>
      </c>
      <c r="BJ5027" s="17" t="s">
        <v>87</v>
      </c>
      <c r="BK5027" s="152">
        <f>ROUND(I5027*H5027,2)</f>
        <v>0</v>
      </c>
      <c r="BL5027" s="17" t="s">
        <v>497</v>
      </c>
      <c r="BM5027" s="151" t="s">
        <v>2881</v>
      </c>
    </row>
    <row r="5028" spans="2:65" s="13" customFormat="1" ht="11.25">
      <c r="B5028" s="160"/>
      <c r="D5028" s="154" t="s">
        <v>381</v>
      </c>
      <c r="E5028" s="161" t="s">
        <v>1</v>
      </c>
      <c r="F5028" s="162" t="s">
        <v>259</v>
      </c>
      <c r="H5028" s="163">
        <v>24.814</v>
      </c>
      <c r="I5028" s="164"/>
      <c r="L5028" s="160"/>
      <c r="M5028" s="165"/>
      <c r="T5028" s="166"/>
      <c r="AT5028" s="161" t="s">
        <v>381</v>
      </c>
      <c r="AU5028" s="161" t="s">
        <v>90</v>
      </c>
      <c r="AV5028" s="13" t="s">
        <v>90</v>
      </c>
      <c r="AW5028" s="13" t="s">
        <v>36</v>
      </c>
      <c r="AX5028" s="13" t="s">
        <v>80</v>
      </c>
      <c r="AY5028" s="161" t="s">
        <v>373</v>
      </c>
    </row>
    <row r="5029" spans="2:65" s="14" customFormat="1" ht="11.25">
      <c r="B5029" s="167"/>
      <c r="D5029" s="154" t="s">
        <v>381</v>
      </c>
      <c r="E5029" s="168" t="s">
        <v>1</v>
      </c>
      <c r="F5029" s="169" t="s">
        <v>386</v>
      </c>
      <c r="H5029" s="170">
        <v>24.814</v>
      </c>
      <c r="I5029" s="171"/>
      <c r="L5029" s="167"/>
      <c r="M5029" s="172"/>
      <c r="T5029" s="173"/>
      <c r="AT5029" s="168" t="s">
        <v>381</v>
      </c>
      <c r="AU5029" s="168" t="s">
        <v>90</v>
      </c>
      <c r="AV5029" s="14" t="s">
        <v>379</v>
      </c>
      <c r="AW5029" s="14" t="s">
        <v>36</v>
      </c>
      <c r="AX5029" s="14" t="s">
        <v>87</v>
      </c>
      <c r="AY5029" s="168" t="s">
        <v>373</v>
      </c>
    </row>
    <row r="5030" spans="2:65" s="1" customFormat="1" ht="11.25">
      <c r="B5030" s="32"/>
      <c r="D5030" s="154" t="s">
        <v>403</v>
      </c>
      <c r="F5030" s="174" t="s">
        <v>2847</v>
      </c>
      <c r="L5030" s="32"/>
      <c r="M5030" s="175"/>
      <c r="T5030" s="56"/>
      <c r="AU5030" s="17" t="s">
        <v>90</v>
      </c>
    </row>
    <row r="5031" spans="2:65" s="1" customFormat="1" ht="11.25">
      <c r="B5031" s="32"/>
      <c r="D5031" s="154" t="s">
        <v>403</v>
      </c>
      <c r="F5031" s="176" t="s">
        <v>916</v>
      </c>
      <c r="H5031" s="177">
        <v>0</v>
      </c>
      <c r="L5031" s="32"/>
      <c r="M5031" s="175"/>
      <c r="T5031" s="56"/>
      <c r="AU5031" s="17" t="s">
        <v>90</v>
      </c>
    </row>
    <row r="5032" spans="2:65" s="1" customFormat="1" ht="11.25">
      <c r="B5032" s="32"/>
      <c r="D5032" s="154" t="s">
        <v>403</v>
      </c>
      <c r="F5032" s="176" t="s">
        <v>2848</v>
      </c>
      <c r="H5032" s="177">
        <v>0</v>
      </c>
      <c r="L5032" s="32"/>
      <c r="M5032" s="175"/>
      <c r="T5032" s="56"/>
      <c r="AU5032" s="17" t="s">
        <v>90</v>
      </c>
    </row>
    <row r="5033" spans="2:65" s="1" customFormat="1" ht="11.25">
      <c r="B5033" s="32"/>
      <c r="D5033" s="154" t="s">
        <v>403</v>
      </c>
      <c r="F5033" s="176" t="s">
        <v>2849</v>
      </c>
      <c r="H5033" s="177">
        <v>6.48</v>
      </c>
      <c r="L5033" s="32"/>
      <c r="M5033" s="175"/>
      <c r="T5033" s="56"/>
      <c r="AU5033" s="17" t="s">
        <v>90</v>
      </c>
    </row>
    <row r="5034" spans="2:65" s="1" customFormat="1" ht="11.25">
      <c r="B5034" s="32"/>
      <c r="D5034" s="154" t="s">
        <v>403</v>
      </c>
      <c r="F5034" s="176" t="s">
        <v>2850</v>
      </c>
      <c r="H5034" s="177">
        <v>0</v>
      </c>
      <c r="L5034" s="32"/>
      <c r="M5034" s="175"/>
      <c r="T5034" s="56"/>
      <c r="AU5034" s="17" t="s">
        <v>90</v>
      </c>
    </row>
    <row r="5035" spans="2:65" s="1" customFormat="1" ht="11.25">
      <c r="B5035" s="32"/>
      <c r="D5035" s="154" t="s">
        <v>403</v>
      </c>
      <c r="F5035" s="176" t="s">
        <v>2851</v>
      </c>
      <c r="H5035" s="177">
        <v>3.8279999999999998</v>
      </c>
      <c r="L5035" s="32"/>
      <c r="M5035" s="175"/>
      <c r="T5035" s="56"/>
      <c r="AU5035" s="17" t="s">
        <v>90</v>
      </c>
    </row>
    <row r="5036" spans="2:65" s="1" customFormat="1" ht="11.25">
      <c r="B5036" s="32"/>
      <c r="D5036" s="154" t="s">
        <v>403</v>
      </c>
      <c r="F5036" s="176" t="s">
        <v>2852</v>
      </c>
      <c r="H5036" s="177">
        <v>0</v>
      </c>
      <c r="L5036" s="32"/>
      <c r="M5036" s="175"/>
      <c r="T5036" s="56"/>
      <c r="AU5036" s="17" t="s">
        <v>90</v>
      </c>
    </row>
    <row r="5037" spans="2:65" s="1" customFormat="1" ht="11.25">
      <c r="B5037" s="32"/>
      <c r="D5037" s="154" t="s">
        <v>403</v>
      </c>
      <c r="F5037" s="176" t="s">
        <v>2853</v>
      </c>
      <c r="H5037" s="177">
        <v>1.02</v>
      </c>
      <c r="L5037" s="32"/>
      <c r="M5037" s="175"/>
      <c r="T5037" s="56"/>
      <c r="AU5037" s="17" t="s">
        <v>90</v>
      </c>
    </row>
    <row r="5038" spans="2:65" s="1" customFormat="1" ht="11.25">
      <c r="B5038" s="32"/>
      <c r="D5038" s="154" t="s">
        <v>403</v>
      </c>
      <c r="F5038" s="176" t="s">
        <v>918</v>
      </c>
      <c r="H5038" s="177">
        <v>0</v>
      </c>
      <c r="L5038" s="32"/>
      <c r="M5038" s="175"/>
      <c r="T5038" s="56"/>
      <c r="AU5038" s="17" t="s">
        <v>90</v>
      </c>
    </row>
    <row r="5039" spans="2:65" s="1" customFormat="1" ht="11.25">
      <c r="B5039" s="32"/>
      <c r="D5039" s="154" t="s">
        <v>403</v>
      </c>
      <c r="F5039" s="176" t="s">
        <v>2848</v>
      </c>
      <c r="H5039" s="177">
        <v>0</v>
      </c>
      <c r="L5039" s="32"/>
      <c r="M5039" s="175"/>
      <c r="T5039" s="56"/>
      <c r="AU5039" s="17" t="s">
        <v>90</v>
      </c>
    </row>
    <row r="5040" spans="2:65" s="1" customFormat="1" ht="11.25">
      <c r="B5040" s="32"/>
      <c r="D5040" s="154" t="s">
        <v>403</v>
      </c>
      <c r="F5040" s="176" t="s">
        <v>2854</v>
      </c>
      <c r="H5040" s="177">
        <v>7.6559999999999997</v>
      </c>
      <c r="L5040" s="32"/>
      <c r="M5040" s="175"/>
      <c r="T5040" s="56"/>
      <c r="AU5040" s="17" t="s">
        <v>90</v>
      </c>
    </row>
    <row r="5041" spans="2:65" s="1" customFormat="1" ht="11.25">
      <c r="B5041" s="32"/>
      <c r="D5041" s="154" t="s">
        <v>403</v>
      </c>
      <c r="F5041" s="176" t="s">
        <v>2850</v>
      </c>
      <c r="H5041" s="177">
        <v>0</v>
      </c>
      <c r="L5041" s="32"/>
      <c r="M5041" s="175"/>
      <c r="T5041" s="56"/>
      <c r="AU5041" s="17" t="s">
        <v>90</v>
      </c>
    </row>
    <row r="5042" spans="2:65" s="1" customFormat="1" ht="11.25">
      <c r="B5042" s="32"/>
      <c r="D5042" s="154" t="s">
        <v>403</v>
      </c>
      <c r="F5042" s="176" t="s">
        <v>2855</v>
      </c>
      <c r="H5042" s="177">
        <v>4.8099999999999996</v>
      </c>
      <c r="L5042" s="32"/>
      <c r="M5042" s="175"/>
      <c r="T5042" s="56"/>
      <c r="AU5042" s="17" t="s">
        <v>90</v>
      </c>
    </row>
    <row r="5043" spans="2:65" s="1" customFormat="1" ht="11.25">
      <c r="B5043" s="32"/>
      <c r="D5043" s="154" t="s">
        <v>403</v>
      </c>
      <c r="F5043" s="176" t="s">
        <v>2852</v>
      </c>
      <c r="H5043" s="177">
        <v>0</v>
      </c>
      <c r="L5043" s="32"/>
      <c r="M5043" s="175"/>
      <c r="T5043" s="56"/>
      <c r="AU5043" s="17" t="s">
        <v>90</v>
      </c>
    </row>
    <row r="5044" spans="2:65" s="1" customFormat="1" ht="11.25">
      <c r="B5044" s="32"/>
      <c r="D5044" s="154" t="s">
        <v>403</v>
      </c>
      <c r="F5044" s="176" t="s">
        <v>2853</v>
      </c>
      <c r="H5044" s="177">
        <v>1.02</v>
      </c>
      <c r="L5044" s="32"/>
      <c r="M5044" s="175"/>
      <c r="T5044" s="56"/>
      <c r="AU5044" s="17" t="s">
        <v>90</v>
      </c>
    </row>
    <row r="5045" spans="2:65" s="1" customFormat="1" ht="11.25">
      <c r="B5045" s="32"/>
      <c r="D5045" s="154" t="s">
        <v>403</v>
      </c>
      <c r="F5045" s="176" t="s">
        <v>406</v>
      </c>
      <c r="H5045" s="177">
        <v>24.814</v>
      </c>
      <c r="L5045" s="32"/>
      <c r="M5045" s="175"/>
      <c r="T5045" s="56"/>
      <c r="AU5045" s="17" t="s">
        <v>90</v>
      </c>
    </row>
    <row r="5046" spans="2:65" s="1" customFormat="1" ht="24.2" customHeight="1">
      <c r="B5046" s="32"/>
      <c r="C5046" s="139" t="s">
        <v>2882</v>
      </c>
      <c r="D5046" s="139" t="s">
        <v>375</v>
      </c>
      <c r="E5046" s="140" t="s">
        <v>2883</v>
      </c>
      <c r="F5046" s="141" t="s">
        <v>2884</v>
      </c>
      <c r="G5046" s="142" t="s">
        <v>172</v>
      </c>
      <c r="H5046" s="143">
        <v>1170.67</v>
      </c>
      <c r="I5046" s="144"/>
      <c r="J5046" s="145">
        <f>ROUND(I5046*H5046,2)</f>
        <v>0</v>
      </c>
      <c r="K5046" s="146"/>
      <c r="L5046" s="32"/>
      <c r="M5046" s="147" t="s">
        <v>1</v>
      </c>
      <c r="N5046" s="148" t="s">
        <v>45</v>
      </c>
      <c r="P5046" s="149">
        <f>O5046*H5046</f>
        <v>0</v>
      </c>
      <c r="Q5046" s="149">
        <v>2.8E-3</v>
      </c>
      <c r="R5046" s="149">
        <f>Q5046*H5046</f>
        <v>3.277876</v>
      </c>
      <c r="S5046" s="149">
        <v>0</v>
      </c>
      <c r="T5046" s="150">
        <f>S5046*H5046</f>
        <v>0</v>
      </c>
      <c r="AR5046" s="151" t="s">
        <v>497</v>
      </c>
      <c r="AT5046" s="151" t="s">
        <v>375</v>
      </c>
      <c r="AU5046" s="151" t="s">
        <v>90</v>
      </c>
      <c r="AY5046" s="17" t="s">
        <v>373</v>
      </c>
      <c r="BE5046" s="152">
        <f>IF(N5046="základní",J5046,0)</f>
        <v>0</v>
      </c>
      <c r="BF5046" s="152">
        <f>IF(N5046="snížená",J5046,0)</f>
        <v>0</v>
      </c>
      <c r="BG5046" s="152">
        <f>IF(N5046="zákl. přenesená",J5046,0)</f>
        <v>0</v>
      </c>
      <c r="BH5046" s="152">
        <f>IF(N5046="sníž. přenesená",J5046,0)</f>
        <v>0</v>
      </c>
      <c r="BI5046" s="152">
        <f>IF(N5046="nulová",J5046,0)</f>
        <v>0</v>
      </c>
      <c r="BJ5046" s="17" t="s">
        <v>87</v>
      </c>
      <c r="BK5046" s="152">
        <f>ROUND(I5046*H5046,2)</f>
        <v>0</v>
      </c>
      <c r="BL5046" s="17" t="s">
        <v>497</v>
      </c>
      <c r="BM5046" s="151" t="s">
        <v>2885</v>
      </c>
    </row>
    <row r="5047" spans="2:65" s="13" customFormat="1" ht="11.25">
      <c r="B5047" s="160"/>
      <c r="D5047" s="154" t="s">
        <v>381</v>
      </c>
      <c r="E5047" s="161" t="s">
        <v>1</v>
      </c>
      <c r="F5047" s="162" t="s">
        <v>211</v>
      </c>
      <c r="H5047" s="163">
        <v>1170.67</v>
      </c>
      <c r="I5047" s="164"/>
      <c r="L5047" s="160"/>
      <c r="M5047" s="165"/>
      <c r="T5047" s="166"/>
      <c r="AT5047" s="161" t="s">
        <v>381</v>
      </c>
      <c r="AU5047" s="161" t="s">
        <v>90</v>
      </c>
      <c r="AV5047" s="13" t="s">
        <v>90</v>
      </c>
      <c r="AW5047" s="13" t="s">
        <v>36</v>
      </c>
      <c r="AX5047" s="13" t="s">
        <v>80</v>
      </c>
      <c r="AY5047" s="161" t="s">
        <v>373</v>
      </c>
    </row>
    <row r="5048" spans="2:65" s="14" customFormat="1" ht="11.25">
      <c r="B5048" s="167"/>
      <c r="D5048" s="154" t="s">
        <v>381</v>
      </c>
      <c r="E5048" s="168" t="s">
        <v>1</v>
      </c>
      <c r="F5048" s="169" t="s">
        <v>386</v>
      </c>
      <c r="H5048" s="170">
        <v>1170.67</v>
      </c>
      <c r="I5048" s="171"/>
      <c r="L5048" s="167"/>
      <c r="M5048" s="172"/>
      <c r="T5048" s="173"/>
      <c r="AT5048" s="168" t="s">
        <v>381</v>
      </c>
      <c r="AU5048" s="168" t="s">
        <v>90</v>
      </c>
      <c r="AV5048" s="14" t="s">
        <v>379</v>
      </c>
      <c r="AW5048" s="14" t="s">
        <v>36</v>
      </c>
      <c r="AX5048" s="14" t="s">
        <v>87</v>
      </c>
      <c r="AY5048" s="168" t="s">
        <v>373</v>
      </c>
    </row>
    <row r="5049" spans="2:65" s="1" customFormat="1" ht="11.25">
      <c r="B5049" s="32"/>
      <c r="D5049" s="154" t="s">
        <v>403</v>
      </c>
      <c r="F5049" s="174" t="s">
        <v>2860</v>
      </c>
      <c r="L5049" s="32"/>
      <c r="M5049" s="175"/>
      <c r="T5049" s="56"/>
      <c r="AU5049" s="17" t="s">
        <v>90</v>
      </c>
    </row>
    <row r="5050" spans="2:65" s="1" customFormat="1" ht="11.25">
      <c r="B5050" s="32"/>
      <c r="D5050" s="154" t="s">
        <v>403</v>
      </c>
      <c r="F5050" s="176" t="s">
        <v>382</v>
      </c>
      <c r="H5050" s="177">
        <v>0</v>
      </c>
      <c r="L5050" s="32"/>
      <c r="M5050" s="175"/>
      <c r="T5050" s="56"/>
      <c r="AU5050" s="17" t="s">
        <v>90</v>
      </c>
    </row>
    <row r="5051" spans="2:65" s="1" customFormat="1" ht="11.25">
      <c r="B5051" s="32"/>
      <c r="D5051" s="154" t="s">
        <v>403</v>
      </c>
      <c r="F5051" s="176" t="s">
        <v>2861</v>
      </c>
      <c r="H5051" s="177">
        <v>0</v>
      </c>
      <c r="L5051" s="32"/>
      <c r="M5051" s="175"/>
      <c r="T5051" s="56"/>
      <c r="AU5051" s="17" t="s">
        <v>90</v>
      </c>
    </row>
    <row r="5052" spans="2:65" s="1" customFormat="1" ht="11.25">
      <c r="B5052" s="32"/>
      <c r="D5052" s="154" t="s">
        <v>403</v>
      </c>
      <c r="F5052" s="176" t="s">
        <v>2862</v>
      </c>
      <c r="H5052" s="177">
        <v>0</v>
      </c>
      <c r="L5052" s="32"/>
      <c r="M5052" s="175"/>
      <c r="T5052" s="56"/>
      <c r="AU5052" s="17" t="s">
        <v>90</v>
      </c>
    </row>
    <row r="5053" spans="2:65" s="1" customFormat="1" ht="11.25">
      <c r="B5053" s="32"/>
      <c r="D5053" s="154" t="s">
        <v>403</v>
      </c>
      <c r="F5053" s="176" t="s">
        <v>1335</v>
      </c>
      <c r="H5053" s="177">
        <v>0</v>
      </c>
      <c r="L5053" s="32"/>
      <c r="M5053" s="175"/>
      <c r="T5053" s="56"/>
      <c r="AU5053" s="17" t="s">
        <v>90</v>
      </c>
    </row>
    <row r="5054" spans="2:65" s="1" customFormat="1" ht="11.25">
      <c r="B5054" s="32"/>
      <c r="D5054" s="154" t="s">
        <v>403</v>
      </c>
      <c r="F5054" s="176" t="s">
        <v>201</v>
      </c>
      <c r="H5054" s="177">
        <v>357.53</v>
      </c>
      <c r="L5054" s="32"/>
      <c r="M5054" s="175"/>
      <c r="T5054" s="56"/>
      <c r="AU5054" s="17" t="s">
        <v>90</v>
      </c>
    </row>
    <row r="5055" spans="2:65" s="1" customFormat="1" ht="11.25">
      <c r="B5055" s="32"/>
      <c r="D5055" s="154" t="s">
        <v>403</v>
      </c>
      <c r="F5055" s="176" t="s">
        <v>1337</v>
      </c>
      <c r="H5055" s="177">
        <v>0</v>
      </c>
      <c r="L5055" s="32"/>
      <c r="M5055" s="175"/>
      <c r="T5055" s="56"/>
      <c r="AU5055" s="17" t="s">
        <v>90</v>
      </c>
    </row>
    <row r="5056" spans="2:65" s="1" customFormat="1" ht="11.25">
      <c r="B5056" s="32"/>
      <c r="D5056" s="154" t="s">
        <v>403</v>
      </c>
      <c r="F5056" s="176" t="s">
        <v>202</v>
      </c>
      <c r="H5056" s="177">
        <v>445.7</v>
      </c>
      <c r="L5056" s="32"/>
      <c r="M5056" s="175"/>
      <c r="T5056" s="56"/>
      <c r="AU5056" s="17" t="s">
        <v>90</v>
      </c>
    </row>
    <row r="5057" spans="2:65" s="1" customFormat="1" ht="11.25">
      <c r="B5057" s="32"/>
      <c r="D5057" s="154" t="s">
        <v>403</v>
      </c>
      <c r="F5057" s="176" t="s">
        <v>1339</v>
      </c>
      <c r="H5057" s="177">
        <v>0</v>
      </c>
      <c r="L5057" s="32"/>
      <c r="M5057" s="175"/>
      <c r="T5057" s="56"/>
      <c r="AU5057" s="17" t="s">
        <v>90</v>
      </c>
    </row>
    <row r="5058" spans="2:65" s="1" customFormat="1" ht="11.25">
      <c r="B5058" s="32"/>
      <c r="D5058" s="154" t="s">
        <v>403</v>
      </c>
      <c r="F5058" s="176" t="s">
        <v>204</v>
      </c>
      <c r="H5058" s="177">
        <v>12.16</v>
      </c>
      <c r="L5058" s="32"/>
      <c r="M5058" s="175"/>
      <c r="T5058" s="56"/>
      <c r="AU5058" s="17" t="s">
        <v>90</v>
      </c>
    </row>
    <row r="5059" spans="2:65" s="1" customFormat="1" ht="11.25">
      <c r="B5059" s="32"/>
      <c r="D5059" s="154" t="s">
        <v>403</v>
      </c>
      <c r="F5059" s="176" t="s">
        <v>1341</v>
      </c>
      <c r="H5059" s="177">
        <v>0</v>
      </c>
      <c r="L5059" s="32"/>
      <c r="M5059" s="175"/>
      <c r="T5059" s="56"/>
      <c r="AU5059" s="17" t="s">
        <v>90</v>
      </c>
    </row>
    <row r="5060" spans="2:65" s="1" customFormat="1" ht="11.25">
      <c r="B5060" s="32"/>
      <c r="D5060" s="154" t="s">
        <v>403</v>
      </c>
      <c r="F5060" s="176" t="s">
        <v>205</v>
      </c>
      <c r="H5060" s="177">
        <v>355.28</v>
      </c>
      <c r="L5060" s="32"/>
      <c r="M5060" s="175"/>
      <c r="T5060" s="56"/>
      <c r="AU5060" s="17" t="s">
        <v>90</v>
      </c>
    </row>
    <row r="5061" spans="2:65" s="1" customFormat="1" ht="11.25">
      <c r="B5061" s="32"/>
      <c r="D5061" s="154" t="s">
        <v>403</v>
      </c>
      <c r="F5061" s="176" t="s">
        <v>406</v>
      </c>
      <c r="H5061" s="177">
        <v>1170.67</v>
      </c>
      <c r="L5061" s="32"/>
      <c r="M5061" s="175"/>
      <c r="T5061" s="56"/>
      <c r="AU5061" s="17" t="s">
        <v>90</v>
      </c>
    </row>
    <row r="5062" spans="2:65" s="1" customFormat="1" ht="16.5" customHeight="1">
      <c r="B5062" s="32"/>
      <c r="C5062" s="139" t="s">
        <v>2886</v>
      </c>
      <c r="D5062" s="139" t="s">
        <v>375</v>
      </c>
      <c r="E5062" s="140" t="s">
        <v>2887</v>
      </c>
      <c r="F5062" s="141" t="s">
        <v>2888</v>
      </c>
      <c r="G5062" s="142" t="s">
        <v>172</v>
      </c>
      <c r="H5062" s="143">
        <v>24.814</v>
      </c>
      <c r="I5062" s="144"/>
      <c r="J5062" s="145">
        <f>ROUND(I5062*H5062,2)</f>
        <v>0</v>
      </c>
      <c r="K5062" s="146"/>
      <c r="L5062" s="32"/>
      <c r="M5062" s="147" t="s">
        <v>1</v>
      </c>
      <c r="N5062" s="148" t="s">
        <v>45</v>
      </c>
      <c r="P5062" s="149">
        <f>O5062*H5062</f>
        <v>0</v>
      </c>
      <c r="Q5062" s="149">
        <v>1.5E-3</v>
      </c>
      <c r="R5062" s="149">
        <f>Q5062*H5062</f>
        <v>3.7221000000000004E-2</v>
      </c>
      <c r="S5062" s="149">
        <v>0</v>
      </c>
      <c r="T5062" s="150">
        <f>S5062*H5062</f>
        <v>0</v>
      </c>
      <c r="AR5062" s="151" t="s">
        <v>497</v>
      </c>
      <c r="AT5062" s="151" t="s">
        <v>375</v>
      </c>
      <c r="AU5062" s="151" t="s">
        <v>90</v>
      </c>
      <c r="AY5062" s="17" t="s">
        <v>373</v>
      </c>
      <c r="BE5062" s="152">
        <f>IF(N5062="základní",J5062,0)</f>
        <v>0</v>
      </c>
      <c r="BF5062" s="152">
        <f>IF(N5062="snížená",J5062,0)</f>
        <v>0</v>
      </c>
      <c r="BG5062" s="152">
        <f>IF(N5062="zákl. přenesená",J5062,0)</f>
        <v>0</v>
      </c>
      <c r="BH5062" s="152">
        <f>IF(N5062="sníž. přenesená",J5062,0)</f>
        <v>0</v>
      </c>
      <c r="BI5062" s="152">
        <f>IF(N5062="nulová",J5062,0)</f>
        <v>0</v>
      </c>
      <c r="BJ5062" s="17" t="s">
        <v>87</v>
      </c>
      <c r="BK5062" s="152">
        <f>ROUND(I5062*H5062,2)</f>
        <v>0</v>
      </c>
      <c r="BL5062" s="17" t="s">
        <v>497</v>
      </c>
      <c r="BM5062" s="151" t="s">
        <v>2889</v>
      </c>
    </row>
    <row r="5063" spans="2:65" s="13" customFormat="1" ht="11.25">
      <c r="B5063" s="160"/>
      <c r="D5063" s="154" t="s">
        <v>381</v>
      </c>
      <c r="E5063" s="161" t="s">
        <v>1</v>
      </c>
      <c r="F5063" s="162" t="s">
        <v>259</v>
      </c>
      <c r="H5063" s="163">
        <v>24.814</v>
      </c>
      <c r="I5063" s="164"/>
      <c r="L5063" s="160"/>
      <c r="M5063" s="165"/>
      <c r="T5063" s="166"/>
      <c r="AT5063" s="161" t="s">
        <v>381</v>
      </c>
      <c r="AU5063" s="161" t="s">
        <v>90</v>
      </c>
      <c r="AV5063" s="13" t="s">
        <v>90</v>
      </c>
      <c r="AW5063" s="13" t="s">
        <v>36</v>
      </c>
      <c r="AX5063" s="13" t="s">
        <v>80</v>
      </c>
      <c r="AY5063" s="161" t="s">
        <v>373</v>
      </c>
    </row>
    <row r="5064" spans="2:65" s="14" customFormat="1" ht="11.25">
      <c r="B5064" s="167"/>
      <c r="D5064" s="154" t="s">
        <v>381</v>
      </c>
      <c r="E5064" s="168" t="s">
        <v>1</v>
      </c>
      <c r="F5064" s="169" t="s">
        <v>386</v>
      </c>
      <c r="H5064" s="170">
        <v>24.814</v>
      </c>
      <c r="I5064" s="171"/>
      <c r="L5064" s="167"/>
      <c r="M5064" s="172"/>
      <c r="T5064" s="173"/>
      <c r="AT5064" s="168" t="s">
        <v>381</v>
      </c>
      <c r="AU5064" s="168" t="s">
        <v>90</v>
      </c>
      <c r="AV5064" s="14" t="s">
        <v>379</v>
      </c>
      <c r="AW5064" s="14" t="s">
        <v>36</v>
      </c>
      <c r="AX5064" s="14" t="s">
        <v>87</v>
      </c>
      <c r="AY5064" s="168" t="s">
        <v>373</v>
      </c>
    </row>
    <row r="5065" spans="2:65" s="1" customFormat="1" ht="11.25">
      <c r="B5065" s="32"/>
      <c r="D5065" s="154" t="s">
        <v>403</v>
      </c>
      <c r="F5065" s="174" t="s">
        <v>2847</v>
      </c>
      <c r="L5065" s="32"/>
      <c r="M5065" s="175"/>
      <c r="T5065" s="56"/>
      <c r="AU5065" s="17" t="s">
        <v>90</v>
      </c>
    </row>
    <row r="5066" spans="2:65" s="1" customFormat="1" ht="11.25">
      <c r="B5066" s="32"/>
      <c r="D5066" s="154" t="s">
        <v>403</v>
      </c>
      <c r="F5066" s="176" t="s">
        <v>916</v>
      </c>
      <c r="H5066" s="177">
        <v>0</v>
      </c>
      <c r="L5066" s="32"/>
      <c r="M5066" s="175"/>
      <c r="T5066" s="56"/>
      <c r="AU5066" s="17" t="s">
        <v>90</v>
      </c>
    </row>
    <row r="5067" spans="2:65" s="1" customFormat="1" ht="11.25">
      <c r="B5067" s="32"/>
      <c r="D5067" s="154" t="s">
        <v>403</v>
      </c>
      <c r="F5067" s="176" t="s">
        <v>2848</v>
      </c>
      <c r="H5067" s="177">
        <v>0</v>
      </c>
      <c r="L5067" s="32"/>
      <c r="M5067" s="175"/>
      <c r="T5067" s="56"/>
      <c r="AU5067" s="17" t="s">
        <v>90</v>
      </c>
    </row>
    <row r="5068" spans="2:65" s="1" customFormat="1" ht="11.25">
      <c r="B5068" s="32"/>
      <c r="D5068" s="154" t="s">
        <v>403</v>
      </c>
      <c r="F5068" s="176" t="s">
        <v>2849</v>
      </c>
      <c r="H5068" s="177">
        <v>6.48</v>
      </c>
      <c r="L5068" s="32"/>
      <c r="M5068" s="175"/>
      <c r="T5068" s="56"/>
      <c r="AU5068" s="17" t="s">
        <v>90</v>
      </c>
    </row>
    <row r="5069" spans="2:65" s="1" customFormat="1" ht="11.25">
      <c r="B5069" s="32"/>
      <c r="D5069" s="154" t="s">
        <v>403</v>
      </c>
      <c r="F5069" s="176" t="s">
        <v>2850</v>
      </c>
      <c r="H5069" s="177">
        <v>0</v>
      </c>
      <c r="L5069" s="32"/>
      <c r="M5069" s="175"/>
      <c r="T5069" s="56"/>
      <c r="AU5069" s="17" t="s">
        <v>90</v>
      </c>
    </row>
    <row r="5070" spans="2:65" s="1" customFormat="1" ht="11.25">
      <c r="B5070" s="32"/>
      <c r="D5070" s="154" t="s">
        <v>403</v>
      </c>
      <c r="F5070" s="176" t="s">
        <v>2851</v>
      </c>
      <c r="H5070" s="177">
        <v>3.8279999999999998</v>
      </c>
      <c r="L5070" s="32"/>
      <c r="M5070" s="175"/>
      <c r="T5070" s="56"/>
      <c r="AU5070" s="17" t="s">
        <v>90</v>
      </c>
    </row>
    <row r="5071" spans="2:65" s="1" customFormat="1" ht="11.25">
      <c r="B5071" s="32"/>
      <c r="D5071" s="154" t="s">
        <v>403</v>
      </c>
      <c r="F5071" s="176" t="s">
        <v>2852</v>
      </c>
      <c r="H5071" s="177">
        <v>0</v>
      </c>
      <c r="L5071" s="32"/>
      <c r="M5071" s="175"/>
      <c r="T5071" s="56"/>
      <c r="AU5071" s="17" t="s">
        <v>90</v>
      </c>
    </row>
    <row r="5072" spans="2:65" s="1" customFormat="1" ht="11.25">
      <c r="B5072" s="32"/>
      <c r="D5072" s="154" t="s">
        <v>403</v>
      </c>
      <c r="F5072" s="176" t="s">
        <v>2853</v>
      </c>
      <c r="H5072" s="177">
        <v>1.02</v>
      </c>
      <c r="L5072" s="32"/>
      <c r="M5072" s="175"/>
      <c r="T5072" s="56"/>
      <c r="AU5072" s="17" t="s">
        <v>90</v>
      </c>
    </row>
    <row r="5073" spans="2:65" s="1" customFormat="1" ht="11.25">
      <c r="B5073" s="32"/>
      <c r="D5073" s="154" t="s">
        <v>403</v>
      </c>
      <c r="F5073" s="176" t="s">
        <v>918</v>
      </c>
      <c r="H5073" s="177">
        <v>0</v>
      </c>
      <c r="L5073" s="32"/>
      <c r="M5073" s="175"/>
      <c r="T5073" s="56"/>
      <c r="AU5073" s="17" t="s">
        <v>90</v>
      </c>
    </row>
    <row r="5074" spans="2:65" s="1" customFormat="1" ht="11.25">
      <c r="B5074" s="32"/>
      <c r="D5074" s="154" t="s">
        <v>403</v>
      </c>
      <c r="F5074" s="176" t="s">
        <v>2848</v>
      </c>
      <c r="H5074" s="177">
        <v>0</v>
      </c>
      <c r="L5074" s="32"/>
      <c r="M5074" s="175"/>
      <c r="T5074" s="56"/>
      <c r="AU5074" s="17" t="s">
        <v>90</v>
      </c>
    </row>
    <row r="5075" spans="2:65" s="1" customFormat="1" ht="11.25">
      <c r="B5075" s="32"/>
      <c r="D5075" s="154" t="s">
        <v>403</v>
      </c>
      <c r="F5075" s="176" t="s">
        <v>2854</v>
      </c>
      <c r="H5075" s="177">
        <v>7.6559999999999997</v>
      </c>
      <c r="L5075" s="32"/>
      <c r="M5075" s="175"/>
      <c r="T5075" s="56"/>
      <c r="AU5075" s="17" t="s">
        <v>90</v>
      </c>
    </row>
    <row r="5076" spans="2:65" s="1" customFormat="1" ht="11.25">
      <c r="B5076" s="32"/>
      <c r="D5076" s="154" t="s">
        <v>403</v>
      </c>
      <c r="F5076" s="176" t="s">
        <v>2850</v>
      </c>
      <c r="H5076" s="177">
        <v>0</v>
      </c>
      <c r="L5076" s="32"/>
      <c r="M5076" s="175"/>
      <c r="T5076" s="56"/>
      <c r="AU5076" s="17" t="s">
        <v>90</v>
      </c>
    </row>
    <row r="5077" spans="2:65" s="1" customFormat="1" ht="11.25">
      <c r="B5077" s="32"/>
      <c r="D5077" s="154" t="s">
        <v>403</v>
      </c>
      <c r="F5077" s="176" t="s">
        <v>2855</v>
      </c>
      <c r="H5077" s="177">
        <v>4.8099999999999996</v>
      </c>
      <c r="L5077" s="32"/>
      <c r="M5077" s="175"/>
      <c r="T5077" s="56"/>
      <c r="AU5077" s="17" t="s">
        <v>90</v>
      </c>
    </row>
    <row r="5078" spans="2:65" s="1" customFormat="1" ht="11.25">
      <c r="B5078" s="32"/>
      <c r="D5078" s="154" t="s">
        <v>403</v>
      </c>
      <c r="F5078" s="176" t="s">
        <v>2852</v>
      </c>
      <c r="H5078" s="177">
        <v>0</v>
      </c>
      <c r="L5078" s="32"/>
      <c r="M5078" s="175"/>
      <c r="T5078" s="56"/>
      <c r="AU5078" s="17" t="s">
        <v>90</v>
      </c>
    </row>
    <row r="5079" spans="2:65" s="1" customFormat="1" ht="11.25">
      <c r="B5079" s="32"/>
      <c r="D5079" s="154" t="s">
        <v>403</v>
      </c>
      <c r="F5079" s="176" t="s">
        <v>2853</v>
      </c>
      <c r="H5079" s="177">
        <v>1.02</v>
      </c>
      <c r="L5079" s="32"/>
      <c r="M5079" s="175"/>
      <c r="T5079" s="56"/>
      <c r="AU5079" s="17" t="s">
        <v>90</v>
      </c>
    </row>
    <row r="5080" spans="2:65" s="1" customFormat="1" ht="11.25">
      <c r="B5080" s="32"/>
      <c r="D5080" s="154" t="s">
        <v>403</v>
      </c>
      <c r="F5080" s="176" t="s">
        <v>406</v>
      </c>
      <c r="H5080" s="177">
        <v>24.814</v>
      </c>
      <c r="L5080" s="32"/>
      <c r="M5080" s="175"/>
      <c r="T5080" s="56"/>
      <c r="AU5080" s="17" t="s">
        <v>90</v>
      </c>
    </row>
    <row r="5081" spans="2:65" s="1" customFormat="1" ht="24.2" customHeight="1">
      <c r="B5081" s="32"/>
      <c r="C5081" s="139" t="s">
        <v>2890</v>
      </c>
      <c r="D5081" s="139" t="s">
        <v>375</v>
      </c>
      <c r="E5081" s="140" t="s">
        <v>2891</v>
      </c>
      <c r="F5081" s="141" t="s">
        <v>2892</v>
      </c>
      <c r="G5081" s="142" t="s">
        <v>172</v>
      </c>
      <c r="H5081" s="143">
        <v>1170.67</v>
      </c>
      <c r="I5081" s="144"/>
      <c r="J5081" s="145">
        <f>ROUND(I5081*H5081,2)</f>
        <v>0</v>
      </c>
      <c r="K5081" s="146"/>
      <c r="L5081" s="32"/>
      <c r="M5081" s="147" t="s">
        <v>1</v>
      </c>
      <c r="N5081" s="148" t="s">
        <v>45</v>
      </c>
      <c r="P5081" s="149">
        <f>O5081*H5081</f>
        <v>0</v>
      </c>
      <c r="Q5081" s="149">
        <v>1.4999999999999999E-4</v>
      </c>
      <c r="R5081" s="149">
        <f>Q5081*H5081</f>
        <v>0.17560049999999999</v>
      </c>
      <c r="S5081" s="149">
        <v>0</v>
      </c>
      <c r="T5081" s="150">
        <f>S5081*H5081</f>
        <v>0</v>
      </c>
      <c r="AR5081" s="151" t="s">
        <v>497</v>
      </c>
      <c r="AT5081" s="151" t="s">
        <v>375</v>
      </c>
      <c r="AU5081" s="151" t="s">
        <v>90</v>
      </c>
      <c r="AY5081" s="17" t="s">
        <v>373</v>
      </c>
      <c r="BE5081" s="152">
        <f>IF(N5081="základní",J5081,0)</f>
        <v>0</v>
      </c>
      <c r="BF5081" s="152">
        <f>IF(N5081="snížená",J5081,0)</f>
        <v>0</v>
      </c>
      <c r="BG5081" s="152">
        <f>IF(N5081="zákl. přenesená",J5081,0)</f>
        <v>0</v>
      </c>
      <c r="BH5081" s="152">
        <f>IF(N5081="sníž. přenesená",J5081,0)</f>
        <v>0</v>
      </c>
      <c r="BI5081" s="152">
        <f>IF(N5081="nulová",J5081,0)</f>
        <v>0</v>
      </c>
      <c r="BJ5081" s="17" t="s">
        <v>87</v>
      </c>
      <c r="BK5081" s="152">
        <f>ROUND(I5081*H5081,2)</f>
        <v>0</v>
      </c>
      <c r="BL5081" s="17" t="s">
        <v>497</v>
      </c>
      <c r="BM5081" s="151" t="s">
        <v>2893</v>
      </c>
    </row>
    <row r="5082" spans="2:65" s="12" customFormat="1" ht="11.25">
      <c r="B5082" s="153"/>
      <c r="D5082" s="154" t="s">
        <v>381</v>
      </c>
      <c r="E5082" s="155" t="s">
        <v>1</v>
      </c>
      <c r="F5082" s="156" t="s">
        <v>382</v>
      </c>
      <c r="H5082" s="155" t="s">
        <v>1</v>
      </c>
      <c r="I5082" s="157"/>
      <c r="L5082" s="153"/>
      <c r="M5082" s="158"/>
      <c r="T5082" s="159"/>
      <c r="AT5082" s="155" t="s">
        <v>381</v>
      </c>
      <c r="AU5082" s="155" t="s">
        <v>90</v>
      </c>
      <c r="AV5082" s="12" t="s">
        <v>87</v>
      </c>
      <c r="AW5082" s="12" t="s">
        <v>36</v>
      </c>
      <c r="AX5082" s="12" t="s">
        <v>80</v>
      </c>
      <c r="AY5082" s="155" t="s">
        <v>373</v>
      </c>
    </row>
    <row r="5083" spans="2:65" s="12" customFormat="1" ht="11.25">
      <c r="B5083" s="153"/>
      <c r="D5083" s="154" t="s">
        <v>381</v>
      </c>
      <c r="E5083" s="155" t="s">
        <v>1</v>
      </c>
      <c r="F5083" s="156" t="s">
        <v>2861</v>
      </c>
      <c r="H5083" s="155" t="s">
        <v>1</v>
      </c>
      <c r="I5083" s="157"/>
      <c r="L5083" s="153"/>
      <c r="M5083" s="158"/>
      <c r="T5083" s="159"/>
      <c r="AT5083" s="155" t="s">
        <v>381</v>
      </c>
      <c r="AU5083" s="155" t="s">
        <v>90</v>
      </c>
      <c r="AV5083" s="12" t="s">
        <v>87</v>
      </c>
      <c r="AW5083" s="12" t="s">
        <v>36</v>
      </c>
      <c r="AX5083" s="12" t="s">
        <v>80</v>
      </c>
      <c r="AY5083" s="155" t="s">
        <v>373</v>
      </c>
    </row>
    <row r="5084" spans="2:65" s="12" customFormat="1" ht="11.25">
      <c r="B5084" s="153"/>
      <c r="D5084" s="154" t="s">
        <v>381</v>
      </c>
      <c r="E5084" s="155" t="s">
        <v>1</v>
      </c>
      <c r="F5084" s="156" t="s">
        <v>2862</v>
      </c>
      <c r="H5084" s="155" t="s">
        <v>1</v>
      </c>
      <c r="I5084" s="157"/>
      <c r="L5084" s="153"/>
      <c r="M5084" s="158"/>
      <c r="T5084" s="159"/>
      <c r="AT5084" s="155" t="s">
        <v>381</v>
      </c>
      <c r="AU5084" s="155" t="s">
        <v>90</v>
      </c>
      <c r="AV5084" s="12" t="s">
        <v>87</v>
      </c>
      <c r="AW5084" s="12" t="s">
        <v>36</v>
      </c>
      <c r="AX5084" s="12" t="s">
        <v>80</v>
      </c>
      <c r="AY5084" s="155" t="s">
        <v>373</v>
      </c>
    </row>
    <row r="5085" spans="2:65" s="12" customFormat="1" ht="11.25">
      <c r="B5085" s="153"/>
      <c r="D5085" s="154" t="s">
        <v>381</v>
      </c>
      <c r="E5085" s="155" t="s">
        <v>1</v>
      </c>
      <c r="F5085" s="156" t="s">
        <v>1335</v>
      </c>
      <c r="H5085" s="155" t="s">
        <v>1</v>
      </c>
      <c r="I5085" s="157"/>
      <c r="L5085" s="153"/>
      <c r="M5085" s="158"/>
      <c r="T5085" s="159"/>
      <c r="AT5085" s="155" t="s">
        <v>381</v>
      </c>
      <c r="AU5085" s="155" t="s">
        <v>90</v>
      </c>
      <c r="AV5085" s="12" t="s">
        <v>87</v>
      </c>
      <c r="AW5085" s="12" t="s">
        <v>36</v>
      </c>
      <c r="AX5085" s="12" t="s">
        <v>80</v>
      </c>
      <c r="AY5085" s="155" t="s">
        <v>373</v>
      </c>
    </row>
    <row r="5086" spans="2:65" s="13" customFormat="1" ht="11.25">
      <c r="B5086" s="160"/>
      <c r="D5086" s="154" t="s">
        <v>381</v>
      </c>
      <c r="E5086" s="161" t="s">
        <v>1</v>
      </c>
      <c r="F5086" s="162" t="s">
        <v>201</v>
      </c>
      <c r="H5086" s="163">
        <v>357.53</v>
      </c>
      <c r="I5086" s="164"/>
      <c r="L5086" s="160"/>
      <c r="M5086" s="165"/>
      <c r="T5086" s="166"/>
      <c r="AT5086" s="161" t="s">
        <v>381</v>
      </c>
      <c r="AU5086" s="161" t="s">
        <v>90</v>
      </c>
      <c r="AV5086" s="13" t="s">
        <v>90</v>
      </c>
      <c r="AW5086" s="13" t="s">
        <v>36</v>
      </c>
      <c r="AX5086" s="13" t="s">
        <v>80</v>
      </c>
      <c r="AY5086" s="161" t="s">
        <v>373</v>
      </c>
    </row>
    <row r="5087" spans="2:65" s="12" customFormat="1" ht="11.25">
      <c r="B5087" s="153"/>
      <c r="D5087" s="154" t="s">
        <v>381</v>
      </c>
      <c r="E5087" s="155" t="s">
        <v>1</v>
      </c>
      <c r="F5087" s="156" t="s">
        <v>1337</v>
      </c>
      <c r="H5087" s="155" t="s">
        <v>1</v>
      </c>
      <c r="I5087" s="157"/>
      <c r="L5087" s="153"/>
      <c r="M5087" s="158"/>
      <c r="T5087" s="159"/>
      <c r="AT5087" s="155" t="s">
        <v>381</v>
      </c>
      <c r="AU5087" s="155" t="s">
        <v>90</v>
      </c>
      <c r="AV5087" s="12" t="s">
        <v>87</v>
      </c>
      <c r="AW5087" s="12" t="s">
        <v>36</v>
      </c>
      <c r="AX5087" s="12" t="s">
        <v>80</v>
      </c>
      <c r="AY5087" s="155" t="s">
        <v>373</v>
      </c>
    </row>
    <row r="5088" spans="2:65" s="13" customFormat="1" ht="11.25">
      <c r="B5088" s="160"/>
      <c r="D5088" s="154" t="s">
        <v>381</v>
      </c>
      <c r="E5088" s="161" t="s">
        <v>1</v>
      </c>
      <c r="F5088" s="162" t="s">
        <v>202</v>
      </c>
      <c r="H5088" s="163">
        <v>445.7</v>
      </c>
      <c r="I5088" s="164"/>
      <c r="L5088" s="160"/>
      <c r="M5088" s="165"/>
      <c r="T5088" s="166"/>
      <c r="AT5088" s="161" t="s">
        <v>381</v>
      </c>
      <c r="AU5088" s="161" t="s">
        <v>90</v>
      </c>
      <c r="AV5088" s="13" t="s">
        <v>90</v>
      </c>
      <c r="AW5088" s="13" t="s">
        <v>36</v>
      </c>
      <c r="AX5088" s="13" t="s">
        <v>80</v>
      </c>
      <c r="AY5088" s="161" t="s">
        <v>373</v>
      </c>
    </row>
    <row r="5089" spans="2:51" s="12" customFormat="1" ht="11.25">
      <c r="B5089" s="153"/>
      <c r="D5089" s="154" t="s">
        <v>381</v>
      </c>
      <c r="E5089" s="155" t="s">
        <v>1</v>
      </c>
      <c r="F5089" s="156" t="s">
        <v>1339</v>
      </c>
      <c r="H5089" s="155" t="s">
        <v>1</v>
      </c>
      <c r="I5089" s="157"/>
      <c r="L5089" s="153"/>
      <c r="M5089" s="158"/>
      <c r="T5089" s="159"/>
      <c r="AT5089" s="155" t="s">
        <v>381</v>
      </c>
      <c r="AU5089" s="155" t="s">
        <v>90</v>
      </c>
      <c r="AV5089" s="12" t="s">
        <v>87</v>
      </c>
      <c r="AW5089" s="12" t="s">
        <v>36</v>
      </c>
      <c r="AX5089" s="12" t="s">
        <v>80</v>
      </c>
      <c r="AY5089" s="155" t="s">
        <v>373</v>
      </c>
    </row>
    <row r="5090" spans="2:51" s="13" customFormat="1" ht="11.25">
      <c r="B5090" s="160"/>
      <c r="D5090" s="154" t="s">
        <v>381</v>
      </c>
      <c r="E5090" s="161" t="s">
        <v>1</v>
      </c>
      <c r="F5090" s="162" t="s">
        <v>204</v>
      </c>
      <c r="H5090" s="163">
        <v>12.16</v>
      </c>
      <c r="I5090" s="164"/>
      <c r="L5090" s="160"/>
      <c r="M5090" s="165"/>
      <c r="T5090" s="166"/>
      <c r="AT5090" s="161" t="s">
        <v>381</v>
      </c>
      <c r="AU5090" s="161" t="s">
        <v>90</v>
      </c>
      <c r="AV5090" s="13" t="s">
        <v>90</v>
      </c>
      <c r="AW5090" s="13" t="s">
        <v>36</v>
      </c>
      <c r="AX5090" s="13" t="s">
        <v>80</v>
      </c>
      <c r="AY5090" s="161" t="s">
        <v>373</v>
      </c>
    </row>
    <row r="5091" spans="2:51" s="12" customFormat="1" ht="11.25">
      <c r="B5091" s="153"/>
      <c r="D5091" s="154" t="s">
        <v>381</v>
      </c>
      <c r="E5091" s="155" t="s">
        <v>1</v>
      </c>
      <c r="F5091" s="156" t="s">
        <v>1341</v>
      </c>
      <c r="H5091" s="155" t="s">
        <v>1</v>
      </c>
      <c r="I5091" s="157"/>
      <c r="L5091" s="153"/>
      <c r="M5091" s="158"/>
      <c r="T5091" s="159"/>
      <c r="AT5091" s="155" t="s">
        <v>381</v>
      </c>
      <c r="AU5091" s="155" t="s">
        <v>90</v>
      </c>
      <c r="AV5091" s="12" t="s">
        <v>87</v>
      </c>
      <c r="AW5091" s="12" t="s">
        <v>36</v>
      </c>
      <c r="AX5091" s="12" t="s">
        <v>80</v>
      </c>
      <c r="AY5091" s="155" t="s">
        <v>373</v>
      </c>
    </row>
    <row r="5092" spans="2:51" s="13" customFormat="1" ht="11.25">
      <c r="B5092" s="160"/>
      <c r="D5092" s="154" t="s">
        <v>381</v>
      </c>
      <c r="E5092" s="161" t="s">
        <v>1</v>
      </c>
      <c r="F5092" s="162" t="s">
        <v>205</v>
      </c>
      <c r="H5092" s="163">
        <v>355.28</v>
      </c>
      <c r="I5092" s="164"/>
      <c r="L5092" s="160"/>
      <c r="M5092" s="165"/>
      <c r="T5092" s="166"/>
      <c r="AT5092" s="161" t="s">
        <v>381</v>
      </c>
      <c r="AU5092" s="161" t="s">
        <v>90</v>
      </c>
      <c r="AV5092" s="13" t="s">
        <v>90</v>
      </c>
      <c r="AW5092" s="13" t="s">
        <v>36</v>
      </c>
      <c r="AX5092" s="13" t="s">
        <v>80</v>
      </c>
      <c r="AY5092" s="161" t="s">
        <v>373</v>
      </c>
    </row>
    <row r="5093" spans="2:51" s="15" customFormat="1" ht="11.25">
      <c r="B5093" s="178"/>
      <c r="D5093" s="154" t="s">
        <v>381</v>
      </c>
      <c r="E5093" s="179" t="s">
        <v>211</v>
      </c>
      <c r="F5093" s="180" t="s">
        <v>406</v>
      </c>
      <c r="H5093" s="181">
        <v>1170.67</v>
      </c>
      <c r="I5093" s="182"/>
      <c r="L5093" s="178"/>
      <c r="M5093" s="183"/>
      <c r="T5093" s="184"/>
      <c r="AT5093" s="179" t="s">
        <v>381</v>
      </c>
      <c r="AU5093" s="179" t="s">
        <v>90</v>
      </c>
      <c r="AV5093" s="15" t="s">
        <v>392</v>
      </c>
      <c r="AW5093" s="15" t="s">
        <v>36</v>
      </c>
      <c r="AX5093" s="15" t="s">
        <v>80</v>
      </c>
      <c r="AY5093" s="179" t="s">
        <v>373</v>
      </c>
    </row>
    <row r="5094" spans="2:51" s="14" customFormat="1" ht="11.25">
      <c r="B5094" s="167"/>
      <c r="D5094" s="154" t="s">
        <v>381</v>
      </c>
      <c r="E5094" s="168" t="s">
        <v>1</v>
      </c>
      <c r="F5094" s="169" t="s">
        <v>386</v>
      </c>
      <c r="H5094" s="170">
        <v>1170.67</v>
      </c>
      <c r="I5094" s="171"/>
      <c r="L5094" s="167"/>
      <c r="M5094" s="172"/>
      <c r="T5094" s="173"/>
      <c r="AT5094" s="168" t="s">
        <v>381</v>
      </c>
      <c r="AU5094" s="168" t="s">
        <v>90</v>
      </c>
      <c r="AV5094" s="14" t="s">
        <v>379</v>
      </c>
      <c r="AW5094" s="14" t="s">
        <v>36</v>
      </c>
      <c r="AX5094" s="14" t="s">
        <v>87</v>
      </c>
      <c r="AY5094" s="168" t="s">
        <v>373</v>
      </c>
    </row>
    <row r="5095" spans="2:51" s="1" customFormat="1" ht="11.25">
      <c r="B5095" s="32"/>
      <c r="D5095" s="154" t="s">
        <v>403</v>
      </c>
      <c r="F5095" s="174" t="s">
        <v>545</v>
      </c>
      <c r="L5095" s="32"/>
      <c r="M5095" s="175"/>
      <c r="T5095" s="56"/>
      <c r="AU5095" s="17" t="s">
        <v>90</v>
      </c>
    </row>
    <row r="5096" spans="2:51" s="1" customFormat="1" ht="11.25">
      <c r="B5096" s="32"/>
      <c r="D5096" s="154" t="s">
        <v>403</v>
      </c>
      <c r="F5096" s="176" t="s">
        <v>546</v>
      </c>
      <c r="H5096" s="177">
        <v>0</v>
      </c>
      <c r="L5096" s="32"/>
      <c r="M5096" s="175"/>
      <c r="T5096" s="56"/>
      <c r="AU5096" s="17" t="s">
        <v>90</v>
      </c>
    </row>
    <row r="5097" spans="2:51" s="1" customFormat="1" ht="11.25">
      <c r="B5097" s="32"/>
      <c r="D5097" s="154" t="s">
        <v>403</v>
      </c>
      <c r="F5097" s="176" t="s">
        <v>547</v>
      </c>
      <c r="H5097" s="177">
        <v>0</v>
      </c>
      <c r="L5097" s="32"/>
      <c r="M5097" s="175"/>
      <c r="T5097" s="56"/>
      <c r="AU5097" s="17" t="s">
        <v>90</v>
      </c>
    </row>
    <row r="5098" spans="2:51" s="1" customFormat="1" ht="11.25">
      <c r="B5098" s="32"/>
      <c r="D5098" s="154" t="s">
        <v>403</v>
      </c>
      <c r="F5098" s="176" t="s">
        <v>548</v>
      </c>
      <c r="H5098" s="177">
        <v>38.6</v>
      </c>
      <c r="L5098" s="32"/>
      <c r="M5098" s="175"/>
      <c r="T5098" s="56"/>
      <c r="AU5098" s="17" t="s">
        <v>90</v>
      </c>
    </row>
    <row r="5099" spans="2:51" s="1" customFormat="1" ht="11.25">
      <c r="B5099" s="32"/>
      <c r="D5099" s="154" t="s">
        <v>403</v>
      </c>
      <c r="F5099" s="176" t="s">
        <v>549</v>
      </c>
      <c r="H5099" s="177">
        <v>7.5</v>
      </c>
      <c r="L5099" s="32"/>
      <c r="M5099" s="175"/>
      <c r="T5099" s="56"/>
      <c r="AU5099" s="17" t="s">
        <v>90</v>
      </c>
    </row>
    <row r="5100" spans="2:51" s="1" customFormat="1" ht="11.25">
      <c r="B5100" s="32"/>
      <c r="D5100" s="154" t="s">
        <v>403</v>
      </c>
      <c r="F5100" s="176" t="s">
        <v>550</v>
      </c>
      <c r="H5100" s="177">
        <v>58.2</v>
      </c>
      <c r="L5100" s="32"/>
      <c r="M5100" s="175"/>
      <c r="T5100" s="56"/>
      <c r="AU5100" s="17" t="s">
        <v>90</v>
      </c>
    </row>
    <row r="5101" spans="2:51" s="1" customFormat="1" ht="11.25">
      <c r="B5101" s="32"/>
      <c r="D5101" s="154" t="s">
        <v>403</v>
      </c>
      <c r="F5101" s="176" t="s">
        <v>551</v>
      </c>
      <c r="H5101" s="177">
        <v>18.829999999999998</v>
      </c>
      <c r="L5101" s="32"/>
      <c r="M5101" s="175"/>
      <c r="T5101" s="56"/>
      <c r="AU5101" s="17" t="s">
        <v>90</v>
      </c>
    </row>
    <row r="5102" spans="2:51" s="1" customFormat="1" ht="11.25">
      <c r="B5102" s="32"/>
      <c r="D5102" s="154" t="s">
        <v>403</v>
      </c>
      <c r="F5102" s="176" t="s">
        <v>552</v>
      </c>
      <c r="H5102" s="177">
        <v>24.43</v>
      </c>
      <c r="L5102" s="32"/>
      <c r="M5102" s="175"/>
      <c r="T5102" s="56"/>
      <c r="AU5102" s="17" t="s">
        <v>90</v>
      </c>
    </row>
    <row r="5103" spans="2:51" s="1" customFormat="1" ht="11.25">
      <c r="B5103" s="32"/>
      <c r="D5103" s="154" t="s">
        <v>403</v>
      </c>
      <c r="F5103" s="176" t="s">
        <v>553</v>
      </c>
      <c r="H5103" s="177">
        <v>12.48</v>
      </c>
      <c r="L5103" s="32"/>
      <c r="M5103" s="175"/>
      <c r="T5103" s="56"/>
      <c r="AU5103" s="17" t="s">
        <v>90</v>
      </c>
    </row>
    <row r="5104" spans="2:51" s="1" customFormat="1" ht="11.25">
      <c r="B5104" s="32"/>
      <c r="D5104" s="154" t="s">
        <v>403</v>
      </c>
      <c r="F5104" s="176" t="s">
        <v>554</v>
      </c>
      <c r="H5104" s="177">
        <v>135.82</v>
      </c>
      <c r="L5104" s="32"/>
      <c r="M5104" s="175"/>
      <c r="T5104" s="56"/>
      <c r="AU5104" s="17" t="s">
        <v>90</v>
      </c>
    </row>
    <row r="5105" spans="2:47" s="1" customFormat="1" ht="11.25">
      <c r="B5105" s="32"/>
      <c r="D5105" s="154" t="s">
        <v>403</v>
      </c>
      <c r="F5105" s="176" t="s">
        <v>555</v>
      </c>
      <c r="H5105" s="177">
        <v>0</v>
      </c>
      <c r="L5105" s="32"/>
      <c r="M5105" s="175"/>
      <c r="T5105" s="56"/>
      <c r="AU5105" s="17" t="s">
        <v>90</v>
      </c>
    </row>
    <row r="5106" spans="2:47" s="1" customFormat="1" ht="11.25">
      <c r="B5106" s="32"/>
      <c r="D5106" s="154" t="s">
        <v>403</v>
      </c>
      <c r="F5106" s="176" t="s">
        <v>556</v>
      </c>
      <c r="H5106" s="177">
        <v>31.58</v>
      </c>
      <c r="L5106" s="32"/>
      <c r="M5106" s="175"/>
      <c r="T5106" s="56"/>
      <c r="AU5106" s="17" t="s">
        <v>90</v>
      </c>
    </row>
    <row r="5107" spans="2:47" s="1" customFormat="1" ht="11.25">
      <c r="B5107" s="32"/>
      <c r="D5107" s="154" t="s">
        <v>403</v>
      </c>
      <c r="F5107" s="176" t="s">
        <v>557</v>
      </c>
      <c r="H5107" s="177">
        <v>16.239999999999998</v>
      </c>
      <c r="L5107" s="32"/>
      <c r="M5107" s="175"/>
      <c r="T5107" s="56"/>
      <c r="AU5107" s="17" t="s">
        <v>90</v>
      </c>
    </row>
    <row r="5108" spans="2:47" s="1" customFormat="1" ht="11.25">
      <c r="B5108" s="32"/>
      <c r="D5108" s="154" t="s">
        <v>403</v>
      </c>
      <c r="F5108" s="176" t="s">
        <v>558</v>
      </c>
      <c r="H5108" s="177">
        <v>1.74</v>
      </c>
      <c r="L5108" s="32"/>
      <c r="M5108" s="175"/>
      <c r="T5108" s="56"/>
      <c r="AU5108" s="17" t="s">
        <v>90</v>
      </c>
    </row>
    <row r="5109" spans="2:47" s="1" customFormat="1" ht="11.25">
      <c r="B5109" s="32"/>
      <c r="D5109" s="154" t="s">
        <v>403</v>
      </c>
      <c r="F5109" s="176" t="s">
        <v>559</v>
      </c>
      <c r="H5109" s="177">
        <v>12.11</v>
      </c>
      <c r="L5109" s="32"/>
      <c r="M5109" s="175"/>
      <c r="T5109" s="56"/>
      <c r="AU5109" s="17" t="s">
        <v>90</v>
      </c>
    </row>
    <row r="5110" spans="2:47" s="1" customFormat="1" ht="11.25">
      <c r="B5110" s="32"/>
      <c r="D5110" s="154" t="s">
        <v>403</v>
      </c>
      <c r="F5110" s="176" t="s">
        <v>406</v>
      </c>
      <c r="H5110" s="177">
        <v>357.53</v>
      </c>
      <c r="L5110" s="32"/>
      <c r="M5110" s="175"/>
      <c r="T5110" s="56"/>
      <c r="AU5110" s="17" t="s">
        <v>90</v>
      </c>
    </row>
    <row r="5111" spans="2:47" s="1" customFormat="1" ht="11.25">
      <c r="B5111" s="32"/>
      <c r="D5111" s="154" t="s">
        <v>403</v>
      </c>
      <c r="F5111" s="174" t="s">
        <v>577</v>
      </c>
      <c r="L5111" s="32"/>
      <c r="M5111" s="175"/>
      <c r="T5111" s="56"/>
      <c r="AU5111" s="17" t="s">
        <v>90</v>
      </c>
    </row>
    <row r="5112" spans="2:47" s="1" customFormat="1" ht="11.25">
      <c r="B5112" s="32"/>
      <c r="D5112" s="154" t="s">
        <v>403</v>
      </c>
      <c r="F5112" s="176" t="s">
        <v>578</v>
      </c>
      <c r="H5112" s="177">
        <v>0</v>
      </c>
      <c r="L5112" s="32"/>
      <c r="M5112" s="175"/>
      <c r="T5112" s="56"/>
      <c r="AU5112" s="17" t="s">
        <v>90</v>
      </c>
    </row>
    <row r="5113" spans="2:47" s="1" customFormat="1" ht="11.25">
      <c r="B5113" s="32"/>
      <c r="D5113" s="154" t="s">
        <v>403</v>
      </c>
      <c r="F5113" s="176" t="s">
        <v>579</v>
      </c>
      <c r="H5113" s="177">
        <v>0</v>
      </c>
      <c r="L5113" s="32"/>
      <c r="M5113" s="175"/>
      <c r="T5113" s="56"/>
      <c r="AU5113" s="17" t="s">
        <v>90</v>
      </c>
    </row>
    <row r="5114" spans="2:47" s="1" customFormat="1" ht="11.25">
      <c r="B5114" s="32"/>
      <c r="D5114" s="154" t="s">
        <v>403</v>
      </c>
      <c r="F5114" s="176" t="s">
        <v>580</v>
      </c>
      <c r="H5114" s="177">
        <v>91.14</v>
      </c>
      <c r="L5114" s="32"/>
      <c r="M5114" s="175"/>
      <c r="T5114" s="56"/>
      <c r="AU5114" s="17" t="s">
        <v>90</v>
      </c>
    </row>
    <row r="5115" spans="2:47" s="1" customFormat="1" ht="11.25">
      <c r="B5115" s="32"/>
      <c r="D5115" s="154" t="s">
        <v>403</v>
      </c>
      <c r="F5115" s="176" t="s">
        <v>581</v>
      </c>
      <c r="H5115" s="177">
        <v>11.49</v>
      </c>
      <c r="L5115" s="32"/>
      <c r="M5115" s="175"/>
      <c r="T5115" s="56"/>
      <c r="AU5115" s="17" t="s">
        <v>90</v>
      </c>
    </row>
    <row r="5116" spans="2:47" s="1" customFormat="1" ht="11.25">
      <c r="B5116" s="32"/>
      <c r="D5116" s="154" t="s">
        <v>403</v>
      </c>
      <c r="F5116" s="176" t="s">
        <v>582</v>
      </c>
      <c r="H5116" s="177">
        <v>37.39</v>
      </c>
      <c r="L5116" s="32"/>
      <c r="M5116" s="175"/>
      <c r="T5116" s="56"/>
      <c r="AU5116" s="17" t="s">
        <v>90</v>
      </c>
    </row>
    <row r="5117" spans="2:47" s="1" customFormat="1" ht="11.25">
      <c r="B5117" s="32"/>
      <c r="D5117" s="154" t="s">
        <v>403</v>
      </c>
      <c r="F5117" s="176" t="s">
        <v>583</v>
      </c>
      <c r="H5117" s="177">
        <v>29.42</v>
      </c>
      <c r="L5117" s="32"/>
      <c r="M5117" s="175"/>
      <c r="T5117" s="56"/>
      <c r="AU5117" s="17" t="s">
        <v>90</v>
      </c>
    </row>
    <row r="5118" spans="2:47" s="1" customFormat="1" ht="11.25">
      <c r="B5118" s="32"/>
      <c r="D5118" s="154" t="s">
        <v>403</v>
      </c>
      <c r="F5118" s="176" t="s">
        <v>584</v>
      </c>
      <c r="H5118" s="177">
        <v>4.26</v>
      </c>
      <c r="L5118" s="32"/>
      <c r="M5118" s="175"/>
      <c r="T5118" s="56"/>
      <c r="AU5118" s="17" t="s">
        <v>90</v>
      </c>
    </row>
    <row r="5119" spans="2:47" s="1" customFormat="1" ht="11.25">
      <c r="B5119" s="32"/>
      <c r="D5119" s="154" t="s">
        <v>403</v>
      </c>
      <c r="F5119" s="176" t="s">
        <v>585</v>
      </c>
      <c r="H5119" s="177">
        <v>9.2899999999999991</v>
      </c>
      <c r="L5119" s="32"/>
      <c r="M5119" s="175"/>
      <c r="T5119" s="56"/>
      <c r="AU5119" s="17" t="s">
        <v>90</v>
      </c>
    </row>
    <row r="5120" spans="2:47" s="1" customFormat="1" ht="11.25">
      <c r="B5120" s="32"/>
      <c r="D5120" s="154" t="s">
        <v>403</v>
      </c>
      <c r="F5120" s="176" t="s">
        <v>586</v>
      </c>
      <c r="H5120" s="177">
        <v>13.55</v>
      </c>
      <c r="L5120" s="32"/>
      <c r="M5120" s="175"/>
      <c r="T5120" s="56"/>
      <c r="AU5120" s="17" t="s">
        <v>90</v>
      </c>
    </row>
    <row r="5121" spans="2:47" s="1" customFormat="1" ht="11.25">
      <c r="B5121" s="32"/>
      <c r="D5121" s="154" t="s">
        <v>403</v>
      </c>
      <c r="F5121" s="176" t="s">
        <v>587</v>
      </c>
      <c r="H5121" s="177">
        <v>2.12</v>
      </c>
      <c r="L5121" s="32"/>
      <c r="M5121" s="175"/>
      <c r="T5121" s="56"/>
      <c r="AU5121" s="17" t="s">
        <v>90</v>
      </c>
    </row>
    <row r="5122" spans="2:47" s="1" customFormat="1" ht="11.25">
      <c r="B5122" s="32"/>
      <c r="D5122" s="154" t="s">
        <v>403</v>
      </c>
      <c r="F5122" s="176" t="s">
        <v>588</v>
      </c>
      <c r="H5122" s="177">
        <v>2.42</v>
      </c>
      <c r="L5122" s="32"/>
      <c r="M5122" s="175"/>
      <c r="T5122" s="56"/>
      <c r="AU5122" s="17" t="s">
        <v>90</v>
      </c>
    </row>
    <row r="5123" spans="2:47" s="1" customFormat="1" ht="11.25">
      <c r="B5123" s="32"/>
      <c r="D5123" s="154" t="s">
        <v>403</v>
      </c>
      <c r="F5123" s="176" t="s">
        <v>589</v>
      </c>
      <c r="H5123" s="177">
        <v>24.5</v>
      </c>
      <c r="L5123" s="32"/>
      <c r="M5123" s="175"/>
      <c r="T5123" s="56"/>
      <c r="AU5123" s="17" t="s">
        <v>90</v>
      </c>
    </row>
    <row r="5124" spans="2:47" s="1" customFormat="1" ht="11.25">
      <c r="B5124" s="32"/>
      <c r="D5124" s="154" t="s">
        <v>403</v>
      </c>
      <c r="F5124" s="176" t="s">
        <v>590</v>
      </c>
      <c r="H5124" s="177">
        <v>9.89</v>
      </c>
      <c r="L5124" s="32"/>
      <c r="M5124" s="175"/>
      <c r="T5124" s="56"/>
      <c r="AU5124" s="17" t="s">
        <v>90</v>
      </c>
    </row>
    <row r="5125" spans="2:47" s="1" customFormat="1" ht="11.25">
      <c r="B5125" s="32"/>
      <c r="D5125" s="154" t="s">
        <v>403</v>
      </c>
      <c r="F5125" s="176" t="s">
        <v>591</v>
      </c>
      <c r="H5125" s="177">
        <v>47.99</v>
      </c>
      <c r="L5125" s="32"/>
      <c r="M5125" s="175"/>
      <c r="T5125" s="56"/>
      <c r="AU5125" s="17" t="s">
        <v>90</v>
      </c>
    </row>
    <row r="5126" spans="2:47" s="1" customFormat="1" ht="11.25">
      <c r="B5126" s="32"/>
      <c r="D5126" s="154" t="s">
        <v>403</v>
      </c>
      <c r="F5126" s="176" t="s">
        <v>592</v>
      </c>
      <c r="H5126" s="177">
        <v>39.96</v>
      </c>
      <c r="L5126" s="32"/>
      <c r="M5126" s="175"/>
      <c r="T5126" s="56"/>
      <c r="AU5126" s="17" t="s">
        <v>90</v>
      </c>
    </row>
    <row r="5127" spans="2:47" s="1" customFormat="1" ht="11.25">
      <c r="B5127" s="32"/>
      <c r="D5127" s="154" t="s">
        <v>403</v>
      </c>
      <c r="F5127" s="176" t="s">
        <v>593</v>
      </c>
      <c r="H5127" s="177">
        <v>40.11</v>
      </c>
      <c r="L5127" s="32"/>
      <c r="M5127" s="175"/>
      <c r="T5127" s="56"/>
      <c r="AU5127" s="17" t="s">
        <v>90</v>
      </c>
    </row>
    <row r="5128" spans="2:47" s="1" customFormat="1" ht="11.25">
      <c r="B5128" s="32"/>
      <c r="D5128" s="154" t="s">
        <v>403</v>
      </c>
      <c r="F5128" s="176" t="s">
        <v>594</v>
      </c>
      <c r="H5128" s="177">
        <v>22.03</v>
      </c>
      <c r="L5128" s="32"/>
      <c r="M5128" s="175"/>
      <c r="T5128" s="56"/>
      <c r="AU5128" s="17" t="s">
        <v>90</v>
      </c>
    </row>
    <row r="5129" spans="2:47" s="1" customFormat="1" ht="11.25">
      <c r="B5129" s="32"/>
      <c r="D5129" s="154" t="s">
        <v>403</v>
      </c>
      <c r="F5129" s="176" t="s">
        <v>595</v>
      </c>
      <c r="H5129" s="177">
        <v>23.37</v>
      </c>
      <c r="L5129" s="32"/>
      <c r="M5129" s="175"/>
      <c r="T5129" s="56"/>
      <c r="AU5129" s="17" t="s">
        <v>90</v>
      </c>
    </row>
    <row r="5130" spans="2:47" s="1" customFormat="1" ht="11.25">
      <c r="B5130" s="32"/>
      <c r="D5130" s="154" t="s">
        <v>403</v>
      </c>
      <c r="F5130" s="176" t="s">
        <v>596</v>
      </c>
      <c r="H5130" s="177">
        <v>15.48</v>
      </c>
      <c r="L5130" s="32"/>
      <c r="M5130" s="175"/>
      <c r="T5130" s="56"/>
      <c r="AU5130" s="17" t="s">
        <v>90</v>
      </c>
    </row>
    <row r="5131" spans="2:47" s="1" customFormat="1" ht="11.25">
      <c r="B5131" s="32"/>
      <c r="D5131" s="154" t="s">
        <v>403</v>
      </c>
      <c r="F5131" s="176" t="s">
        <v>597</v>
      </c>
      <c r="H5131" s="177">
        <v>21.29</v>
      </c>
      <c r="L5131" s="32"/>
      <c r="M5131" s="175"/>
      <c r="T5131" s="56"/>
      <c r="AU5131" s="17" t="s">
        <v>90</v>
      </c>
    </row>
    <row r="5132" spans="2:47" s="1" customFormat="1" ht="11.25">
      <c r="B5132" s="32"/>
      <c r="D5132" s="154" t="s">
        <v>403</v>
      </c>
      <c r="F5132" s="176" t="s">
        <v>406</v>
      </c>
      <c r="H5132" s="177">
        <v>445.7</v>
      </c>
      <c r="L5132" s="32"/>
      <c r="M5132" s="175"/>
      <c r="T5132" s="56"/>
      <c r="AU5132" s="17" t="s">
        <v>90</v>
      </c>
    </row>
    <row r="5133" spans="2:47" s="1" customFormat="1" ht="11.25">
      <c r="B5133" s="32"/>
      <c r="D5133" s="154" t="s">
        <v>403</v>
      </c>
      <c r="F5133" s="174" t="s">
        <v>1343</v>
      </c>
      <c r="L5133" s="32"/>
      <c r="M5133" s="175"/>
      <c r="T5133" s="56"/>
      <c r="AU5133" s="17" t="s">
        <v>90</v>
      </c>
    </row>
    <row r="5134" spans="2:47" s="1" customFormat="1" ht="11.25">
      <c r="B5134" s="32"/>
      <c r="D5134" s="154" t="s">
        <v>403</v>
      </c>
      <c r="F5134" s="176" t="s">
        <v>1344</v>
      </c>
      <c r="H5134" s="177">
        <v>0</v>
      </c>
      <c r="L5134" s="32"/>
      <c r="M5134" s="175"/>
      <c r="T5134" s="56"/>
      <c r="AU5134" s="17" t="s">
        <v>90</v>
      </c>
    </row>
    <row r="5135" spans="2:47" s="1" customFormat="1" ht="11.25">
      <c r="B5135" s="32"/>
      <c r="D5135" s="154" t="s">
        <v>403</v>
      </c>
      <c r="F5135" s="176" t="s">
        <v>1345</v>
      </c>
      <c r="H5135" s="177">
        <v>12.16</v>
      </c>
      <c r="L5135" s="32"/>
      <c r="M5135" s="175"/>
      <c r="T5135" s="56"/>
      <c r="AU5135" s="17" t="s">
        <v>90</v>
      </c>
    </row>
    <row r="5136" spans="2:47" s="1" customFormat="1" ht="11.25">
      <c r="B5136" s="32"/>
      <c r="D5136" s="154" t="s">
        <v>403</v>
      </c>
      <c r="F5136" s="176" t="s">
        <v>406</v>
      </c>
      <c r="H5136" s="177">
        <v>12.16</v>
      </c>
      <c r="L5136" s="32"/>
      <c r="M5136" s="175"/>
      <c r="T5136" s="56"/>
      <c r="AU5136" s="17" t="s">
        <v>90</v>
      </c>
    </row>
    <row r="5137" spans="2:47" s="1" customFormat="1" ht="11.25">
      <c r="B5137" s="32"/>
      <c r="D5137" s="154" t="s">
        <v>403</v>
      </c>
      <c r="F5137" s="174" t="s">
        <v>1346</v>
      </c>
      <c r="L5137" s="32"/>
      <c r="M5137" s="175"/>
      <c r="T5137" s="56"/>
      <c r="AU5137" s="17" t="s">
        <v>90</v>
      </c>
    </row>
    <row r="5138" spans="2:47" s="1" customFormat="1" ht="11.25">
      <c r="B5138" s="32"/>
      <c r="D5138" s="154" t="s">
        <v>403</v>
      </c>
      <c r="F5138" s="176" t="s">
        <v>728</v>
      </c>
      <c r="H5138" s="177">
        <v>0</v>
      </c>
      <c r="L5138" s="32"/>
      <c r="M5138" s="175"/>
      <c r="T5138" s="56"/>
      <c r="AU5138" s="17" t="s">
        <v>90</v>
      </c>
    </row>
    <row r="5139" spans="2:47" s="1" customFormat="1" ht="11.25">
      <c r="B5139" s="32"/>
      <c r="D5139" s="154" t="s">
        <v>403</v>
      </c>
      <c r="F5139" s="176" t="s">
        <v>1347</v>
      </c>
      <c r="H5139" s="177">
        <v>0</v>
      </c>
      <c r="L5139" s="32"/>
      <c r="M5139" s="175"/>
      <c r="T5139" s="56"/>
      <c r="AU5139" s="17" t="s">
        <v>90</v>
      </c>
    </row>
    <row r="5140" spans="2:47" s="1" customFormat="1" ht="11.25">
      <c r="B5140" s="32"/>
      <c r="D5140" s="154" t="s">
        <v>403</v>
      </c>
      <c r="F5140" s="176" t="s">
        <v>1348</v>
      </c>
      <c r="H5140" s="177">
        <v>53.28</v>
      </c>
      <c r="L5140" s="32"/>
      <c r="M5140" s="175"/>
      <c r="T5140" s="56"/>
      <c r="AU5140" s="17" t="s">
        <v>90</v>
      </c>
    </row>
    <row r="5141" spans="2:47" s="1" customFormat="1" ht="11.25">
      <c r="B5141" s="32"/>
      <c r="D5141" s="154" t="s">
        <v>403</v>
      </c>
      <c r="F5141" s="176" t="s">
        <v>1349</v>
      </c>
      <c r="H5141" s="177">
        <v>8.68</v>
      </c>
      <c r="L5141" s="32"/>
      <c r="M5141" s="175"/>
      <c r="T5141" s="56"/>
      <c r="AU5141" s="17" t="s">
        <v>90</v>
      </c>
    </row>
    <row r="5142" spans="2:47" s="1" customFormat="1" ht="11.25">
      <c r="B5142" s="32"/>
      <c r="D5142" s="154" t="s">
        <v>403</v>
      </c>
      <c r="F5142" s="176" t="s">
        <v>1350</v>
      </c>
      <c r="H5142" s="177">
        <v>17.47</v>
      </c>
      <c r="L5142" s="32"/>
      <c r="M5142" s="175"/>
      <c r="T5142" s="56"/>
      <c r="AU5142" s="17" t="s">
        <v>90</v>
      </c>
    </row>
    <row r="5143" spans="2:47" s="1" customFormat="1" ht="11.25">
      <c r="B5143" s="32"/>
      <c r="D5143" s="154" t="s">
        <v>403</v>
      </c>
      <c r="F5143" s="176" t="s">
        <v>1351</v>
      </c>
      <c r="H5143" s="177">
        <v>55.67</v>
      </c>
      <c r="L5143" s="32"/>
      <c r="M5143" s="175"/>
      <c r="T5143" s="56"/>
      <c r="AU5143" s="17" t="s">
        <v>90</v>
      </c>
    </row>
    <row r="5144" spans="2:47" s="1" customFormat="1" ht="11.25">
      <c r="B5144" s="32"/>
      <c r="D5144" s="154" t="s">
        <v>403</v>
      </c>
      <c r="F5144" s="176" t="s">
        <v>1352</v>
      </c>
      <c r="H5144" s="177">
        <v>28.85</v>
      </c>
      <c r="L5144" s="32"/>
      <c r="M5144" s="175"/>
      <c r="T5144" s="56"/>
      <c r="AU5144" s="17" t="s">
        <v>90</v>
      </c>
    </row>
    <row r="5145" spans="2:47" s="1" customFormat="1" ht="11.25">
      <c r="B5145" s="32"/>
      <c r="D5145" s="154" t="s">
        <v>403</v>
      </c>
      <c r="F5145" s="176" t="s">
        <v>1353</v>
      </c>
      <c r="H5145" s="177">
        <v>6.34</v>
      </c>
      <c r="L5145" s="32"/>
      <c r="M5145" s="175"/>
      <c r="T5145" s="56"/>
      <c r="AU5145" s="17" t="s">
        <v>90</v>
      </c>
    </row>
    <row r="5146" spans="2:47" s="1" customFormat="1" ht="11.25">
      <c r="B5146" s="32"/>
      <c r="D5146" s="154" t="s">
        <v>403</v>
      </c>
      <c r="F5146" s="176" t="s">
        <v>1354</v>
      </c>
      <c r="H5146" s="177">
        <v>2.42</v>
      </c>
      <c r="L5146" s="32"/>
      <c r="M5146" s="175"/>
      <c r="T5146" s="56"/>
      <c r="AU5146" s="17" t="s">
        <v>90</v>
      </c>
    </row>
    <row r="5147" spans="2:47" s="1" customFormat="1" ht="11.25">
      <c r="B5147" s="32"/>
      <c r="D5147" s="154" t="s">
        <v>403</v>
      </c>
      <c r="F5147" s="176" t="s">
        <v>1355</v>
      </c>
      <c r="H5147" s="177">
        <v>2.8</v>
      </c>
      <c r="L5147" s="32"/>
      <c r="M5147" s="175"/>
      <c r="T5147" s="56"/>
      <c r="AU5147" s="17" t="s">
        <v>90</v>
      </c>
    </row>
    <row r="5148" spans="2:47" s="1" customFormat="1" ht="11.25">
      <c r="B5148" s="32"/>
      <c r="D5148" s="154" t="s">
        <v>403</v>
      </c>
      <c r="F5148" s="176" t="s">
        <v>1356</v>
      </c>
      <c r="H5148" s="177">
        <v>2.12</v>
      </c>
      <c r="L5148" s="32"/>
      <c r="M5148" s="175"/>
      <c r="T5148" s="56"/>
      <c r="AU5148" s="17" t="s">
        <v>90</v>
      </c>
    </row>
    <row r="5149" spans="2:47" s="1" customFormat="1" ht="11.25">
      <c r="B5149" s="32"/>
      <c r="D5149" s="154" t="s">
        <v>403</v>
      </c>
      <c r="F5149" s="176" t="s">
        <v>1357</v>
      </c>
      <c r="H5149" s="177">
        <v>13.55</v>
      </c>
      <c r="L5149" s="32"/>
      <c r="M5149" s="175"/>
      <c r="T5149" s="56"/>
      <c r="AU5149" s="17" t="s">
        <v>90</v>
      </c>
    </row>
    <row r="5150" spans="2:47" s="1" customFormat="1" ht="11.25">
      <c r="B5150" s="32"/>
      <c r="D5150" s="154" t="s">
        <v>403</v>
      </c>
      <c r="F5150" s="176" t="s">
        <v>1358</v>
      </c>
      <c r="H5150" s="177">
        <v>15.02</v>
      </c>
      <c r="L5150" s="32"/>
      <c r="M5150" s="175"/>
      <c r="T5150" s="56"/>
      <c r="AU5150" s="17" t="s">
        <v>90</v>
      </c>
    </row>
    <row r="5151" spans="2:47" s="1" customFormat="1" ht="11.25">
      <c r="B5151" s="32"/>
      <c r="D5151" s="154" t="s">
        <v>403</v>
      </c>
      <c r="F5151" s="176" t="s">
        <v>1359</v>
      </c>
      <c r="H5151" s="177">
        <v>57.93</v>
      </c>
      <c r="L5151" s="32"/>
      <c r="M5151" s="175"/>
      <c r="T5151" s="56"/>
      <c r="AU5151" s="17" t="s">
        <v>90</v>
      </c>
    </row>
    <row r="5152" spans="2:47" s="1" customFormat="1" ht="11.25">
      <c r="B5152" s="32"/>
      <c r="D5152" s="154" t="s">
        <v>403</v>
      </c>
      <c r="F5152" s="176" t="s">
        <v>1360</v>
      </c>
      <c r="H5152" s="177">
        <v>22.03</v>
      </c>
      <c r="L5152" s="32"/>
      <c r="M5152" s="175"/>
      <c r="T5152" s="56"/>
      <c r="AU5152" s="17" t="s">
        <v>90</v>
      </c>
    </row>
    <row r="5153" spans="2:65" s="1" customFormat="1" ht="11.25">
      <c r="B5153" s="32"/>
      <c r="D5153" s="154" t="s">
        <v>403</v>
      </c>
      <c r="F5153" s="176" t="s">
        <v>1361</v>
      </c>
      <c r="H5153" s="177">
        <v>23.26</v>
      </c>
      <c r="L5153" s="32"/>
      <c r="M5153" s="175"/>
      <c r="T5153" s="56"/>
      <c r="AU5153" s="17" t="s">
        <v>90</v>
      </c>
    </row>
    <row r="5154" spans="2:65" s="1" customFormat="1" ht="11.25">
      <c r="B5154" s="32"/>
      <c r="D5154" s="154" t="s">
        <v>403</v>
      </c>
      <c r="F5154" s="176" t="s">
        <v>1362</v>
      </c>
      <c r="H5154" s="177">
        <v>23.56</v>
      </c>
      <c r="L5154" s="32"/>
      <c r="M5154" s="175"/>
      <c r="T5154" s="56"/>
      <c r="AU5154" s="17" t="s">
        <v>90</v>
      </c>
    </row>
    <row r="5155" spans="2:65" s="1" customFormat="1" ht="11.25">
      <c r="B5155" s="32"/>
      <c r="D5155" s="154" t="s">
        <v>403</v>
      </c>
      <c r="F5155" s="176" t="s">
        <v>1363</v>
      </c>
      <c r="H5155" s="177">
        <v>22.3</v>
      </c>
      <c r="L5155" s="32"/>
      <c r="M5155" s="175"/>
      <c r="T5155" s="56"/>
      <c r="AU5155" s="17" t="s">
        <v>90</v>
      </c>
    </row>
    <row r="5156" spans="2:65" s="1" customFormat="1" ht="11.25">
      <c r="B5156" s="32"/>
      <c r="D5156" s="154" t="s">
        <v>403</v>
      </c>
      <c r="F5156" s="176" t="s">
        <v>406</v>
      </c>
      <c r="H5156" s="177">
        <v>355.28</v>
      </c>
      <c r="L5156" s="32"/>
      <c r="M5156" s="175"/>
      <c r="T5156" s="56"/>
      <c r="AU5156" s="17" t="s">
        <v>90</v>
      </c>
    </row>
    <row r="5157" spans="2:65" s="1" customFormat="1" ht="24.2" customHeight="1">
      <c r="B5157" s="32"/>
      <c r="C5157" s="139" t="s">
        <v>2894</v>
      </c>
      <c r="D5157" s="139" t="s">
        <v>375</v>
      </c>
      <c r="E5157" s="140" t="s">
        <v>2895</v>
      </c>
      <c r="F5157" s="141" t="s">
        <v>2896</v>
      </c>
      <c r="G5157" s="142" t="s">
        <v>172</v>
      </c>
      <c r="H5157" s="143">
        <v>24.814</v>
      </c>
      <c r="I5157" s="144"/>
      <c r="J5157" s="145">
        <f>ROUND(I5157*H5157,2)</f>
        <v>0</v>
      </c>
      <c r="K5157" s="146"/>
      <c r="L5157" s="32"/>
      <c r="M5157" s="147" t="s">
        <v>1</v>
      </c>
      <c r="N5157" s="148" t="s">
        <v>45</v>
      </c>
      <c r="P5157" s="149">
        <f>O5157*H5157</f>
        <v>0</v>
      </c>
      <c r="Q5157" s="149">
        <v>1.6000000000000001E-4</v>
      </c>
      <c r="R5157" s="149">
        <f>Q5157*H5157</f>
        <v>3.9702400000000007E-3</v>
      </c>
      <c r="S5157" s="149">
        <v>0</v>
      </c>
      <c r="T5157" s="150">
        <f>S5157*H5157</f>
        <v>0</v>
      </c>
      <c r="AR5157" s="151" t="s">
        <v>497</v>
      </c>
      <c r="AT5157" s="151" t="s">
        <v>375</v>
      </c>
      <c r="AU5157" s="151" t="s">
        <v>90</v>
      </c>
      <c r="AY5157" s="17" t="s">
        <v>373</v>
      </c>
      <c r="BE5157" s="152">
        <f>IF(N5157="základní",J5157,0)</f>
        <v>0</v>
      </c>
      <c r="BF5157" s="152">
        <f>IF(N5157="snížená",J5157,0)</f>
        <v>0</v>
      </c>
      <c r="BG5157" s="152">
        <f>IF(N5157="zákl. přenesená",J5157,0)</f>
        <v>0</v>
      </c>
      <c r="BH5157" s="152">
        <f>IF(N5157="sníž. přenesená",J5157,0)</f>
        <v>0</v>
      </c>
      <c r="BI5157" s="152">
        <f>IF(N5157="nulová",J5157,0)</f>
        <v>0</v>
      </c>
      <c r="BJ5157" s="17" t="s">
        <v>87</v>
      </c>
      <c r="BK5157" s="152">
        <f>ROUND(I5157*H5157,2)</f>
        <v>0</v>
      </c>
      <c r="BL5157" s="17" t="s">
        <v>497</v>
      </c>
      <c r="BM5157" s="151" t="s">
        <v>2897</v>
      </c>
    </row>
    <row r="5158" spans="2:65" s="12" customFormat="1" ht="11.25">
      <c r="B5158" s="153"/>
      <c r="D5158" s="154" t="s">
        <v>381</v>
      </c>
      <c r="E5158" s="155" t="s">
        <v>1</v>
      </c>
      <c r="F5158" s="156" t="s">
        <v>916</v>
      </c>
      <c r="H5158" s="155" t="s">
        <v>1</v>
      </c>
      <c r="I5158" s="157"/>
      <c r="L5158" s="153"/>
      <c r="M5158" s="158"/>
      <c r="T5158" s="159"/>
      <c r="AT5158" s="155" t="s">
        <v>381</v>
      </c>
      <c r="AU5158" s="155" t="s">
        <v>90</v>
      </c>
      <c r="AV5158" s="12" t="s">
        <v>87</v>
      </c>
      <c r="AW5158" s="12" t="s">
        <v>36</v>
      </c>
      <c r="AX5158" s="12" t="s">
        <v>80</v>
      </c>
      <c r="AY5158" s="155" t="s">
        <v>373</v>
      </c>
    </row>
    <row r="5159" spans="2:65" s="12" customFormat="1" ht="11.25">
      <c r="B5159" s="153"/>
      <c r="D5159" s="154" t="s">
        <v>381</v>
      </c>
      <c r="E5159" s="155" t="s">
        <v>1</v>
      </c>
      <c r="F5159" s="156" t="s">
        <v>2848</v>
      </c>
      <c r="H5159" s="155" t="s">
        <v>1</v>
      </c>
      <c r="I5159" s="157"/>
      <c r="L5159" s="153"/>
      <c r="M5159" s="158"/>
      <c r="T5159" s="159"/>
      <c r="AT5159" s="155" t="s">
        <v>381</v>
      </c>
      <c r="AU5159" s="155" t="s">
        <v>90</v>
      </c>
      <c r="AV5159" s="12" t="s">
        <v>87</v>
      </c>
      <c r="AW5159" s="12" t="s">
        <v>36</v>
      </c>
      <c r="AX5159" s="12" t="s">
        <v>80</v>
      </c>
      <c r="AY5159" s="155" t="s">
        <v>373</v>
      </c>
    </row>
    <row r="5160" spans="2:65" s="13" customFormat="1" ht="11.25">
      <c r="B5160" s="160"/>
      <c r="D5160" s="154" t="s">
        <v>381</v>
      </c>
      <c r="E5160" s="161" t="s">
        <v>1</v>
      </c>
      <c r="F5160" s="162" t="s">
        <v>2849</v>
      </c>
      <c r="H5160" s="163">
        <v>6.48</v>
      </c>
      <c r="I5160" s="164"/>
      <c r="L5160" s="160"/>
      <c r="M5160" s="165"/>
      <c r="T5160" s="166"/>
      <c r="AT5160" s="161" t="s">
        <v>381</v>
      </c>
      <c r="AU5160" s="161" t="s">
        <v>90</v>
      </c>
      <c r="AV5160" s="13" t="s">
        <v>90</v>
      </c>
      <c r="AW5160" s="13" t="s">
        <v>36</v>
      </c>
      <c r="AX5160" s="13" t="s">
        <v>80</v>
      </c>
      <c r="AY5160" s="161" t="s">
        <v>373</v>
      </c>
    </row>
    <row r="5161" spans="2:65" s="12" customFormat="1" ht="11.25">
      <c r="B5161" s="153"/>
      <c r="D5161" s="154" t="s">
        <v>381</v>
      </c>
      <c r="E5161" s="155" t="s">
        <v>1</v>
      </c>
      <c r="F5161" s="156" t="s">
        <v>2850</v>
      </c>
      <c r="H5161" s="155" t="s">
        <v>1</v>
      </c>
      <c r="I5161" s="157"/>
      <c r="L5161" s="153"/>
      <c r="M5161" s="158"/>
      <c r="T5161" s="159"/>
      <c r="AT5161" s="155" t="s">
        <v>381</v>
      </c>
      <c r="AU5161" s="155" t="s">
        <v>90</v>
      </c>
      <c r="AV5161" s="12" t="s">
        <v>87</v>
      </c>
      <c r="AW5161" s="12" t="s">
        <v>36</v>
      </c>
      <c r="AX5161" s="12" t="s">
        <v>80</v>
      </c>
      <c r="AY5161" s="155" t="s">
        <v>373</v>
      </c>
    </row>
    <row r="5162" spans="2:65" s="13" customFormat="1" ht="11.25">
      <c r="B5162" s="160"/>
      <c r="D5162" s="154" t="s">
        <v>381</v>
      </c>
      <c r="E5162" s="161" t="s">
        <v>1</v>
      </c>
      <c r="F5162" s="162" t="s">
        <v>2851</v>
      </c>
      <c r="H5162" s="163">
        <v>3.8279999999999998</v>
      </c>
      <c r="I5162" s="164"/>
      <c r="L5162" s="160"/>
      <c r="M5162" s="165"/>
      <c r="T5162" s="166"/>
      <c r="AT5162" s="161" t="s">
        <v>381</v>
      </c>
      <c r="AU5162" s="161" t="s">
        <v>90</v>
      </c>
      <c r="AV5162" s="13" t="s">
        <v>90</v>
      </c>
      <c r="AW5162" s="13" t="s">
        <v>36</v>
      </c>
      <c r="AX5162" s="13" t="s">
        <v>80</v>
      </c>
      <c r="AY5162" s="161" t="s">
        <v>373</v>
      </c>
    </row>
    <row r="5163" spans="2:65" s="12" customFormat="1" ht="11.25">
      <c r="B5163" s="153"/>
      <c r="D5163" s="154" t="s">
        <v>381</v>
      </c>
      <c r="E5163" s="155" t="s">
        <v>1</v>
      </c>
      <c r="F5163" s="156" t="s">
        <v>2852</v>
      </c>
      <c r="H5163" s="155" t="s">
        <v>1</v>
      </c>
      <c r="I5163" s="157"/>
      <c r="L5163" s="153"/>
      <c r="M5163" s="158"/>
      <c r="T5163" s="159"/>
      <c r="AT5163" s="155" t="s">
        <v>381</v>
      </c>
      <c r="AU5163" s="155" t="s">
        <v>90</v>
      </c>
      <c r="AV5163" s="12" t="s">
        <v>87</v>
      </c>
      <c r="AW5163" s="12" t="s">
        <v>36</v>
      </c>
      <c r="AX5163" s="12" t="s">
        <v>80</v>
      </c>
      <c r="AY5163" s="155" t="s">
        <v>373</v>
      </c>
    </row>
    <row r="5164" spans="2:65" s="13" customFormat="1" ht="11.25">
      <c r="B5164" s="160"/>
      <c r="D5164" s="154" t="s">
        <v>381</v>
      </c>
      <c r="E5164" s="161" t="s">
        <v>1</v>
      </c>
      <c r="F5164" s="162" t="s">
        <v>2853</v>
      </c>
      <c r="H5164" s="163">
        <v>1.02</v>
      </c>
      <c r="I5164" s="164"/>
      <c r="L5164" s="160"/>
      <c r="M5164" s="165"/>
      <c r="T5164" s="166"/>
      <c r="AT5164" s="161" t="s">
        <v>381</v>
      </c>
      <c r="AU5164" s="161" t="s">
        <v>90</v>
      </c>
      <c r="AV5164" s="13" t="s">
        <v>90</v>
      </c>
      <c r="AW5164" s="13" t="s">
        <v>36</v>
      </c>
      <c r="AX5164" s="13" t="s">
        <v>80</v>
      </c>
      <c r="AY5164" s="161" t="s">
        <v>373</v>
      </c>
    </row>
    <row r="5165" spans="2:65" s="12" customFormat="1" ht="11.25">
      <c r="B5165" s="153"/>
      <c r="D5165" s="154" t="s">
        <v>381</v>
      </c>
      <c r="E5165" s="155" t="s">
        <v>1</v>
      </c>
      <c r="F5165" s="156" t="s">
        <v>918</v>
      </c>
      <c r="H5165" s="155" t="s">
        <v>1</v>
      </c>
      <c r="I5165" s="157"/>
      <c r="L5165" s="153"/>
      <c r="M5165" s="158"/>
      <c r="T5165" s="159"/>
      <c r="AT5165" s="155" t="s">
        <v>381</v>
      </c>
      <c r="AU5165" s="155" t="s">
        <v>90</v>
      </c>
      <c r="AV5165" s="12" t="s">
        <v>87</v>
      </c>
      <c r="AW5165" s="12" t="s">
        <v>36</v>
      </c>
      <c r="AX5165" s="12" t="s">
        <v>80</v>
      </c>
      <c r="AY5165" s="155" t="s">
        <v>373</v>
      </c>
    </row>
    <row r="5166" spans="2:65" s="12" customFormat="1" ht="11.25">
      <c r="B5166" s="153"/>
      <c r="D5166" s="154" t="s">
        <v>381</v>
      </c>
      <c r="E5166" s="155" t="s">
        <v>1</v>
      </c>
      <c r="F5166" s="156" t="s">
        <v>2848</v>
      </c>
      <c r="H5166" s="155" t="s">
        <v>1</v>
      </c>
      <c r="I5166" s="157"/>
      <c r="L5166" s="153"/>
      <c r="M5166" s="158"/>
      <c r="T5166" s="159"/>
      <c r="AT5166" s="155" t="s">
        <v>381</v>
      </c>
      <c r="AU5166" s="155" t="s">
        <v>90</v>
      </c>
      <c r="AV5166" s="12" t="s">
        <v>87</v>
      </c>
      <c r="AW5166" s="12" t="s">
        <v>36</v>
      </c>
      <c r="AX5166" s="12" t="s">
        <v>80</v>
      </c>
      <c r="AY5166" s="155" t="s">
        <v>373</v>
      </c>
    </row>
    <row r="5167" spans="2:65" s="13" customFormat="1" ht="11.25">
      <c r="B5167" s="160"/>
      <c r="D5167" s="154" t="s">
        <v>381</v>
      </c>
      <c r="E5167" s="161" t="s">
        <v>1</v>
      </c>
      <c r="F5167" s="162" t="s">
        <v>2854</v>
      </c>
      <c r="H5167" s="163">
        <v>7.6559999999999997</v>
      </c>
      <c r="I5167" s="164"/>
      <c r="L5167" s="160"/>
      <c r="M5167" s="165"/>
      <c r="T5167" s="166"/>
      <c r="AT5167" s="161" t="s">
        <v>381</v>
      </c>
      <c r="AU5167" s="161" t="s">
        <v>90</v>
      </c>
      <c r="AV5167" s="13" t="s">
        <v>90</v>
      </c>
      <c r="AW5167" s="13" t="s">
        <v>36</v>
      </c>
      <c r="AX5167" s="13" t="s">
        <v>80</v>
      </c>
      <c r="AY5167" s="161" t="s">
        <v>373</v>
      </c>
    </row>
    <row r="5168" spans="2:65" s="12" customFormat="1" ht="11.25">
      <c r="B5168" s="153"/>
      <c r="D5168" s="154" t="s">
        <v>381</v>
      </c>
      <c r="E5168" s="155" t="s">
        <v>1</v>
      </c>
      <c r="F5168" s="156" t="s">
        <v>2850</v>
      </c>
      <c r="H5168" s="155" t="s">
        <v>1</v>
      </c>
      <c r="I5168" s="157"/>
      <c r="L5168" s="153"/>
      <c r="M5168" s="158"/>
      <c r="T5168" s="159"/>
      <c r="AT5168" s="155" t="s">
        <v>381</v>
      </c>
      <c r="AU5168" s="155" t="s">
        <v>90</v>
      </c>
      <c r="AV5168" s="12" t="s">
        <v>87</v>
      </c>
      <c r="AW5168" s="12" t="s">
        <v>36</v>
      </c>
      <c r="AX5168" s="12" t="s">
        <v>80</v>
      </c>
      <c r="AY5168" s="155" t="s">
        <v>373</v>
      </c>
    </row>
    <row r="5169" spans="2:65" s="13" customFormat="1" ht="11.25">
      <c r="B5169" s="160"/>
      <c r="D5169" s="154" t="s">
        <v>381</v>
      </c>
      <c r="E5169" s="161" t="s">
        <v>1</v>
      </c>
      <c r="F5169" s="162" t="s">
        <v>2855</v>
      </c>
      <c r="H5169" s="163">
        <v>4.8099999999999996</v>
      </c>
      <c r="I5169" s="164"/>
      <c r="L5169" s="160"/>
      <c r="M5169" s="165"/>
      <c r="T5169" s="166"/>
      <c r="AT5169" s="161" t="s">
        <v>381</v>
      </c>
      <c r="AU5169" s="161" t="s">
        <v>90</v>
      </c>
      <c r="AV5169" s="13" t="s">
        <v>90</v>
      </c>
      <c r="AW5169" s="13" t="s">
        <v>36</v>
      </c>
      <c r="AX5169" s="13" t="s">
        <v>80</v>
      </c>
      <c r="AY5169" s="161" t="s">
        <v>373</v>
      </c>
    </row>
    <row r="5170" spans="2:65" s="12" customFormat="1" ht="11.25">
      <c r="B5170" s="153"/>
      <c r="D5170" s="154" t="s">
        <v>381</v>
      </c>
      <c r="E5170" s="155" t="s">
        <v>1</v>
      </c>
      <c r="F5170" s="156" t="s">
        <v>2852</v>
      </c>
      <c r="H5170" s="155" t="s">
        <v>1</v>
      </c>
      <c r="I5170" s="157"/>
      <c r="L5170" s="153"/>
      <c r="M5170" s="158"/>
      <c r="T5170" s="159"/>
      <c r="AT5170" s="155" t="s">
        <v>381</v>
      </c>
      <c r="AU5170" s="155" t="s">
        <v>90</v>
      </c>
      <c r="AV5170" s="12" t="s">
        <v>87</v>
      </c>
      <c r="AW5170" s="12" t="s">
        <v>36</v>
      </c>
      <c r="AX5170" s="12" t="s">
        <v>80</v>
      </c>
      <c r="AY5170" s="155" t="s">
        <v>373</v>
      </c>
    </row>
    <row r="5171" spans="2:65" s="13" customFormat="1" ht="11.25">
      <c r="B5171" s="160"/>
      <c r="D5171" s="154" t="s">
        <v>381</v>
      </c>
      <c r="E5171" s="161" t="s">
        <v>1</v>
      </c>
      <c r="F5171" s="162" t="s">
        <v>2853</v>
      </c>
      <c r="H5171" s="163">
        <v>1.02</v>
      </c>
      <c r="I5171" s="164"/>
      <c r="L5171" s="160"/>
      <c r="M5171" s="165"/>
      <c r="T5171" s="166"/>
      <c r="AT5171" s="161" t="s">
        <v>381</v>
      </c>
      <c r="AU5171" s="161" t="s">
        <v>90</v>
      </c>
      <c r="AV5171" s="13" t="s">
        <v>90</v>
      </c>
      <c r="AW5171" s="13" t="s">
        <v>36</v>
      </c>
      <c r="AX5171" s="13" t="s">
        <v>80</v>
      </c>
      <c r="AY5171" s="161" t="s">
        <v>373</v>
      </c>
    </row>
    <row r="5172" spans="2:65" s="15" customFormat="1" ht="11.25">
      <c r="B5172" s="178"/>
      <c r="D5172" s="154" t="s">
        <v>381</v>
      </c>
      <c r="E5172" s="179" t="s">
        <v>259</v>
      </c>
      <c r="F5172" s="180" t="s">
        <v>406</v>
      </c>
      <c r="H5172" s="181">
        <v>24.814</v>
      </c>
      <c r="I5172" s="182"/>
      <c r="L5172" s="178"/>
      <c r="M5172" s="183"/>
      <c r="T5172" s="184"/>
      <c r="AT5172" s="179" t="s">
        <v>381</v>
      </c>
      <c r="AU5172" s="179" t="s">
        <v>90</v>
      </c>
      <c r="AV5172" s="15" t="s">
        <v>392</v>
      </c>
      <c r="AW5172" s="15" t="s">
        <v>36</v>
      </c>
      <c r="AX5172" s="15" t="s">
        <v>80</v>
      </c>
      <c r="AY5172" s="179" t="s">
        <v>373</v>
      </c>
    </row>
    <row r="5173" spans="2:65" s="14" customFormat="1" ht="11.25">
      <c r="B5173" s="167"/>
      <c r="D5173" s="154" t="s">
        <v>381</v>
      </c>
      <c r="E5173" s="168" t="s">
        <v>1</v>
      </c>
      <c r="F5173" s="169" t="s">
        <v>386</v>
      </c>
      <c r="H5173" s="170">
        <v>24.814</v>
      </c>
      <c r="I5173" s="171"/>
      <c r="L5173" s="167"/>
      <c r="M5173" s="172"/>
      <c r="T5173" s="173"/>
      <c r="AT5173" s="168" t="s">
        <v>381</v>
      </c>
      <c r="AU5173" s="168" t="s">
        <v>90</v>
      </c>
      <c r="AV5173" s="14" t="s">
        <v>379</v>
      </c>
      <c r="AW5173" s="14" t="s">
        <v>36</v>
      </c>
      <c r="AX5173" s="14" t="s">
        <v>87</v>
      </c>
      <c r="AY5173" s="168" t="s">
        <v>373</v>
      </c>
    </row>
    <row r="5174" spans="2:65" s="1" customFormat="1" ht="24.2" customHeight="1">
      <c r="B5174" s="32"/>
      <c r="C5174" s="139" t="s">
        <v>2898</v>
      </c>
      <c r="D5174" s="139" t="s">
        <v>375</v>
      </c>
      <c r="E5174" s="140" t="s">
        <v>2899</v>
      </c>
      <c r="F5174" s="141" t="s">
        <v>2900</v>
      </c>
      <c r="G5174" s="142" t="s">
        <v>647</v>
      </c>
      <c r="H5174" s="143">
        <v>3.7810000000000001</v>
      </c>
      <c r="I5174" s="144"/>
      <c r="J5174" s="145">
        <f>ROUND(I5174*H5174,2)</f>
        <v>0</v>
      </c>
      <c r="K5174" s="146"/>
      <c r="L5174" s="32"/>
      <c r="M5174" s="147" t="s">
        <v>1</v>
      </c>
      <c r="N5174" s="148" t="s">
        <v>45</v>
      </c>
      <c r="P5174" s="149">
        <f>O5174*H5174</f>
        <v>0</v>
      </c>
      <c r="Q5174" s="149">
        <v>0</v>
      </c>
      <c r="R5174" s="149">
        <f>Q5174*H5174</f>
        <v>0</v>
      </c>
      <c r="S5174" s="149">
        <v>0</v>
      </c>
      <c r="T5174" s="150">
        <f>S5174*H5174</f>
        <v>0</v>
      </c>
      <c r="AR5174" s="151" t="s">
        <v>497</v>
      </c>
      <c r="AT5174" s="151" t="s">
        <v>375</v>
      </c>
      <c r="AU5174" s="151" t="s">
        <v>90</v>
      </c>
      <c r="AY5174" s="17" t="s">
        <v>373</v>
      </c>
      <c r="BE5174" s="152">
        <f>IF(N5174="základní",J5174,0)</f>
        <v>0</v>
      </c>
      <c r="BF5174" s="152">
        <f>IF(N5174="snížená",J5174,0)</f>
        <v>0</v>
      </c>
      <c r="BG5174" s="152">
        <f>IF(N5174="zákl. přenesená",J5174,0)</f>
        <v>0</v>
      </c>
      <c r="BH5174" s="152">
        <f>IF(N5174="sníž. přenesená",J5174,0)</f>
        <v>0</v>
      </c>
      <c r="BI5174" s="152">
        <f>IF(N5174="nulová",J5174,0)</f>
        <v>0</v>
      </c>
      <c r="BJ5174" s="17" t="s">
        <v>87</v>
      </c>
      <c r="BK5174" s="152">
        <f>ROUND(I5174*H5174,2)</f>
        <v>0</v>
      </c>
      <c r="BL5174" s="17" t="s">
        <v>497</v>
      </c>
      <c r="BM5174" s="151" t="s">
        <v>2901</v>
      </c>
    </row>
    <row r="5175" spans="2:65" s="11" customFormat="1" ht="22.9" customHeight="1">
      <c r="B5175" s="127"/>
      <c r="D5175" s="128" t="s">
        <v>79</v>
      </c>
      <c r="E5175" s="137" t="s">
        <v>2902</v>
      </c>
      <c r="F5175" s="137" t="s">
        <v>2903</v>
      </c>
      <c r="I5175" s="130"/>
      <c r="J5175" s="138">
        <f>BK5175</f>
        <v>0</v>
      </c>
      <c r="L5175" s="127"/>
      <c r="M5175" s="132"/>
      <c r="P5175" s="133">
        <f>SUM(P5176:P5515)</f>
        <v>0</v>
      </c>
      <c r="R5175" s="133">
        <f>SUM(R5176:R5515)</f>
        <v>1.8778272299999998</v>
      </c>
      <c r="T5175" s="134">
        <f>SUM(T5176:T5515)</f>
        <v>2.2091550000000001E-2</v>
      </c>
      <c r="AR5175" s="128" t="s">
        <v>90</v>
      </c>
      <c r="AT5175" s="135" t="s">
        <v>79</v>
      </c>
      <c r="AU5175" s="135" t="s">
        <v>87</v>
      </c>
      <c r="AY5175" s="128" t="s">
        <v>373</v>
      </c>
      <c r="BK5175" s="136">
        <f>SUM(BK5176:BK5515)</f>
        <v>0</v>
      </c>
    </row>
    <row r="5176" spans="2:65" s="1" customFormat="1" ht="24.2" customHeight="1">
      <c r="B5176" s="32"/>
      <c r="C5176" s="139" t="s">
        <v>2904</v>
      </c>
      <c r="D5176" s="139" t="s">
        <v>375</v>
      </c>
      <c r="E5176" s="140" t="s">
        <v>2905</v>
      </c>
      <c r="F5176" s="141" t="s">
        <v>2906</v>
      </c>
      <c r="G5176" s="142" t="s">
        <v>172</v>
      </c>
      <c r="H5176" s="143">
        <v>736.38499999999999</v>
      </c>
      <c r="I5176" s="144"/>
      <c r="J5176" s="145">
        <f>ROUND(I5176*H5176,2)</f>
        <v>0</v>
      </c>
      <c r="K5176" s="146"/>
      <c r="L5176" s="32"/>
      <c r="M5176" s="147" t="s">
        <v>1</v>
      </c>
      <c r="N5176" s="148" t="s">
        <v>45</v>
      </c>
      <c r="P5176" s="149">
        <f>O5176*H5176</f>
        <v>0</v>
      </c>
      <c r="Q5176" s="149">
        <v>0</v>
      </c>
      <c r="R5176" s="149">
        <f>Q5176*H5176</f>
        <v>0</v>
      </c>
      <c r="S5176" s="149">
        <v>3.0000000000000001E-5</v>
      </c>
      <c r="T5176" s="150">
        <f>S5176*H5176</f>
        <v>2.2091550000000001E-2</v>
      </c>
      <c r="AR5176" s="151" t="s">
        <v>497</v>
      </c>
      <c r="AT5176" s="151" t="s">
        <v>375</v>
      </c>
      <c r="AU5176" s="151" t="s">
        <v>90</v>
      </c>
      <c r="AY5176" s="17" t="s">
        <v>373</v>
      </c>
      <c r="BE5176" s="152">
        <f>IF(N5176="základní",J5176,0)</f>
        <v>0</v>
      </c>
      <c r="BF5176" s="152">
        <f>IF(N5176="snížená",J5176,0)</f>
        <v>0</v>
      </c>
      <c r="BG5176" s="152">
        <f>IF(N5176="zákl. přenesená",J5176,0)</f>
        <v>0</v>
      </c>
      <c r="BH5176" s="152">
        <f>IF(N5176="sníž. přenesená",J5176,0)</f>
        <v>0</v>
      </c>
      <c r="BI5176" s="152">
        <f>IF(N5176="nulová",J5176,0)</f>
        <v>0</v>
      </c>
      <c r="BJ5176" s="17" t="s">
        <v>87</v>
      </c>
      <c r="BK5176" s="152">
        <f>ROUND(I5176*H5176,2)</f>
        <v>0</v>
      </c>
      <c r="BL5176" s="17" t="s">
        <v>497</v>
      </c>
      <c r="BM5176" s="151" t="s">
        <v>2907</v>
      </c>
    </row>
    <row r="5177" spans="2:65" s="12" customFormat="1" ht="11.25">
      <c r="B5177" s="153"/>
      <c r="D5177" s="154" t="s">
        <v>381</v>
      </c>
      <c r="E5177" s="155" t="s">
        <v>1</v>
      </c>
      <c r="F5177" s="156" t="s">
        <v>2908</v>
      </c>
      <c r="H5177" s="155" t="s">
        <v>1</v>
      </c>
      <c r="I5177" s="157"/>
      <c r="L5177" s="153"/>
      <c r="M5177" s="158"/>
      <c r="T5177" s="159"/>
      <c r="AT5177" s="155" t="s">
        <v>381</v>
      </c>
      <c r="AU5177" s="155" t="s">
        <v>90</v>
      </c>
      <c r="AV5177" s="12" t="s">
        <v>87</v>
      </c>
      <c r="AW5177" s="12" t="s">
        <v>36</v>
      </c>
      <c r="AX5177" s="12" t="s">
        <v>80</v>
      </c>
      <c r="AY5177" s="155" t="s">
        <v>373</v>
      </c>
    </row>
    <row r="5178" spans="2:65" s="12" customFormat="1" ht="11.25">
      <c r="B5178" s="153"/>
      <c r="D5178" s="154" t="s">
        <v>381</v>
      </c>
      <c r="E5178" s="155" t="s">
        <v>1</v>
      </c>
      <c r="F5178" s="156" t="s">
        <v>2909</v>
      </c>
      <c r="H5178" s="155" t="s">
        <v>1</v>
      </c>
      <c r="I5178" s="157"/>
      <c r="L5178" s="153"/>
      <c r="M5178" s="158"/>
      <c r="T5178" s="159"/>
      <c r="AT5178" s="155" t="s">
        <v>381</v>
      </c>
      <c r="AU5178" s="155" t="s">
        <v>90</v>
      </c>
      <c r="AV5178" s="12" t="s">
        <v>87</v>
      </c>
      <c r="AW5178" s="12" t="s">
        <v>36</v>
      </c>
      <c r="AX5178" s="12" t="s">
        <v>80</v>
      </c>
      <c r="AY5178" s="155" t="s">
        <v>373</v>
      </c>
    </row>
    <row r="5179" spans="2:65" s="13" customFormat="1" ht="11.25">
      <c r="B5179" s="160"/>
      <c r="D5179" s="154" t="s">
        <v>381</v>
      </c>
      <c r="E5179" s="161" t="s">
        <v>1</v>
      </c>
      <c r="F5179" s="162" t="s">
        <v>2910</v>
      </c>
      <c r="H5179" s="163">
        <v>605.87599999999998</v>
      </c>
      <c r="I5179" s="164"/>
      <c r="L5179" s="160"/>
      <c r="M5179" s="165"/>
      <c r="T5179" s="166"/>
      <c r="AT5179" s="161" t="s">
        <v>381</v>
      </c>
      <c r="AU5179" s="161" t="s">
        <v>90</v>
      </c>
      <c r="AV5179" s="13" t="s">
        <v>90</v>
      </c>
      <c r="AW5179" s="13" t="s">
        <v>36</v>
      </c>
      <c r="AX5179" s="13" t="s">
        <v>80</v>
      </c>
      <c r="AY5179" s="161" t="s">
        <v>373</v>
      </c>
    </row>
    <row r="5180" spans="2:65" s="13" customFormat="1" ht="11.25">
      <c r="B5180" s="160"/>
      <c r="D5180" s="154" t="s">
        <v>381</v>
      </c>
      <c r="E5180" s="161" t="s">
        <v>1</v>
      </c>
      <c r="F5180" s="162" t="s">
        <v>2911</v>
      </c>
      <c r="H5180" s="163">
        <v>130.50899999999999</v>
      </c>
      <c r="I5180" s="164"/>
      <c r="L5180" s="160"/>
      <c r="M5180" s="165"/>
      <c r="T5180" s="166"/>
      <c r="AT5180" s="161" t="s">
        <v>381</v>
      </c>
      <c r="AU5180" s="161" t="s">
        <v>90</v>
      </c>
      <c r="AV5180" s="13" t="s">
        <v>90</v>
      </c>
      <c r="AW5180" s="13" t="s">
        <v>36</v>
      </c>
      <c r="AX5180" s="13" t="s">
        <v>80</v>
      </c>
      <c r="AY5180" s="161" t="s">
        <v>373</v>
      </c>
    </row>
    <row r="5181" spans="2:65" s="14" customFormat="1" ht="11.25">
      <c r="B5181" s="167"/>
      <c r="D5181" s="154" t="s">
        <v>381</v>
      </c>
      <c r="E5181" s="168" t="s">
        <v>1</v>
      </c>
      <c r="F5181" s="169" t="s">
        <v>386</v>
      </c>
      <c r="H5181" s="170">
        <v>736.38499999999999</v>
      </c>
      <c r="I5181" s="171"/>
      <c r="L5181" s="167"/>
      <c r="M5181" s="172"/>
      <c r="T5181" s="173"/>
      <c r="AT5181" s="168" t="s">
        <v>381</v>
      </c>
      <c r="AU5181" s="168" t="s">
        <v>90</v>
      </c>
      <c r="AV5181" s="14" t="s">
        <v>379</v>
      </c>
      <c r="AW5181" s="14" t="s">
        <v>36</v>
      </c>
      <c r="AX5181" s="14" t="s">
        <v>87</v>
      </c>
      <c r="AY5181" s="168" t="s">
        <v>373</v>
      </c>
    </row>
    <row r="5182" spans="2:65" s="1" customFormat="1" ht="11.25">
      <c r="B5182" s="32"/>
      <c r="D5182" s="154" t="s">
        <v>403</v>
      </c>
      <c r="F5182" s="174" t="s">
        <v>2912</v>
      </c>
      <c r="L5182" s="32"/>
      <c r="M5182" s="175"/>
      <c r="T5182" s="56"/>
      <c r="AU5182" s="17" t="s">
        <v>90</v>
      </c>
    </row>
    <row r="5183" spans="2:65" s="1" customFormat="1" ht="11.25">
      <c r="B5183" s="32"/>
      <c r="D5183" s="154" t="s">
        <v>403</v>
      </c>
      <c r="F5183" s="176" t="s">
        <v>2913</v>
      </c>
      <c r="H5183" s="177">
        <v>0</v>
      </c>
      <c r="L5183" s="32"/>
      <c r="M5183" s="175"/>
      <c r="T5183" s="56"/>
      <c r="AU5183" s="17" t="s">
        <v>90</v>
      </c>
    </row>
    <row r="5184" spans="2:65" s="1" customFormat="1" ht="11.25">
      <c r="B5184" s="32"/>
      <c r="D5184" s="154" t="s">
        <v>403</v>
      </c>
      <c r="F5184" s="176" t="s">
        <v>2914</v>
      </c>
      <c r="H5184" s="177">
        <v>0</v>
      </c>
      <c r="L5184" s="32"/>
      <c r="M5184" s="175"/>
      <c r="T5184" s="56"/>
      <c r="AU5184" s="17" t="s">
        <v>90</v>
      </c>
    </row>
    <row r="5185" spans="2:47" s="1" customFormat="1" ht="11.25">
      <c r="B5185" s="32"/>
      <c r="D5185" s="154" t="s">
        <v>403</v>
      </c>
      <c r="F5185" s="176" t="s">
        <v>80</v>
      </c>
      <c r="H5185" s="177">
        <v>0</v>
      </c>
      <c r="L5185" s="32"/>
      <c r="M5185" s="175"/>
      <c r="T5185" s="56"/>
      <c r="AU5185" s="17" t="s">
        <v>90</v>
      </c>
    </row>
    <row r="5186" spans="2:47" s="1" customFormat="1" ht="11.25">
      <c r="B5186" s="32"/>
      <c r="D5186" s="154" t="s">
        <v>403</v>
      </c>
      <c r="F5186" s="176" t="s">
        <v>2915</v>
      </c>
      <c r="H5186" s="177">
        <v>0</v>
      </c>
      <c r="L5186" s="32"/>
      <c r="M5186" s="175"/>
      <c r="T5186" s="56"/>
      <c r="AU5186" s="17" t="s">
        <v>90</v>
      </c>
    </row>
    <row r="5187" spans="2:47" s="1" customFormat="1" ht="11.25">
      <c r="B5187" s="32"/>
      <c r="D5187" s="154" t="s">
        <v>403</v>
      </c>
      <c r="F5187" s="176" t="s">
        <v>213</v>
      </c>
      <c r="H5187" s="177">
        <v>88.67</v>
      </c>
      <c r="L5187" s="32"/>
      <c r="M5187" s="175"/>
      <c r="T5187" s="56"/>
      <c r="AU5187" s="17" t="s">
        <v>90</v>
      </c>
    </row>
    <row r="5188" spans="2:47" s="1" customFormat="1" ht="11.25">
      <c r="B5188" s="32"/>
      <c r="D5188" s="154" t="s">
        <v>403</v>
      </c>
      <c r="F5188" s="176" t="s">
        <v>2916</v>
      </c>
      <c r="H5188" s="177">
        <v>0</v>
      </c>
      <c r="L5188" s="32"/>
      <c r="M5188" s="175"/>
      <c r="T5188" s="56"/>
      <c r="AU5188" s="17" t="s">
        <v>90</v>
      </c>
    </row>
    <row r="5189" spans="2:47" s="1" customFormat="1" ht="11.25">
      <c r="B5189" s="32"/>
      <c r="D5189" s="154" t="s">
        <v>403</v>
      </c>
      <c r="F5189" s="176" t="s">
        <v>2914</v>
      </c>
      <c r="H5189" s="177">
        <v>0</v>
      </c>
      <c r="L5189" s="32"/>
      <c r="M5189" s="175"/>
      <c r="T5189" s="56"/>
      <c r="AU5189" s="17" t="s">
        <v>90</v>
      </c>
    </row>
    <row r="5190" spans="2:47" s="1" customFormat="1" ht="11.25">
      <c r="B5190" s="32"/>
      <c r="D5190" s="154" t="s">
        <v>403</v>
      </c>
      <c r="F5190" s="176" t="s">
        <v>199</v>
      </c>
      <c r="H5190" s="177">
        <v>987.24</v>
      </c>
      <c r="L5190" s="32"/>
      <c r="M5190" s="175"/>
      <c r="T5190" s="56"/>
      <c r="AU5190" s="17" t="s">
        <v>90</v>
      </c>
    </row>
    <row r="5191" spans="2:47" s="1" customFormat="1" ht="11.25">
      <c r="B5191" s="32"/>
      <c r="D5191" s="154" t="s">
        <v>403</v>
      </c>
      <c r="F5191" s="176" t="s">
        <v>2915</v>
      </c>
      <c r="H5191" s="177">
        <v>0</v>
      </c>
      <c r="L5191" s="32"/>
      <c r="M5191" s="175"/>
      <c r="T5191" s="56"/>
      <c r="AU5191" s="17" t="s">
        <v>90</v>
      </c>
    </row>
    <row r="5192" spans="2:47" s="1" customFormat="1" ht="11.25">
      <c r="B5192" s="32"/>
      <c r="D5192" s="154" t="s">
        <v>403</v>
      </c>
      <c r="F5192" s="176" t="s">
        <v>319</v>
      </c>
      <c r="H5192" s="177">
        <v>135.84200000000001</v>
      </c>
      <c r="L5192" s="32"/>
      <c r="M5192" s="175"/>
      <c r="T5192" s="56"/>
      <c r="AU5192" s="17" t="s">
        <v>90</v>
      </c>
    </row>
    <row r="5193" spans="2:47" s="1" customFormat="1" ht="11.25">
      <c r="B5193" s="32"/>
      <c r="D5193" s="154" t="s">
        <v>403</v>
      </c>
      <c r="F5193" s="176" t="s">
        <v>386</v>
      </c>
      <c r="H5193" s="177">
        <v>1211.752</v>
      </c>
      <c r="L5193" s="32"/>
      <c r="M5193" s="175"/>
      <c r="T5193" s="56"/>
      <c r="AU5193" s="17" t="s">
        <v>90</v>
      </c>
    </row>
    <row r="5194" spans="2:47" s="1" customFormat="1" ht="11.25">
      <c r="B5194" s="32"/>
      <c r="D5194" s="154" t="s">
        <v>403</v>
      </c>
      <c r="F5194" s="174" t="s">
        <v>2917</v>
      </c>
      <c r="L5194" s="32"/>
      <c r="M5194" s="175"/>
      <c r="T5194" s="56"/>
      <c r="AU5194" s="17" t="s">
        <v>90</v>
      </c>
    </row>
    <row r="5195" spans="2:47" s="1" customFormat="1" ht="11.25">
      <c r="B5195" s="32"/>
      <c r="D5195" s="154" t="s">
        <v>403</v>
      </c>
      <c r="F5195" s="176" t="s">
        <v>916</v>
      </c>
      <c r="H5195" s="177">
        <v>0</v>
      </c>
      <c r="L5195" s="32"/>
      <c r="M5195" s="175"/>
      <c r="T5195" s="56"/>
      <c r="AU5195" s="17" t="s">
        <v>90</v>
      </c>
    </row>
    <row r="5196" spans="2:47" s="1" customFormat="1" ht="11.25">
      <c r="B5196" s="32"/>
      <c r="D5196" s="154" t="s">
        <v>403</v>
      </c>
      <c r="F5196" s="176" t="s">
        <v>2918</v>
      </c>
      <c r="H5196" s="177">
        <v>0</v>
      </c>
      <c r="L5196" s="32"/>
      <c r="M5196" s="175"/>
      <c r="T5196" s="56"/>
      <c r="AU5196" s="17" t="s">
        <v>90</v>
      </c>
    </row>
    <row r="5197" spans="2:47" s="1" customFormat="1" ht="11.25">
      <c r="B5197" s="32"/>
      <c r="D5197" s="154" t="s">
        <v>403</v>
      </c>
      <c r="F5197" s="176" t="s">
        <v>2919</v>
      </c>
      <c r="H5197" s="177">
        <v>46.875</v>
      </c>
      <c r="L5197" s="32"/>
      <c r="M5197" s="175"/>
      <c r="T5197" s="56"/>
      <c r="AU5197" s="17" t="s">
        <v>90</v>
      </c>
    </row>
    <row r="5198" spans="2:47" s="1" customFormat="1" ht="11.25">
      <c r="B5198" s="32"/>
      <c r="D5198" s="154" t="s">
        <v>403</v>
      </c>
      <c r="F5198" s="176" t="s">
        <v>765</v>
      </c>
      <c r="H5198" s="177">
        <v>-1.6160000000000001</v>
      </c>
      <c r="L5198" s="32"/>
      <c r="M5198" s="175"/>
      <c r="T5198" s="56"/>
      <c r="AU5198" s="17" t="s">
        <v>90</v>
      </c>
    </row>
    <row r="5199" spans="2:47" s="1" customFormat="1" ht="11.25">
      <c r="B5199" s="32"/>
      <c r="D5199" s="154" t="s">
        <v>403</v>
      </c>
      <c r="F5199" s="176" t="s">
        <v>734</v>
      </c>
      <c r="H5199" s="177">
        <v>-1.8180000000000001</v>
      </c>
      <c r="L5199" s="32"/>
      <c r="M5199" s="175"/>
      <c r="T5199" s="56"/>
      <c r="AU5199" s="17" t="s">
        <v>90</v>
      </c>
    </row>
    <row r="5200" spans="2:47" s="1" customFormat="1" ht="11.25">
      <c r="B5200" s="32"/>
      <c r="D5200" s="154" t="s">
        <v>403</v>
      </c>
      <c r="F5200" s="176" t="s">
        <v>2920</v>
      </c>
      <c r="H5200" s="177">
        <v>0</v>
      </c>
      <c r="L5200" s="32"/>
      <c r="M5200" s="175"/>
      <c r="T5200" s="56"/>
      <c r="AU5200" s="17" t="s">
        <v>90</v>
      </c>
    </row>
    <row r="5201" spans="2:47" s="1" customFormat="1" ht="11.25">
      <c r="B5201" s="32"/>
      <c r="D5201" s="154" t="s">
        <v>403</v>
      </c>
      <c r="F5201" s="176" t="s">
        <v>2921</v>
      </c>
      <c r="H5201" s="177">
        <v>9.4320000000000004</v>
      </c>
      <c r="L5201" s="32"/>
      <c r="M5201" s="175"/>
      <c r="T5201" s="56"/>
      <c r="AU5201" s="17" t="s">
        <v>90</v>
      </c>
    </row>
    <row r="5202" spans="2:47" s="1" customFormat="1" ht="11.25">
      <c r="B5202" s="32"/>
      <c r="D5202" s="154" t="s">
        <v>403</v>
      </c>
      <c r="F5202" s="176" t="s">
        <v>765</v>
      </c>
      <c r="H5202" s="177">
        <v>-1.6160000000000001</v>
      </c>
      <c r="L5202" s="32"/>
      <c r="M5202" s="175"/>
      <c r="T5202" s="56"/>
      <c r="AU5202" s="17" t="s">
        <v>90</v>
      </c>
    </row>
    <row r="5203" spans="2:47" s="1" customFormat="1" ht="11.25">
      <c r="B5203" s="32"/>
      <c r="D5203" s="154" t="s">
        <v>403</v>
      </c>
      <c r="F5203" s="176" t="s">
        <v>2922</v>
      </c>
      <c r="H5203" s="177">
        <v>0</v>
      </c>
      <c r="L5203" s="32"/>
      <c r="M5203" s="175"/>
      <c r="T5203" s="56"/>
      <c r="AU5203" s="17" t="s">
        <v>90</v>
      </c>
    </row>
    <row r="5204" spans="2:47" s="1" customFormat="1" ht="11.25">
      <c r="B5204" s="32"/>
      <c r="D5204" s="154" t="s">
        <v>403</v>
      </c>
      <c r="F5204" s="176" t="s">
        <v>2923</v>
      </c>
      <c r="H5204" s="177">
        <v>43.115000000000002</v>
      </c>
      <c r="L5204" s="32"/>
      <c r="M5204" s="175"/>
      <c r="T5204" s="56"/>
      <c r="AU5204" s="17" t="s">
        <v>90</v>
      </c>
    </row>
    <row r="5205" spans="2:47" s="1" customFormat="1" ht="11.25">
      <c r="B5205" s="32"/>
      <c r="D5205" s="154" t="s">
        <v>403</v>
      </c>
      <c r="F5205" s="176" t="s">
        <v>926</v>
      </c>
      <c r="H5205" s="177">
        <v>-3.2320000000000002</v>
      </c>
      <c r="L5205" s="32"/>
      <c r="M5205" s="175"/>
      <c r="T5205" s="56"/>
      <c r="AU5205" s="17" t="s">
        <v>90</v>
      </c>
    </row>
    <row r="5206" spans="2:47" s="1" customFormat="1" ht="11.25">
      <c r="B5206" s="32"/>
      <c r="D5206" s="154" t="s">
        <v>403</v>
      </c>
      <c r="F5206" s="176" t="s">
        <v>918</v>
      </c>
      <c r="H5206" s="177">
        <v>0</v>
      </c>
      <c r="L5206" s="32"/>
      <c r="M5206" s="175"/>
      <c r="T5206" s="56"/>
      <c r="AU5206" s="17" t="s">
        <v>90</v>
      </c>
    </row>
    <row r="5207" spans="2:47" s="1" customFormat="1" ht="11.25">
      <c r="B5207" s="32"/>
      <c r="D5207" s="154" t="s">
        <v>403</v>
      </c>
      <c r="F5207" s="176" t="s">
        <v>2924</v>
      </c>
      <c r="H5207" s="177">
        <v>0</v>
      </c>
      <c r="L5207" s="32"/>
      <c r="M5207" s="175"/>
      <c r="T5207" s="56"/>
      <c r="AU5207" s="17" t="s">
        <v>90</v>
      </c>
    </row>
    <row r="5208" spans="2:47" s="1" customFormat="1" ht="11.25">
      <c r="B5208" s="32"/>
      <c r="D5208" s="154" t="s">
        <v>403</v>
      </c>
      <c r="F5208" s="176" t="s">
        <v>2925</v>
      </c>
      <c r="H5208" s="177">
        <v>15.8</v>
      </c>
      <c r="L5208" s="32"/>
      <c r="M5208" s="175"/>
      <c r="T5208" s="56"/>
      <c r="AU5208" s="17" t="s">
        <v>90</v>
      </c>
    </row>
    <row r="5209" spans="2:47" s="1" customFormat="1" ht="11.25">
      <c r="B5209" s="32"/>
      <c r="D5209" s="154" t="s">
        <v>403</v>
      </c>
      <c r="F5209" s="176" t="s">
        <v>2926</v>
      </c>
      <c r="H5209" s="177">
        <v>0</v>
      </c>
      <c r="L5209" s="32"/>
      <c r="M5209" s="175"/>
      <c r="T5209" s="56"/>
      <c r="AU5209" s="17" t="s">
        <v>90</v>
      </c>
    </row>
    <row r="5210" spans="2:47" s="1" customFormat="1" ht="11.25">
      <c r="B5210" s="32"/>
      <c r="D5210" s="154" t="s">
        <v>403</v>
      </c>
      <c r="F5210" s="176" t="s">
        <v>2927</v>
      </c>
      <c r="H5210" s="177">
        <v>35.225000000000001</v>
      </c>
      <c r="L5210" s="32"/>
      <c r="M5210" s="175"/>
      <c r="T5210" s="56"/>
      <c r="AU5210" s="17" t="s">
        <v>90</v>
      </c>
    </row>
    <row r="5211" spans="2:47" s="1" customFormat="1" ht="11.25">
      <c r="B5211" s="32"/>
      <c r="D5211" s="154" t="s">
        <v>403</v>
      </c>
      <c r="F5211" s="176" t="s">
        <v>765</v>
      </c>
      <c r="H5211" s="177">
        <v>-1.6160000000000001</v>
      </c>
      <c r="L5211" s="32"/>
      <c r="M5211" s="175"/>
      <c r="T5211" s="56"/>
      <c r="AU5211" s="17" t="s">
        <v>90</v>
      </c>
    </row>
    <row r="5212" spans="2:47" s="1" customFormat="1" ht="11.25">
      <c r="B5212" s="32"/>
      <c r="D5212" s="154" t="s">
        <v>403</v>
      </c>
      <c r="F5212" s="176" t="s">
        <v>2928</v>
      </c>
      <c r="H5212" s="177">
        <v>0</v>
      </c>
      <c r="L5212" s="32"/>
      <c r="M5212" s="175"/>
      <c r="T5212" s="56"/>
      <c r="AU5212" s="17" t="s">
        <v>90</v>
      </c>
    </row>
    <row r="5213" spans="2:47" s="1" customFormat="1" ht="11.25">
      <c r="B5213" s="32"/>
      <c r="D5213" s="154" t="s">
        <v>403</v>
      </c>
      <c r="F5213" s="176" t="s">
        <v>2929</v>
      </c>
      <c r="H5213" s="177">
        <v>13.1</v>
      </c>
      <c r="L5213" s="32"/>
      <c r="M5213" s="175"/>
      <c r="T5213" s="56"/>
      <c r="AU5213" s="17" t="s">
        <v>90</v>
      </c>
    </row>
    <row r="5214" spans="2:47" s="1" customFormat="1" ht="11.25">
      <c r="B5214" s="32"/>
      <c r="D5214" s="154" t="s">
        <v>403</v>
      </c>
      <c r="F5214" s="176" t="s">
        <v>765</v>
      </c>
      <c r="H5214" s="177">
        <v>-1.6160000000000001</v>
      </c>
      <c r="L5214" s="32"/>
      <c r="M5214" s="175"/>
      <c r="T5214" s="56"/>
      <c r="AU5214" s="17" t="s">
        <v>90</v>
      </c>
    </row>
    <row r="5215" spans="2:47" s="1" customFormat="1" ht="11.25">
      <c r="B5215" s="32"/>
      <c r="D5215" s="154" t="s">
        <v>403</v>
      </c>
      <c r="F5215" s="176" t="s">
        <v>2930</v>
      </c>
      <c r="H5215" s="177">
        <v>0</v>
      </c>
      <c r="L5215" s="32"/>
      <c r="M5215" s="175"/>
      <c r="T5215" s="56"/>
      <c r="AU5215" s="17" t="s">
        <v>90</v>
      </c>
    </row>
    <row r="5216" spans="2:47" s="1" customFormat="1" ht="11.25">
      <c r="B5216" s="32"/>
      <c r="D5216" s="154" t="s">
        <v>403</v>
      </c>
      <c r="F5216" s="176" t="s">
        <v>2923</v>
      </c>
      <c r="H5216" s="177">
        <v>43.115000000000002</v>
      </c>
      <c r="L5216" s="32"/>
      <c r="M5216" s="175"/>
      <c r="T5216" s="56"/>
      <c r="AU5216" s="17" t="s">
        <v>90</v>
      </c>
    </row>
    <row r="5217" spans="2:65" s="1" customFormat="1" ht="11.25">
      <c r="B5217" s="32"/>
      <c r="D5217" s="154" t="s">
        <v>403</v>
      </c>
      <c r="F5217" s="176" t="s">
        <v>926</v>
      </c>
      <c r="H5217" s="177">
        <v>-3.2320000000000002</v>
      </c>
      <c r="L5217" s="32"/>
      <c r="M5217" s="175"/>
      <c r="T5217" s="56"/>
      <c r="AU5217" s="17" t="s">
        <v>90</v>
      </c>
    </row>
    <row r="5218" spans="2:65" s="1" customFormat="1" ht="11.25">
      <c r="B5218" s="32"/>
      <c r="D5218" s="154" t="s">
        <v>403</v>
      </c>
      <c r="F5218" s="176" t="s">
        <v>919</v>
      </c>
      <c r="H5218" s="177">
        <v>0</v>
      </c>
      <c r="L5218" s="32"/>
      <c r="M5218" s="175"/>
      <c r="T5218" s="56"/>
      <c r="AU5218" s="17" t="s">
        <v>90</v>
      </c>
    </row>
    <row r="5219" spans="2:65" s="1" customFormat="1" ht="11.25">
      <c r="B5219" s="32"/>
      <c r="D5219" s="154" t="s">
        <v>403</v>
      </c>
      <c r="F5219" s="176" t="s">
        <v>2931</v>
      </c>
      <c r="H5219" s="177">
        <v>0</v>
      </c>
      <c r="L5219" s="32"/>
      <c r="M5219" s="175"/>
      <c r="T5219" s="56"/>
      <c r="AU5219" s="17" t="s">
        <v>90</v>
      </c>
    </row>
    <row r="5220" spans="2:65" s="1" customFormat="1" ht="11.25">
      <c r="B5220" s="32"/>
      <c r="D5220" s="154" t="s">
        <v>403</v>
      </c>
      <c r="F5220" s="176" t="s">
        <v>2932</v>
      </c>
      <c r="H5220" s="177">
        <v>19.350000000000001</v>
      </c>
      <c r="L5220" s="32"/>
      <c r="M5220" s="175"/>
      <c r="T5220" s="56"/>
      <c r="AU5220" s="17" t="s">
        <v>90</v>
      </c>
    </row>
    <row r="5221" spans="2:65" s="1" customFormat="1" ht="11.25">
      <c r="B5221" s="32"/>
      <c r="D5221" s="154" t="s">
        <v>403</v>
      </c>
      <c r="F5221" s="176" t="s">
        <v>765</v>
      </c>
      <c r="H5221" s="177">
        <v>-1.6160000000000001</v>
      </c>
      <c r="L5221" s="32"/>
      <c r="M5221" s="175"/>
      <c r="T5221" s="56"/>
      <c r="AU5221" s="17" t="s">
        <v>90</v>
      </c>
    </row>
    <row r="5222" spans="2:65" s="1" customFormat="1" ht="11.25">
      <c r="B5222" s="32"/>
      <c r="D5222" s="154" t="s">
        <v>403</v>
      </c>
      <c r="F5222" s="176" t="s">
        <v>2933</v>
      </c>
      <c r="H5222" s="177">
        <v>0</v>
      </c>
      <c r="L5222" s="32"/>
      <c r="M5222" s="175"/>
      <c r="T5222" s="56"/>
      <c r="AU5222" s="17" t="s">
        <v>90</v>
      </c>
    </row>
    <row r="5223" spans="2:65" s="1" customFormat="1" ht="11.25">
      <c r="B5223" s="32"/>
      <c r="D5223" s="154" t="s">
        <v>403</v>
      </c>
      <c r="F5223" s="176" t="s">
        <v>2929</v>
      </c>
      <c r="H5223" s="177">
        <v>13.1</v>
      </c>
      <c r="L5223" s="32"/>
      <c r="M5223" s="175"/>
      <c r="T5223" s="56"/>
      <c r="AU5223" s="17" t="s">
        <v>90</v>
      </c>
    </row>
    <row r="5224" spans="2:65" s="1" customFormat="1" ht="11.25">
      <c r="B5224" s="32"/>
      <c r="D5224" s="154" t="s">
        <v>403</v>
      </c>
      <c r="F5224" s="176" t="s">
        <v>765</v>
      </c>
      <c r="H5224" s="177">
        <v>-1.6160000000000001</v>
      </c>
      <c r="L5224" s="32"/>
      <c r="M5224" s="175"/>
      <c r="T5224" s="56"/>
      <c r="AU5224" s="17" t="s">
        <v>90</v>
      </c>
    </row>
    <row r="5225" spans="2:65" s="1" customFormat="1" ht="11.25">
      <c r="B5225" s="32"/>
      <c r="D5225" s="154" t="s">
        <v>403</v>
      </c>
      <c r="F5225" s="176" t="s">
        <v>2934</v>
      </c>
      <c r="H5225" s="177">
        <v>0</v>
      </c>
      <c r="L5225" s="32"/>
      <c r="M5225" s="175"/>
      <c r="T5225" s="56"/>
      <c r="AU5225" s="17" t="s">
        <v>90</v>
      </c>
    </row>
    <row r="5226" spans="2:65" s="1" customFormat="1" ht="11.25">
      <c r="B5226" s="32"/>
      <c r="D5226" s="154" t="s">
        <v>403</v>
      </c>
      <c r="F5226" s="176" t="s">
        <v>2923</v>
      </c>
      <c r="H5226" s="177">
        <v>43.115000000000002</v>
      </c>
      <c r="L5226" s="32"/>
      <c r="M5226" s="175"/>
      <c r="T5226" s="56"/>
      <c r="AU5226" s="17" t="s">
        <v>90</v>
      </c>
    </row>
    <row r="5227" spans="2:65" s="1" customFormat="1" ht="11.25">
      <c r="B5227" s="32"/>
      <c r="D5227" s="154" t="s">
        <v>403</v>
      </c>
      <c r="F5227" s="176" t="s">
        <v>926</v>
      </c>
      <c r="H5227" s="177">
        <v>-3.2320000000000002</v>
      </c>
      <c r="L5227" s="32"/>
      <c r="M5227" s="175"/>
      <c r="T5227" s="56"/>
      <c r="AU5227" s="17" t="s">
        <v>90</v>
      </c>
    </row>
    <row r="5228" spans="2:65" s="1" customFormat="1" ht="11.25">
      <c r="B5228" s="32"/>
      <c r="D5228" s="154" t="s">
        <v>403</v>
      </c>
      <c r="F5228" s="176" t="s">
        <v>386</v>
      </c>
      <c r="H5228" s="177">
        <v>261.017</v>
      </c>
      <c r="L5228" s="32"/>
      <c r="M5228" s="175"/>
      <c r="T5228" s="56"/>
      <c r="AU5228" s="17" t="s">
        <v>90</v>
      </c>
    </row>
    <row r="5229" spans="2:65" s="1" customFormat="1" ht="16.5" customHeight="1">
      <c r="B5229" s="32"/>
      <c r="C5229" s="185" t="s">
        <v>2935</v>
      </c>
      <c r="D5229" s="185" t="s">
        <v>479</v>
      </c>
      <c r="E5229" s="186" t="s">
        <v>2936</v>
      </c>
      <c r="F5229" s="187" t="s">
        <v>2937</v>
      </c>
      <c r="G5229" s="188" t="s">
        <v>172</v>
      </c>
      <c r="H5229" s="189">
        <v>736.38499999999999</v>
      </c>
      <c r="I5229" s="190"/>
      <c r="J5229" s="191">
        <f>ROUND(I5229*H5229,2)</f>
        <v>0</v>
      </c>
      <c r="K5229" s="192"/>
      <c r="L5229" s="193"/>
      <c r="M5229" s="194" t="s">
        <v>1</v>
      </c>
      <c r="N5229" s="195" t="s">
        <v>45</v>
      </c>
      <c r="P5229" s="149">
        <f>O5229*H5229</f>
        <v>0</v>
      </c>
      <c r="Q5229" s="149">
        <v>3.5E-4</v>
      </c>
      <c r="R5229" s="149">
        <f>Q5229*H5229</f>
        <v>0.25773475000000001</v>
      </c>
      <c r="S5229" s="149">
        <v>0</v>
      </c>
      <c r="T5229" s="150">
        <f>S5229*H5229</f>
        <v>0</v>
      </c>
      <c r="AR5229" s="151" t="s">
        <v>658</v>
      </c>
      <c r="AT5229" s="151" t="s">
        <v>479</v>
      </c>
      <c r="AU5229" s="151" t="s">
        <v>90</v>
      </c>
      <c r="AY5229" s="17" t="s">
        <v>373</v>
      </c>
      <c r="BE5229" s="152">
        <f>IF(N5229="základní",J5229,0)</f>
        <v>0</v>
      </c>
      <c r="BF5229" s="152">
        <f>IF(N5229="snížená",J5229,0)</f>
        <v>0</v>
      </c>
      <c r="BG5229" s="152">
        <f>IF(N5229="zákl. přenesená",J5229,0)</f>
        <v>0</v>
      </c>
      <c r="BH5229" s="152">
        <f>IF(N5229="sníž. přenesená",J5229,0)</f>
        <v>0</v>
      </c>
      <c r="BI5229" s="152">
        <f>IF(N5229="nulová",J5229,0)</f>
        <v>0</v>
      </c>
      <c r="BJ5229" s="17" t="s">
        <v>87</v>
      </c>
      <c r="BK5229" s="152">
        <f>ROUND(I5229*H5229,2)</f>
        <v>0</v>
      </c>
      <c r="BL5229" s="17" t="s">
        <v>497</v>
      </c>
      <c r="BM5229" s="151" t="s">
        <v>2938</v>
      </c>
    </row>
    <row r="5230" spans="2:65" s="13" customFormat="1" ht="11.25">
      <c r="B5230" s="160"/>
      <c r="D5230" s="154" t="s">
        <v>381</v>
      </c>
      <c r="E5230" s="161" t="s">
        <v>1</v>
      </c>
      <c r="F5230" s="162" t="s">
        <v>2910</v>
      </c>
      <c r="H5230" s="163">
        <v>605.87599999999998</v>
      </c>
      <c r="I5230" s="164"/>
      <c r="L5230" s="160"/>
      <c r="M5230" s="165"/>
      <c r="T5230" s="166"/>
      <c r="AT5230" s="161" t="s">
        <v>381</v>
      </c>
      <c r="AU5230" s="161" t="s">
        <v>90</v>
      </c>
      <c r="AV5230" s="13" t="s">
        <v>90</v>
      </c>
      <c r="AW5230" s="13" t="s">
        <v>36</v>
      </c>
      <c r="AX5230" s="13" t="s">
        <v>80</v>
      </c>
      <c r="AY5230" s="161" t="s">
        <v>373</v>
      </c>
    </row>
    <row r="5231" spans="2:65" s="13" customFormat="1" ht="11.25">
      <c r="B5231" s="160"/>
      <c r="D5231" s="154" t="s">
        <v>381</v>
      </c>
      <c r="E5231" s="161" t="s">
        <v>1</v>
      </c>
      <c r="F5231" s="162" t="s">
        <v>2911</v>
      </c>
      <c r="H5231" s="163">
        <v>130.50899999999999</v>
      </c>
      <c r="I5231" s="164"/>
      <c r="L5231" s="160"/>
      <c r="M5231" s="165"/>
      <c r="T5231" s="166"/>
      <c r="AT5231" s="161" t="s">
        <v>381</v>
      </c>
      <c r="AU5231" s="161" t="s">
        <v>90</v>
      </c>
      <c r="AV5231" s="13" t="s">
        <v>90</v>
      </c>
      <c r="AW5231" s="13" t="s">
        <v>36</v>
      </c>
      <c r="AX5231" s="13" t="s">
        <v>80</v>
      </c>
      <c r="AY5231" s="161" t="s">
        <v>373</v>
      </c>
    </row>
    <row r="5232" spans="2:65" s="14" customFormat="1" ht="11.25">
      <c r="B5232" s="167"/>
      <c r="D5232" s="154" t="s">
        <v>381</v>
      </c>
      <c r="E5232" s="168" t="s">
        <v>1</v>
      </c>
      <c r="F5232" s="169" t="s">
        <v>386</v>
      </c>
      <c r="H5232" s="170">
        <v>736.38499999999999</v>
      </c>
      <c r="I5232" s="171"/>
      <c r="L5232" s="167"/>
      <c r="M5232" s="172"/>
      <c r="T5232" s="173"/>
      <c r="AT5232" s="168" t="s">
        <v>381</v>
      </c>
      <c r="AU5232" s="168" t="s">
        <v>90</v>
      </c>
      <c r="AV5232" s="14" t="s">
        <v>379</v>
      </c>
      <c r="AW5232" s="14" t="s">
        <v>36</v>
      </c>
      <c r="AX5232" s="14" t="s">
        <v>87</v>
      </c>
      <c r="AY5232" s="168" t="s">
        <v>373</v>
      </c>
    </row>
    <row r="5233" spans="2:47" s="1" customFormat="1" ht="11.25">
      <c r="B5233" s="32"/>
      <c r="D5233" s="154" t="s">
        <v>403</v>
      </c>
      <c r="F5233" s="174" t="s">
        <v>2912</v>
      </c>
      <c r="L5233" s="32"/>
      <c r="M5233" s="175"/>
      <c r="T5233" s="56"/>
      <c r="AU5233" s="17" t="s">
        <v>90</v>
      </c>
    </row>
    <row r="5234" spans="2:47" s="1" customFormat="1" ht="11.25">
      <c r="B5234" s="32"/>
      <c r="D5234" s="154" t="s">
        <v>403</v>
      </c>
      <c r="F5234" s="176" t="s">
        <v>2913</v>
      </c>
      <c r="H5234" s="177">
        <v>0</v>
      </c>
      <c r="L5234" s="32"/>
      <c r="M5234" s="175"/>
      <c r="T5234" s="56"/>
      <c r="AU5234" s="17" t="s">
        <v>90</v>
      </c>
    </row>
    <row r="5235" spans="2:47" s="1" customFormat="1" ht="11.25">
      <c r="B5235" s="32"/>
      <c r="D5235" s="154" t="s">
        <v>403</v>
      </c>
      <c r="F5235" s="176" t="s">
        <v>2914</v>
      </c>
      <c r="H5235" s="177">
        <v>0</v>
      </c>
      <c r="L5235" s="32"/>
      <c r="M5235" s="175"/>
      <c r="T5235" s="56"/>
      <c r="AU5235" s="17" t="s">
        <v>90</v>
      </c>
    </row>
    <row r="5236" spans="2:47" s="1" customFormat="1" ht="11.25">
      <c r="B5236" s="32"/>
      <c r="D5236" s="154" t="s">
        <v>403</v>
      </c>
      <c r="F5236" s="176" t="s">
        <v>80</v>
      </c>
      <c r="H5236" s="177">
        <v>0</v>
      </c>
      <c r="L5236" s="32"/>
      <c r="M5236" s="175"/>
      <c r="T5236" s="56"/>
      <c r="AU5236" s="17" t="s">
        <v>90</v>
      </c>
    </row>
    <row r="5237" spans="2:47" s="1" customFormat="1" ht="11.25">
      <c r="B5237" s="32"/>
      <c r="D5237" s="154" t="s">
        <v>403</v>
      </c>
      <c r="F5237" s="176" t="s">
        <v>2915</v>
      </c>
      <c r="H5237" s="177">
        <v>0</v>
      </c>
      <c r="L5237" s="32"/>
      <c r="M5237" s="175"/>
      <c r="T5237" s="56"/>
      <c r="AU5237" s="17" t="s">
        <v>90</v>
      </c>
    </row>
    <row r="5238" spans="2:47" s="1" customFormat="1" ht="11.25">
      <c r="B5238" s="32"/>
      <c r="D5238" s="154" t="s">
        <v>403</v>
      </c>
      <c r="F5238" s="176" t="s">
        <v>213</v>
      </c>
      <c r="H5238" s="177">
        <v>88.67</v>
      </c>
      <c r="L5238" s="32"/>
      <c r="M5238" s="175"/>
      <c r="T5238" s="56"/>
      <c r="AU5238" s="17" t="s">
        <v>90</v>
      </c>
    </row>
    <row r="5239" spans="2:47" s="1" customFormat="1" ht="11.25">
      <c r="B5239" s="32"/>
      <c r="D5239" s="154" t="s">
        <v>403</v>
      </c>
      <c r="F5239" s="176" t="s">
        <v>2916</v>
      </c>
      <c r="H5239" s="177">
        <v>0</v>
      </c>
      <c r="L5239" s="32"/>
      <c r="M5239" s="175"/>
      <c r="T5239" s="56"/>
      <c r="AU5239" s="17" t="s">
        <v>90</v>
      </c>
    </row>
    <row r="5240" spans="2:47" s="1" customFormat="1" ht="11.25">
      <c r="B5240" s="32"/>
      <c r="D5240" s="154" t="s">
        <v>403</v>
      </c>
      <c r="F5240" s="176" t="s">
        <v>2914</v>
      </c>
      <c r="H5240" s="177">
        <v>0</v>
      </c>
      <c r="L5240" s="32"/>
      <c r="M5240" s="175"/>
      <c r="T5240" s="56"/>
      <c r="AU5240" s="17" t="s">
        <v>90</v>
      </c>
    </row>
    <row r="5241" spans="2:47" s="1" customFormat="1" ht="11.25">
      <c r="B5241" s="32"/>
      <c r="D5241" s="154" t="s">
        <v>403</v>
      </c>
      <c r="F5241" s="176" t="s">
        <v>199</v>
      </c>
      <c r="H5241" s="177">
        <v>987.24</v>
      </c>
      <c r="L5241" s="32"/>
      <c r="M5241" s="175"/>
      <c r="T5241" s="56"/>
      <c r="AU5241" s="17" t="s">
        <v>90</v>
      </c>
    </row>
    <row r="5242" spans="2:47" s="1" customFormat="1" ht="11.25">
      <c r="B5242" s="32"/>
      <c r="D5242" s="154" t="s">
        <v>403</v>
      </c>
      <c r="F5242" s="176" t="s">
        <v>2915</v>
      </c>
      <c r="H5242" s="177">
        <v>0</v>
      </c>
      <c r="L5242" s="32"/>
      <c r="M5242" s="175"/>
      <c r="T5242" s="56"/>
      <c r="AU5242" s="17" t="s">
        <v>90</v>
      </c>
    </row>
    <row r="5243" spans="2:47" s="1" customFormat="1" ht="11.25">
      <c r="B5243" s="32"/>
      <c r="D5243" s="154" t="s">
        <v>403</v>
      </c>
      <c r="F5243" s="176" t="s">
        <v>319</v>
      </c>
      <c r="H5243" s="177">
        <v>135.84200000000001</v>
      </c>
      <c r="L5243" s="32"/>
      <c r="M5243" s="175"/>
      <c r="T5243" s="56"/>
      <c r="AU5243" s="17" t="s">
        <v>90</v>
      </c>
    </row>
    <row r="5244" spans="2:47" s="1" customFormat="1" ht="11.25">
      <c r="B5244" s="32"/>
      <c r="D5244" s="154" t="s">
        <v>403</v>
      </c>
      <c r="F5244" s="176" t="s">
        <v>386</v>
      </c>
      <c r="H5244" s="177">
        <v>1211.752</v>
      </c>
      <c r="L5244" s="32"/>
      <c r="M5244" s="175"/>
      <c r="T5244" s="56"/>
      <c r="AU5244" s="17" t="s">
        <v>90</v>
      </c>
    </row>
    <row r="5245" spans="2:47" s="1" customFormat="1" ht="11.25">
      <c r="B5245" s="32"/>
      <c r="D5245" s="154" t="s">
        <v>403</v>
      </c>
      <c r="F5245" s="174" t="s">
        <v>2917</v>
      </c>
      <c r="L5245" s="32"/>
      <c r="M5245" s="175"/>
      <c r="T5245" s="56"/>
      <c r="AU5245" s="17" t="s">
        <v>90</v>
      </c>
    </row>
    <row r="5246" spans="2:47" s="1" customFormat="1" ht="11.25">
      <c r="B5246" s="32"/>
      <c r="D5246" s="154" t="s">
        <v>403</v>
      </c>
      <c r="F5246" s="176" t="s">
        <v>916</v>
      </c>
      <c r="H5246" s="177">
        <v>0</v>
      </c>
      <c r="L5246" s="32"/>
      <c r="M5246" s="175"/>
      <c r="T5246" s="56"/>
      <c r="AU5246" s="17" t="s">
        <v>90</v>
      </c>
    </row>
    <row r="5247" spans="2:47" s="1" customFormat="1" ht="11.25">
      <c r="B5247" s="32"/>
      <c r="D5247" s="154" t="s">
        <v>403</v>
      </c>
      <c r="F5247" s="176" t="s">
        <v>2918</v>
      </c>
      <c r="H5247" s="177">
        <v>0</v>
      </c>
      <c r="L5247" s="32"/>
      <c r="M5247" s="175"/>
      <c r="T5247" s="56"/>
      <c r="AU5247" s="17" t="s">
        <v>90</v>
      </c>
    </row>
    <row r="5248" spans="2:47" s="1" customFormat="1" ht="11.25">
      <c r="B5248" s="32"/>
      <c r="D5248" s="154" t="s">
        <v>403</v>
      </c>
      <c r="F5248" s="176" t="s">
        <v>2919</v>
      </c>
      <c r="H5248" s="177">
        <v>46.875</v>
      </c>
      <c r="L5248" s="32"/>
      <c r="M5248" s="175"/>
      <c r="T5248" s="56"/>
      <c r="AU5248" s="17" t="s">
        <v>90</v>
      </c>
    </row>
    <row r="5249" spans="2:47" s="1" customFormat="1" ht="11.25">
      <c r="B5249" s="32"/>
      <c r="D5249" s="154" t="s">
        <v>403</v>
      </c>
      <c r="F5249" s="176" t="s">
        <v>765</v>
      </c>
      <c r="H5249" s="177">
        <v>-1.6160000000000001</v>
      </c>
      <c r="L5249" s="32"/>
      <c r="M5249" s="175"/>
      <c r="T5249" s="56"/>
      <c r="AU5249" s="17" t="s">
        <v>90</v>
      </c>
    </row>
    <row r="5250" spans="2:47" s="1" customFormat="1" ht="11.25">
      <c r="B5250" s="32"/>
      <c r="D5250" s="154" t="s">
        <v>403</v>
      </c>
      <c r="F5250" s="176" t="s">
        <v>734</v>
      </c>
      <c r="H5250" s="177">
        <v>-1.8180000000000001</v>
      </c>
      <c r="L5250" s="32"/>
      <c r="M5250" s="175"/>
      <c r="T5250" s="56"/>
      <c r="AU5250" s="17" t="s">
        <v>90</v>
      </c>
    </row>
    <row r="5251" spans="2:47" s="1" customFormat="1" ht="11.25">
      <c r="B5251" s="32"/>
      <c r="D5251" s="154" t="s">
        <v>403</v>
      </c>
      <c r="F5251" s="176" t="s">
        <v>2920</v>
      </c>
      <c r="H5251" s="177">
        <v>0</v>
      </c>
      <c r="L5251" s="32"/>
      <c r="M5251" s="175"/>
      <c r="T5251" s="56"/>
      <c r="AU5251" s="17" t="s">
        <v>90</v>
      </c>
    </row>
    <row r="5252" spans="2:47" s="1" customFormat="1" ht="11.25">
      <c r="B5252" s="32"/>
      <c r="D5252" s="154" t="s">
        <v>403</v>
      </c>
      <c r="F5252" s="176" t="s">
        <v>2921</v>
      </c>
      <c r="H5252" s="177">
        <v>9.4320000000000004</v>
      </c>
      <c r="L5252" s="32"/>
      <c r="M5252" s="175"/>
      <c r="T5252" s="56"/>
      <c r="AU5252" s="17" t="s">
        <v>90</v>
      </c>
    </row>
    <row r="5253" spans="2:47" s="1" customFormat="1" ht="11.25">
      <c r="B5253" s="32"/>
      <c r="D5253" s="154" t="s">
        <v>403</v>
      </c>
      <c r="F5253" s="176" t="s">
        <v>765</v>
      </c>
      <c r="H5253" s="177">
        <v>-1.6160000000000001</v>
      </c>
      <c r="L5253" s="32"/>
      <c r="M5253" s="175"/>
      <c r="T5253" s="56"/>
      <c r="AU5253" s="17" t="s">
        <v>90</v>
      </c>
    </row>
    <row r="5254" spans="2:47" s="1" customFormat="1" ht="11.25">
      <c r="B5254" s="32"/>
      <c r="D5254" s="154" t="s">
        <v>403</v>
      </c>
      <c r="F5254" s="176" t="s">
        <v>2922</v>
      </c>
      <c r="H5254" s="177">
        <v>0</v>
      </c>
      <c r="L5254" s="32"/>
      <c r="M5254" s="175"/>
      <c r="T5254" s="56"/>
      <c r="AU5254" s="17" t="s">
        <v>90</v>
      </c>
    </row>
    <row r="5255" spans="2:47" s="1" customFormat="1" ht="11.25">
      <c r="B5255" s="32"/>
      <c r="D5255" s="154" t="s">
        <v>403</v>
      </c>
      <c r="F5255" s="176" t="s">
        <v>2923</v>
      </c>
      <c r="H5255" s="177">
        <v>43.115000000000002</v>
      </c>
      <c r="L5255" s="32"/>
      <c r="M5255" s="175"/>
      <c r="T5255" s="56"/>
      <c r="AU5255" s="17" t="s">
        <v>90</v>
      </c>
    </row>
    <row r="5256" spans="2:47" s="1" customFormat="1" ht="11.25">
      <c r="B5256" s="32"/>
      <c r="D5256" s="154" t="s">
        <v>403</v>
      </c>
      <c r="F5256" s="176" t="s">
        <v>926</v>
      </c>
      <c r="H5256" s="177">
        <v>-3.2320000000000002</v>
      </c>
      <c r="L5256" s="32"/>
      <c r="M5256" s="175"/>
      <c r="T5256" s="56"/>
      <c r="AU5256" s="17" t="s">
        <v>90</v>
      </c>
    </row>
    <row r="5257" spans="2:47" s="1" customFormat="1" ht="11.25">
      <c r="B5257" s="32"/>
      <c r="D5257" s="154" t="s">
        <v>403</v>
      </c>
      <c r="F5257" s="176" t="s">
        <v>918</v>
      </c>
      <c r="H5257" s="177">
        <v>0</v>
      </c>
      <c r="L5257" s="32"/>
      <c r="M5257" s="175"/>
      <c r="T5257" s="56"/>
      <c r="AU5257" s="17" t="s">
        <v>90</v>
      </c>
    </row>
    <row r="5258" spans="2:47" s="1" customFormat="1" ht="11.25">
      <c r="B5258" s="32"/>
      <c r="D5258" s="154" t="s">
        <v>403</v>
      </c>
      <c r="F5258" s="176" t="s">
        <v>2924</v>
      </c>
      <c r="H5258" s="177">
        <v>0</v>
      </c>
      <c r="L5258" s="32"/>
      <c r="M5258" s="175"/>
      <c r="T5258" s="56"/>
      <c r="AU5258" s="17" t="s">
        <v>90</v>
      </c>
    </row>
    <row r="5259" spans="2:47" s="1" customFormat="1" ht="11.25">
      <c r="B5259" s="32"/>
      <c r="D5259" s="154" t="s">
        <v>403</v>
      </c>
      <c r="F5259" s="176" t="s">
        <v>2925</v>
      </c>
      <c r="H5259" s="177">
        <v>15.8</v>
      </c>
      <c r="L5259" s="32"/>
      <c r="M5259" s="175"/>
      <c r="T5259" s="56"/>
      <c r="AU5259" s="17" t="s">
        <v>90</v>
      </c>
    </row>
    <row r="5260" spans="2:47" s="1" customFormat="1" ht="11.25">
      <c r="B5260" s="32"/>
      <c r="D5260" s="154" t="s">
        <v>403</v>
      </c>
      <c r="F5260" s="176" t="s">
        <v>2926</v>
      </c>
      <c r="H5260" s="177">
        <v>0</v>
      </c>
      <c r="L5260" s="32"/>
      <c r="M5260" s="175"/>
      <c r="T5260" s="56"/>
      <c r="AU5260" s="17" t="s">
        <v>90</v>
      </c>
    </row>
    <row r="5261" spans="2:47" s="1" customFormat="1" ht="11.25">
      <c r="B5261" s="32"/>
      <c r="D5261" s="154" t="s">
        <v>403</v>
      </c>
      <c r="F5261" s="176" t="s">
        <v>2927</v>
      </c>
      <c r="H5261" s="177">
        <v>35.225000000000001</v>
      </c>
      <c r="L5261" s="32"/>
      <c r="M5261" s="175"/>
      <c r="T5261" s="56"/>
      <c r="AU5261" s="17" t="s">
        <v>90</v>
      </c>
    </row>
    <row r="5262" spans="2:47" s="1" customFormat="1" ht="11.25">
      <c r="B5262" s="32"/>
      <c r="D5262" s="154" t="s">
        <v>403</v>
      </c>
      <c r="F5262" s="176" t="s">
        <v>765</v>
      </c>
      <c r="H5262" s="177">
        <v>-1.6160000000000001</v>
      </c>
      <c r="L5262" s="32"/>
      <c r="M5262" s="175"/>
      <c r="T5262" s="56"/>
      <c r="AU5262" s="17" t="s">
        <v>90</v>
      </c>
    </row>
    <row r="5263" spans="2:47" s="1" customFormat="1" ht="11.25">
      <c r="B5263" s="32"/>
      <c r="D5263" s="154" t="s">
        <v>403</v>
      </c>
      <c r="F5263" s="176" t="s">
        <v>2928</v>
      </c>
      <c r="H5263" s="177">
        <v>0</v>
      </c>
      <c r="L5263" s="32"/>
      <c r="M5263" s="175"/>
      <c r="T5263" s="56"/>
      <c r="AU5263" s="17" t="s">
        <v>90</v>
      </c>
    </row>
    <row r="5264" spans="2:47" s="1" customFormat="1" ht="11.25">
      <c r="B5264" s="32"/>
      <c r="D5264" s="154" t="s">
        <v>403</v>
      </c>
      <c r="F5264" s="176" t="s">
        <v>2929</v>
      </c>
      <c r="H5264" s="177">
        <v>13.1</v>
      </c>
      <c r="L5264" s="32"/>
      <c r="M5264" s="175"/>
      <c r="T5264" s="56"/>
      <c r="AU5264" s="17" t="s">
        <v>90</v>
      </c>
    </row>
    <row r="5265" spans="2:65" s="1" customFormat="1" ht="11.25">
      <c r="B5265" s="32"/>
      <c r="D5265" s="154" t="s">
        <v>403</v>
      </c>
      <c r="F5265" s="176" t="s">
        <v>765</v>
      </c>
      <c r="H5265" s="177">
        <v>-1.6160000000000001</v>
      </c>
      <c r="L5265" s="32"/>
      <c r="M5265" s="175"/>
      <c r="T5265" s="56"/>
      <c r="AU5265" s="17" t="s">
        <v>90</v>
      </c>
    </row>
    <row r="5266" spans="2:65" s="1" customFormat="1" ht="11.25">
      <c r="B5266" s="32"/>
      <c r="D5266" s="154" t="s">
        <v>403</v>
      </c>
      <c r="F5266" s="176" t="s">
        <v>2930</v>
      </c>
      <c r="H5266" s="177">
        <v>0</v>
      </c>
      <c r="L5266" s="32"/>
      <c r="M5266" s="175"/>
      <c r="T5266" s="56"/>
      <c r="AU5266" s="17" t="s">
        <v>90</v>
      </c>
    </row>
    <row r="5267" spans="2:65" s="1" customFormat="1" ht="11.25">
      <c r="B5267" s="32"/>
      <c r="D5267" s="154" t="s">
        <v>403</v>
      </c>
      <c r="F5267" s="176" t="s">
        <v>2923</v>
      </c>
      <c r="H5267" s="177">
        <v>43.115000000000002</v>
      </c>
      <c r="L5267" s="32"/>
      <c r="M5267" s="175"/>
      <c r="T5267" s="56"/>
      <c r="AU5267" s="17" t="s">
        <v>90</v>
      </c>
    </row>
    <row r="5268" spans="2:65" s="1" customFormat="1" ht="11.25">
      <c r="B5268" s="32"/>
      <c r="D5268" s="154" t="s">
        <v>403</v>
      </c>
      <c r="F5268" s="176" t="s">
        <v>926</v>
      </c>
      <c r="H5268" s="177">
        <v>-3.2320000000000002</v>
      </c>
      <c r="L5268" s="32"/>
      <c r="M5268" s="175"/>
      <c r="T5268" s="56"/>
      <c r="AU5268" s="17" t="s">
        <v>90</v>
      </c>
    </row>
    <row r="5269" spans="2:65" s="1" customFormat="1" ht="11.25">
      <c r="B5269" s="32"/>
      <c r="D5269" s="154" t="s">
        <v>403</v>
      </c>
      <c r="F5269" s="176" t="s">
        <v>919</v>
      </c>
      <c r="H5269" s="177">
        <v>0</v>
      </c>
      <c r="L5269" s="32"/>
      <c r="M5269" s="175"/>
      <c r="T5269" s="56"/>
      <c r="AU5269" s="17" t="s">
        <v>90</v>
      </c>
    </row>
    <row r="5270" spans="2:65" s="1" customFormat="1" ht="11.25">
      <c r="B5270" s="32"/>
      <c r="D5270" s="154" t="s">
        <v>403</v>
      </c>
      <c r="F5270" s="176" t="s">
        <v>2931</v>
      </c>
      <c r="H5270" s="177">
        <v>0</v>
      </c>
      <c r="L5270" s="32"/>
      <c r="M5270" s="175"/>
      <c r="T5270" s="56"/>
      <c r="AU5270" s="17" t="s">
        <v>90</v>
      </c>
    </row>
    <row r="5271" spans="2:65" s="1" customFormat="1" ht="11.25">
      <c r="B5271" s="32"/>
      <c r="D5271" s="154" t="s">
        <v>403</v>
      </c>
      <c r="F5271" s="176" t="s">
        <v>2932</v>
      </c>
      <c r="H5271" s="177">
        <v>19.350000000000001</v>
      </c>
      <c r="L5271" s="32"/>
      <c r="M5271" s="175"/>
      <c r="T5271" s="56"/>
      <c r="AU5271" s="17" t="s">
        <v>90</v>
      </c>
    </row>
    <row r="5272" spans="2:65" s="1" customFormat="1" ht="11.25">
      <c r="B5272" s="32"/>
      <c r="D5272" s="154" t="s">
        <v>403</v>
      </c>
      <c r="F5272" s="176" t="s">
        <v>765</v>
      </c>
      <c r="H5272" s="177">
        <v>-1.6160000000000001</v>
      </c>
      <c r="L5272" s="32"/>
      <c r="M5272" s="175"/>
      <c r="T5272" s="56"/>
      <c r="AU5272" s="17" t="s">
        <v>90</v>
      </c>
    </row>
    <row r="5273" spans="2:65" s="1" customFormat="1" ht="11.25">
      <c r="B5273" s="32"/>
      <c r="D5273" s="154" t="s">
        <v>403</v>
      </c>
      <c r="F5273" s="176" t="s">
        <v>2933</v>
      </c>
      <c r="H5273" s="177">
        <v>0</v>
      </c>
      <c r="L5273" s="32"/>
      <c r="M5273" s="175"/>
      <c r="T5273" s="56"/>
      <c r="AU5273" s="17" t="s">
        <v>90</v>
      </c>
    </row>
    <row r="5274" spans="2:65" s="1" customFormat="1" ht="11.25">
      <c r="B5274" s="32"/>
      <c r="D5274" s="154" t="s">
        <v>403</v>
      </c>
      <c r="F5274" s="176" t="s">
        <v>2929</v>
      </c>
      <c r="H5274" s="177">
        <v>13.1</v>
      </c>
      <c r="L5274" s="32"/>
      <c r="M5274" s="175"/>
      <c r="T5274" s="56"/>
      <c r="AU5274" s="17" t="s">
        <v>90</v>
      </c>
    </row>
    <row r="5275" spans="2:65" s="1" customFormat="1" ht="11.25">
      <c r="B5275" s="32"/>
      <c r="D5275" s="154" t="s">
        <v>403</v>
      </c>
      <c r="F5275" s="176" t="s">
        <v>765</v>
      </c>
      <c r="H5275" s="177">
        <v>-1.6160000000000001</v>
      </c>
      <c r="L5275" s="32"/>
      <c r="M5275" s="175"/>
      <c r="T5275" s="56"/>
      <c r="AU5275" s="17" t="s">
        <v>90</v>
      </c>
    </row>
    <row r="5276" spans="2:65" s="1" customFormat="1" ht="11.25">
      <c r="B5276" s="32"/>
      <c r="D5276" s="154" t="s">
        <v>403</v>
      </c>
      <c r="F5276" s="176" t="s">
        <v>2934</v>
      </c>
      <c r="H5276" s="177">
        <v>0</v>
      </c>
      <c r="L5276" s="32"/>
      <c r="M5276" s="175"/>
      <c r="T5276" s="56"/>
      <c r="AU5276" s="17" t="s">
        <v>90</v>
      </c>
    </row>
    <row r="5277" spans="2:65" s="1" customFormat="1" ht="11.25">
      <c r="B5277" s="32"/>
      <c r="D5277" s="154" t="s">
        <v>403</v>
      </c>
      <c r="F5277" s="176" t="s">
        <v>2923</v>
      </c>
      <c r="H5277" s="177">
        <v>43.115000000000002</v>
      </c>
      <c r="L5277" s="32"/>
      <c r="M5277" s="175"/>
      <c r="T5277" s="56"/>
      <c r="AU5277" s="17" t="s">
        <v>90</v>
      </c>
    </row>
    <row r="5278" spans="2:65" s="1" customFormat="1" ht="11.25">
      <c r="B5278" s="32"/>
      <c r="D5278" s="154" t="s">
        <v>403</v>
      </c>
      <c r="F5278" s="176" t="s">
        <v>926</v>
      </c>
      <c r="H5278" s="177">
        <v>-3.2320000000000002</v>
      </c>
      <c r="L5278" s="32"/>
      <c r="M5278" s="175"/>
      <c r="T5278" s="56"/>
      <c r="AU5278" s="17" t="s">
        <v>90</v>
      </c>
    </row>
    <row r="5279" spans="2:65" s="1" customFormat="1" ht="11.25">
      <c r="B5279" s="32"/>
      <c r="D5279" s="154" t="s">
        <v>403</v>
      </c>
      <c r="F5279" s="176" t="s">
        <v>386</v>
      </c>
      <c r="H5279" s="177">
        <v>261.017</v>
      </c>
      <c r="L5279" s="32"/>
      <c r="M5279" s="175"/>
      <c r="T5279" s="56"/>
      <c r="AU5279" s="17" t="s">
        <v>90</v>
      </c>
    </row>
    <row r="5280" spans="2:65" s="1" customFormat="1" ht="16.5" customHeight="1">
      <c r="B5280" s="32"/>
      <c r="C5280" s="185" t="s">
        <v>2939</v>
      </c>
      <c r="D5280" s="185" t="s">
        <v>479</v>
      </c>
      <c r="E5280" s="186" t="s">
        <v>2940</v>
      </c>
      <c r="F5280" s="187" t="s">
        <v>2941</v>
      </c>
      <c r="G5280" s="188" t="s">
        <v>465</v>
      </c>
      <c r="H5280" s="189">
        <v>368.19200000000001</v>
      </c>
      <c r="I5280" s="190"/>
      <c r="J5280" s="191">
        <f>ROUND(I5280*H5280,2)</f>
        <v>0</v>
      </c>
      <c r="K5280" s="192"/>
      <c r="L5280" s="193"/>
      <c r="M5280" s="194" t="s">
        <v>1</v>
      </c>
      <c r="N5280" s="195" t="s">
        <v>45</v>
      </c>
      <c r="P5280" s="149">
        <f>O5280*H5280</f>
        <v>0</v>
      </c>
      <c r="Q5280" s="149">
        <v>0</v>
      </c>
      <c r="R5280" s="149">
        <f>Q5280*H5280</f>
        <v>0</v>
      </c>
      <c r="S5280" s="149">
        <v>0</v>
      </c>
      <c r="T5280" s="150">
        <f>S5280*H5280</f>
        <v>0</v>
      </c>
      <c r="AR5280" s="151" t="s">
        <v>658</v>
      </c>
      <c r="AT5280" s="151" t="s">
        <v>479</v>
      </c>
      <c r="AU5280" s="151" t="s">
        <v>90</v>
      </c>
      <c r="AY5280" s="17" t="s">
        <v>373</v>
      </c>
      <c r="BE5280" s="152">
        <f>IF(N5280="základní",J5280,0)</f>
        <v>0</v>
      </c>
      <c r="BF5280" s="152">
        <f>IF(N5280="snížená",J5280,0)</f>
        <v>0</v>
      </c>
      <c r="BG5280" s="152">
        <f>IF(N5280="zákl. přenesená",J5280,0)</f>
        <v>0</v>
      </c>
      <c r="BH5280" s="152">
        <f>IF(N5280="sníž. přenesená",J5280,0)</f>
        <v>0</v>
      </c>
      <c r="BI5280" s="152">
        <f>IF(N5280="nulová",J5280,0)</f>
        <v>0</v>
      </c>
      <c r="BJ5280" s="17" t="s">
        <v>87</v>
      </c>
      <c r="BK5280" s="152">
        <f>ROUND(I5280*H5280,2)</f>
        <v>0</v>
      </c>
      <c r="BL5280" s="17" t="s">
        <v>497</v>
      </c>
      <c r="BM5280" s="151" t="s">
        <v>2942</v>
      </c>
    </row>
    <row r="5281" spans="2:51" s="12" customFormat="1" ht="11.25">
      <c r="B5281" s="153"/>
      <c r="D5281" s="154" t="s">
        <v>381</v>
      </c>
      <c r="E5281" s="155" t="s">
        <v>1</v>
      </c>
      <c r="F5281" s="156" t="s">
        <v>2943</v>
      </c>
      <c r="H5281" s="155" t="s">
        <v>1</v>
      </c>
      <c r="I5281" s="157"/>
      <c r="L5281" s="153"/>
      <c r="M5281" s="158"/>
      <c r="T5281" s="159"/>
      <c r="AT5281" s="155" t="s">
        <v>381</v>
      </c>
      <c r="AU5281" s="155" t="s">
        <v>90</v>
      </c>
      <c r="AV5281" s="12" t="s">
        <v>87</v>
      </c>
      <c r="AW5281" s="12" t="s">
        <v>36</v>
      </c>
      <c r="AX5281" s="12" t="s">
        <v>80</v>
      </c>
      <c r="AY5281" s="155" t="s">
        <v>373</v>
      </c>
    </row>
    <row r="5282" spans="2:51" s="13" customFormat="1" ht="11.25">
      <c r="B5282" s="160"/>
      <c r="D5282" s="154" t="s">
        <v>381</v>
      </c>
      <c r="E5282" s="161" t="s">
        <v>1</v>
      </c>
      <c r="F5282" s="162" t="s">
        <v>2944</v>
      </c>
      <c r="H5282" s="163">
        <v>302.93799999999999</v>
      </c>
      <c r="I5282" s="164"/>
      <c r="L5282" s="160"/>
      <c r="M5282" s="165"/>
      <c r="T5282" s="166"/>
      <c r="AT5282" s="161" t="s">
        <v>381</v>
      </c>
      <c r="AU5282" s="161" t="s">
        <v>90</v>
      </c>
      <c r="AV5282" s="13" t="s">
        <v>90</v>
      </c>
      <c r="AW5282" s="13" t="s">
        <v>36</v>
      </c>
      <c r="AX5282" s="13" t="s">
        <v>80</v>
      </c>
      <c r="AY5282" s="161" t="s">
        <v>373</v>
      </c>
    </row>
    <row r="5283" spans="2:51" s="13" customFormat="1" ht="11.25">
      <c r="B5283" s="160"/>
      <c r="D5283" s="154" t="s">
        <v>381</v>
      </c>
      <c r="E5283" s="161" t="s">
        <v>1</v>
      </c>
      <c r="F5283" s="162" t="s">
        <v>2945</v>
      </c>
      <c r="H5283" s="163">
        <v>65.254000000000005</v>
      </c>
      <c r="I5283" s="164"/>
      <c r="L5283" s="160"/>
      <c r="M5283" s="165"/>
      <c r="T5283" s="166"/>
      <c r="AT5283" s="161" t="s">
        <v>381</v>
      </c>
      <c r="AU5283" s="161" t="s">
        <v>90</v>
      </c>
      <c r="AV5283" s="13" t="s">
        <v>90</v>
      </c>
      <c r="AW5283" s="13" t="s">
        <v>36</v>
      </c>
      <c r="AX5283" s="13" t="s">
        <v>80</v>
      </c>
      <c r="AY5283" s="161" t="s">
        <v>373</v>
      </c>
    </row>
    <row r="5284" spans="2:51" s="14" customFormat="1" ht="11.25">
      <c r="B5284" s="167"/>
      <c r="D5284" s="154" t="s">
        <v>381</v>
      </c>
      <c r="E5284" s="168" t="s">
        <v>1</v>
      </c>
      <c r="F5284" s="169" t="s">
        <v>386</v>
      </c>
      <c r="H5284" s="170">
        <v>368.19200000000001</v>
      </c>
      <c r="I5284" s="171"/>
      <c r="L5284" s="167"/>
      <c r="M5284" s="172"/>
      <c r="T5284" s="173"/>
      <c r="AT5284" s="168" t="s">
        <v>381</v>
      </c>
      <c r="AU5284" s="168" t="s">
        <v>90</v>
      </c>
      <c r="AV5284" s="14" t="s">
        <v>379</v>
      </c>
      <c r="AW5284" s="14" t="s">
        <v>36</v>
      </c>
      <c r="AX5284" s="14" t="s">
        <v>87</v>
      </c>
      <c r="AY5284" s="168" t="s">
        <v>373</v>
      </c>
    </row>
    <row r="5285" spans="2:51" s="1" customFormat="1" ht="11.25">
      <c r="B5285" s="32"/>
      <c r="D5285" s="154" t="s">
        <v>403</v>
      </c>
      <c r="F5285" s="174" t="s">
        <v>2912</v>
      </c>
      <c r="L5285" s="32"/>
      <c r="M5285" s="175"/>
      <c r="T5285" s="56"/>
      <c r="AU5285" s="17" t="s">
        <v>90</v>
      </c>
    </row>
    <row r="5286" spans="2:51" s="1" customFormat="1" ht="11.25">
      <c r="B5286" s="32"/>
      <c r="D5286" s="154" t="s">
        <v>403</v>
      </c>
      <c r="F5286" s="176" t="s">
        <v>2913</v>
      </c>
      <c r="H5286" s="177">
        <v>0</v>
      </c>
      <c r="L5286" s="32"/>
      <c r="M5286" s="175"/>
      <c r="T5286" s="56"/>
      <c r="AU5286" s="17" t="s">
        <v>90</v>
      </c>
    </row>
    <row r="5287" spans="2:51" s="1" customFormat="1" ht="11.25">
      <c r="B5287" s="32"/>
      <c r="D5287" s="154" t="s">
        <v>403</v>
      </c>
      <c r="F5287" s="176" t="s">
        <v>2914</v>
      </c>
      <c r="H5287" s="177">
        <v>0</v>
      </c>
      <c r="L5287" s="32"/>
      <c r="M5287" s="175"/>
      <c r="T5287" s="56"/>
      <c r="AU5287" s="17" t="s">
        <v>90</v>
      </c>
    </row>
    <row r="5288" spans="2:51" s="1" customFormat="1" ht="11.25">
      <c r="B5288" s="32"/>
      <c r="D5288" s="154" t="s">
        <v>403</v>
      </c>
      <c r="F5288" s="176" t="s">
        <v>80</v>
      </c>
      <c r="H5288" s="177">
        <v>0</v>
      </c>
      <c r="L5288" s="32"/>
      <c r="M5288" s="175"/>
      <c r="T5288" s="56"/>
      <c r="AU5288" s="17" t="s">
        <v>90</v>
      </c>
    </row>
    <row r="5289" spans="2:51" s="1" customFormat="1" ht="11.25">
      <c r="B5289" s="32"/>
      <c r="D5289" s="154" t="s">
        <v>403</v>
      </c>
      <c r="F5289" s="176" t="s">
        <v>2915</v>
      </c>
      <c r="H5289" s="177">
        <v>0</v>
      </c>
      <c r="L5289" s="32"/>
      <c r="M5289" s="175"/>
      <c r="T5289" s="56"/>
      <c r="AU5289" s="17" t="s">
        <v>90</v>
      </c>
    </row>
    <row r="5290" spans="2:51" s="1" customFormat="1" ht="11.25">
      <c r="B5290" s="32"/>
      <c r="D5290" s="154" t="s">
        <v>403</v>
      </c>
      <c r="F5290" s="176" t="s">
        <v>213</v>
      </c>
      <c r="H5290" s="177">
        <v>88.67</v>
      </c>
      <c r="L5290" s="32"/>
      <c r="M5290" s="175"/>
      <c r="T5290" s="56"/>
      <c r="AU5290" s="17" t="s">
        <v>90</v>
      </c>
    </row>
    <row r="5291" spans="2:51" s="1" customFormat="1" ht="11.25">
      <c r="B5291" s="32"/>
      <c r="D5291" s="154" t="s">
        <v>403</v>
      </c>
      <c r="F5291" s="176" t="s">
        <v>2916</v>
      </c>
      <c r="H5291" s="177">
        <v>0</v>
      </c>
      <c r="L5291" s="32"/>
      <c r="M5291" s="175"/>
      <c r="T5291" s="56"/>
      <c r="AU5291" s="17" t="s">
        <v>90</v>
      </c>
    </row>
    <row r="5292" spans="2:51" s="1" customFormat="1" ht="11.25">
      <c r="B5292" s="32"/>
      <c r="D5292" s="154" t="s">
        <v>403</v>
      </c>
      <c r="F5292" s="176" t="s">
        <v>2914</v>
      </c>
      <c r="H5292" s="177">
        <v>0</v>
      </c>
      <c r="L5292" s="32"/>
      <c r="M5292" s="175"/>
      <c r="T5292" s="56"/>
      <c r="AU5292" s="17" t="s">
        <v>90</v>
      </c>
    </row>
    <row r="5293" spans="2:51" s="1" customFormat="1" ht="11.25">
      <c r="B5293" s="32"/>
      <c r="D5293" s="154" t="s">
        <v>403</v>
      </c>
      <c r="F5293" s="176" t="s">
        <v>199</v>
      </c>
      <c r="H5293" s="177">
        <v>987.24</v>
      </c>
      <c r="L5293" s="32"/>
      <c r="M5293" s="175"/>
      <c r="T5293" s="56"/>
      <c r="AU5293" s="17" t="s">
        <v>90</v>
      </c>
    </row>
    <row r="5294" spans="2:51" s="1" customFormat="1" ht="11.25">
      <c r="B5294" s="32"/>
      <c r="D5294" s="154" t="s">
        <v>403</v>
      </c>
      <c r="F5294" s="176" t="s">
        <v>2915</v>
      </c>
      <c r="H5294" s="177">
        <v>0</v>
      </c>
      <c r="L5294" s="32"/>
      <c r="M5294" s="175"/>
      <c r="T5294" s="56"/>
      <c r="AU5294" s="17" t="s">
        <v>90</v>
      </c>
    </row>
    <row r="5295" spans="2:51" s="1" customFormat="1" ht="11.25">
      <c r="B5295" s="32"/>
      <c r="D5295" s="154" t="s">
        <v>403</v>
      </c>
      <c r="F5295" s="176" t="s">
        <v>319</v>
      </c>
      <c r="H5295" s="177">
        <v>135.84200000000001</v>
      </c>
      <c r="L5295" s="32"/>
      <c r="M5295" s="175"/>
      <c r="T5295" s="56"/>
      <c r="AU5295" s="17" t="s">
        <v>90</v>
      </c>
    </row>
    <row r="5296" spans="2:51" s="1" customFormat="1" ht="11.25">
      <c r="B5296" s="32"/>
      <c r="D5296" s="154" t="s">
        <v>403</v>
      </c>
      <c r="F5296" s="176" t="s">
        <v>386</v>
      </c>
      <c r="H5296" s="177">
        <v>1211.752</v>
      </c>
      <c r="L5296" s="32"/>
      <c r="M5296" s="175"/>
      <c r="T5296" s="56"/>
      <c r="AU5296" s="17" t="s">
        <v>90</v>
      </c>
    </row>
    <row r="5297" spans="2:47" s="1" customFormat="1" ht="11.25">
      <c r="B5297" s="32"/>
      <c r="D5297" s="154" t="s">
        <v>403</v>
      </c>
      <c r="F5297" s="174" t="s">
        <v>2917</v>
      </c>
      <c r="L5297" s="32"/>
      <c r="M5297" s="175"/>
      <c r="T5297" s="56"/>
      <c r="AU5297" s="17" t="s">
        <v>90</v>
      </c>
    </row>
    <row r="5298" spans="2:47" s="1" customFormat="1" ht="11.25">
      <c r="B5298" s="32"/>
      <c r="D5298" s="154" t="s">
        <v>403</v>
      </c>
      <c r="F5298" s="176" t="s">
        <v>916</v>
      </c>
      <c r="H5298" s="177">
        <v>0</v>
      </c>
      <c r="L5298" s="32"/>
      <c r="M5298" s="175"/>
      <c r="T5298" s="56"/>
      <c r="AU5298" s="17" t="s">
        <v>90</v>
      </c>
    </row>
    <row r="5299" spans="2:47" s="1" customFormat="1" ht="11.25">
      <c r="B5299" s="32"/>
      <c r="D5299" s="154" t="s">
        <v>403</v>
      </c>
      <c r="F5299" s="176" t="s">
        <v>2918</v>
      </c>
      <c r="H5299" s="177">
        <v>0</v>
      </c>
      <c r="L5299" s="32"/>
      <c r="M5299" s="175"/>
      <c r="T5299" s="56"/>
      <c r="AU5299" s="17" t="s">
        <v>90</v>
      </c>
    </row>
    <row r="5300" spans="2:47" s="1" customFormat="1" ht="11.25">
      <c r="B5300" s="32"/>
      <c r="D5300" s="154" t="s">
        <v>403</v>
      </c>
      <c r="F5300" s="176" t="s">
        <v>2919</v>
      </c>
      <c r="H5300" s="177">
        <v>46.875</v>
      </c>
      <c r="L5300" s="32"/>
      <c r="M5300" s="175"/>
      <c r="T5300" s="56"/>
      <c r="AU5300" s="17" t="s">
        <v>90</v>
      </c>
    </row>
    <row r="5301" spans="2:47" s="1" customFormat="1" ht="11.25">
      <c r="B5301" s="32"/>
      <c r="D5301" s="154" t="s">
        <v>403</v>
      </c>
      <c r="F5301" s="176" t="s">
        <v>765</v>
      </c>
      <c r="H5301" s="177">
        <v>-1.6160000000000001</v>
      </c>
      <c r="L5301" s="32"/>
      <c r="M5301" s="175"/>
      <c r="T5301" s="56"/>
      <c r="AU5301" s="17" t="s">
        <v>90</v>
      </c>
    </row>
    <row r="5302" spans="2:47" s="1" customFormat="1" ht="11.25">
      <c r="B5302" s="32"/>
      <c r="D5302" s="154" t="s">
        <v>403</v>
      </c>
      <c r="F5302" s="176" t="s">
        <v>734</v>
      </c>
      <c r="H5302" s="177">
        <v>-1.8180000000000001</v>
      </c>
      <c r="L5302" s="32"/>
      <c r="M5302" s="175"/>
      <c r="T5302" s="56"/>
      <c r="AU5302" s="17" t="s">
        <v>90</v>
      </c>
    </row>
    <row r="5303" spans="2:47" s="1" customFormat="1" ht="11.25">
      <c r="B5303" s="32"/>
      <c r="D5303" s="154" t="s">
        <v>403</v>
      </c>
      <c r="F5303" s="176" t="s">
        <v>2920</v>
      </c>
      <c r="H5303" s="177">
        <v>0</v>
      </c>
      <c r="L5303" s="32"/>
      <c r="M5303" s="175"/>
      <c r="T5303" s="56"/>
      <c r="AU5303" s="17" t="s">
        <v>90</v>
      </c>
    </row>
    <row r="5304" spans="2:47" s="1" customFormat="1" ht="11.25">
      <c r="B5304" s="32"/>
      <c r="D5304" s="154" t="s">
        <v>403</v>
      </c>
      <c r="F5304" s="176" t="s">
        <v>2921</v>
      </c>
      <c r="H5304" s="177">
        <v>9.4320000000000004</v>
      </c>
      <c r="L5304" s="32"/>
      <c r="M5304" s="175"/>
      <c r="T5304" s="56"/>
      <c r="AU5304" s="17" t="s">
        <v>90</v>
      </c>
    </row>
    <row r="5305" spans="2:47" s="1" customFormat="1" ht="11.25">
      <c r="B5305" s="32"/>
      <c r="D5305" s="154" t="s">
        <v>403</v>
      </c>
      <c r="F5305" s="176" t="s">
        <v>765</v>
      </c>
      <c r="H5305" s="177">
        <v>-1.6160000000000001</v>
      </c>
      <c r="L5305" s="32"/>
      <c r="M5305" s="175"/>
      <c r="T5305" s="56"/>
      <c r="AU5305" s="17" t="s">
        <v>90</v>
      </c>
    </row>
    <row r="5306" spans="2:47" s="1" customFormat="1" ht="11.25">
      <c r="B5306" s="32"/>
      <c r="D5306" s="154" t="s">
        <v>403</v>
      </c>
      <c r="F5306" s="176" t="s">
        <v>2922</v>
      </c>
      <c r="H5306" s="177">
        <v>0</v>
      </c>
      <c r="L5306" s="32"/>
      <c r="M5306" s="175"/>
      <c r="T5306" s="56"/>
      <c r="AU5306" s="17" t="s">
        <v>90</v>
      </c>
    </row>
    <row r="5307" spans="2:47" s="1" customFormat="1" ht="11.25">
      <c r="B5307" s="32"/>
      <c r="D5307" s="154" t="s">
        <v>403</v>
      </c>
      <c r="F5307" s="176" t="s">
        <v>2923</v>
      </c>
      <c r="H5307" s="177">
        <v>43.115000000000002</v>
      </c>
      <c r="L5307" s="32"/>
      <c r="M5307" s="175"/>
      <c r="T5307" s="56"/>
      <c r="AU5307" s="17" t="s">
        <v>90</v>
      </c>
    </row>
    <row r="5308" spans="2:47" s="1" customFormat="1" ht="11.25">
      <c r="B5308" s="32"/>
      <c r="D5308" s="154" t="s">
        <v>403</v>
      </c>
      <c r="F5308" s="176" t="s">
        <v>926</v>
      </c>
      <c r="H5308" s="177">
        <v>-3.2320000000000002</v>
      </c>
      <c r="L5308" s="32"/>
      <c r="M5308" s="175"/>
      <c r="T5308" s="56"/>
      <c r="AU5308" s="17" t="s">
        <v>90</v>
      </c>
    </row>
    <row r="5309" spans="2:47" s="1" customFormat="1" ht="11.25">
      <c r="B5309" s="32"/>
      <c r="D5309" s="154" t="s">
        <v>403</v>
      </c>
      <c r="F5309" s="176" t="s">
        <v>918</v>
      </c>
      <c r="H5309" s="177">
        <v>0</v>
      </c>
      <c r="L5309" s="32"/>
      <c r="M5309" s="175"/>
      <c r="T5309" s="56"/>
      <c r="AU5309" s="17" t="s">
        <v>90</v>
      </c>
    </row>
    <row r="5310" spans="2:47" s="1" customFormat="1" ht="11.25">
      <c r="B5310" s="32"/>
      <c r="D5310" s="154" t="s">
        <v>403</v>
      </c>
      <c r="F5310" s="176" t="s">
        <v>2924</v>
      </c>
      <c r="H5310" s="177">
        <v>0</v>
      </c>
      <c r="L5310" s="32"/>
      <c r="M5310" s="175"/>
      <c r="T5310" s="56"/>
      <c r="AU5310" s="17" t="s">
        <v>90</v>
      </c>
    </row>
    <row r="5311" spans="2:47" s="1" customFormat="1" ht="11.25">
      <c r="B5311" s="32"/>
      <c r="D5311" s="154" t="s">
        <v>403</v>
      </c>
      <c r="F5311" s="176" t="s">
        <v>2925</v>
      </c>
      <c r="H5311" s="177">
        <v>15.8</v>
      </c>
      <c r="L5311" s="32"/>
      <c r="M5311" s="175"/>
      <c r="T5311" s="56"/>
      <c r="AU5311" s="17" t="s">
        <v>90</v>
      </c>
    </row>
    <row r="5312" spans="2:47" s="1" customFormat="1" ht="11.25">
      <c r="B5312" s="32"/>
      <c r="D5312" s="154" t="s">
        <v>403</v>
      </c>
      <c r="F5312" s="176" t="s">
        <v>2926</v>
      </c>
      <c r="H5312" s="177">
        <v>0</v>
      </c>
      <c r="L5312" s="32"/>
      <c r="M5312" s="175"/>
      <c r="T5312" s="56"/>
      <c r="AU5312" s="17" t="s">
        <v>90</v>
      </c>
    </row>
    <row r="5313" spans="2:47" s="1" customFormat="1" ht="11.25">
      <c r="B5313" s="32"/>
      <c r="D5313" s="154" t="s">
        <v>403</v>
      </c>
      <c r="F5313" s="176" t="s">
        <v>2927</v>
      </c>
      <c r="H5313" s="177">
        <v>35.225000000000001</v>
      </c>
      <c r="L5313" s="32"/>
      <c r="M5313" s="175"/>
      <c r="T5313" s="56"/>
      <c r="AU5313" s="17" t="s">
        <v>90</v>
      </c>
    </row>
    <row r="5314" spans="2:47" s="1" customFormat="1" ht="11.25">
      <c r="B5314" s="32"/>
      <c r="D5314" s="154" t="s">
        <v>403</v>
      </c>
      <c r="F5314" s="176" t="s">
        <v>765</v>
      </c>
      <c r="H5314" s="177">
        <v>-1.6160000000000001</v>
      </c>
      <c r="L5314" s="32"/>
      <c r="M5314" s="175"/>
      <c r="T5314" s="56"/>
      <c r="AU5314" s="17" t="s">
        <v>90</v>
      </c>
    </row>
    <row r="5315" spans="2:47" s="1" customFormat="1" ht="11.25">
      <c r="B5315" s="32"/>
      <c r="D5315" s="154" t="s">
        <v>403</v>
      </c>
      <c r="F5315" s="176" t="s">
        <v>2928</v>
      </c>
      <c r="H5315" s="177">
        <v>0</v>
      </c>
      <c r="L5315" s="32"/>
      <c r="M5315" s="175"/>
      <c r="T5315" s="56"/>
      <c r="AU5315" s="17" t="s">
        <v>90</v>
      </c>
    </row>
    <row r="5316" spans="2:47" s="1" customFormat="1" ht="11.25">
      <c r="B5316" s="32"/>
      <c r="D5316" s="154" t="s">
        <v>403</v>
      </c>
      <c r="F5316" s="176" t="s">
        <v>2929</v>
      </c>
      <c r="H5316" s="177">
        <v>13.1</v>
      </c>
      <c r="L5316" s="32"/>
      <c r="M5316" s="175"/>
      <c r="T5316" s="56"/>
      <c r="AU5316" s="17" t="s">
        <v>90</v>
      </c>
    </row>
    <row r="5317" spans="2:47" s="1" customFormat="1" ht="11.25">
      <c r="B5317" s="32"/>
      <c r="D5317" s="154" t="s">
        <v>403</v>
      </c>
      <c r="F5317" s="176" t="s">
        <v>765</v>
      </c>
      <c r="H5317" s="177">
        <v>-1.6160000000000001</v>
      </c>
      <c r="L5317" s="32"/>
      <c r="M5317" s="175"/>
      <c r="T5317" s="56"/>
      <c r="AU5317" s="17" t="s">
        <v>90</v>
      </c>
    </row>
    <row r="5318" spans="2:47" s="1" customFormat="1" ht="11.25">
      <c r="B5318" s="32"/>
      <c r="D5318" s="154" t="s">
        <v>403</v>
      </c>
      <c r="F5318" s="176" t="s">
        <v>2930</v>
      </c>
      <c r="H5318" s="177">
        <v>0</v>
      </c>
      <c r="L5318" s="32"/>
      <c r="M5318" s="175"/>
      <c r="T5318" s="56"/>
      <c r="AU5318" s="17" t="s">
        <v>90</v>
      </c>
    </row>
    <row r="5319" spans="2:47" s="1" customFormat="1" ht="11.25">
      <c r="B5319" s="32"/>
      <c r="D5319" s="154" t="s">
        <v>403</v>
      </c>
      <c r="F5319" s="176" t="s">
        <v>2923</v>
      </c>
      <c r="H5319" s="177">
        <v>43.115000000000002</v>
      </c>
      <c r="L5319" s="32"/>
      <c r="M5319" s="175"/>
      <c r="T5319" s="56"/>
      <c r="AU5319" s="17" t="s">
        <v>90</v>
      </c>
    </row>
    <row r="5320" spans="2:47" s="1" customFormat="1" ht="11.25">
      <c r="B5320" s="32"/>
      <c r="D5320" s="154" t="s">
        <v>403</v>
      </c>
      <c r="F5320" s="176" t="s">
        <v>926</v>
      </c>
      <c r="H5320" s="177">
        <v>-3.2320000000000002</v>
      </c>
      <c r="L5320" s="32"/>
      <c r="M5320" s="175"/>
      <c r="T5320" s="56"/>
      <c r="AU5320" s="17" t="s">
        <v>90</v>
      </c>
    </row>
    <row r="5321" spans="2:47" s="1" customFormat="1" ht="11.25">
      <c r="B5321" s="32"/>
      <c r="D5321" s="154" t="s">
        <v>403</v>
      </c>
      <c r="F5321" s="176" t="s">
        <v>919</v>
      </c>
      <c r="H5321" s="177">
        <v>0</v>
      </c>
      <c r="L5321" s="32"/>
      <c r="M5321" s="175"/>
      <c r="T5321" s="56"/>
      <c r="AU5321" s="17" t="s">
        <v>90</v>
      </c>
    </row>
    <row r="5322" spans="2:47" s="1" customFormat="1" ht="11.25">
      <c r="B5322" s="32"/>
      <c r="D5322" s="154" t="s">
        <v>403</v>
      </c>
      <c r="F5322" s="176" t="s">
        <v>2931</v>
      </c>
      <c r="H5322" s="177">
        <v>0</v>
      </c>
      <c r="L5322" s="32"/>
      <c r="M5322" s="175"/>
      <c r="T5322" s="56"/>
      <c r="AU5322" s="17" t="s">
        <v>90</v>
      </c>
    </row>
    <row r="5323" spans="2:47" s="1" customFormat="1" ht="11.25">
      <c r="B5323" s="32"/>
      <c r="D5323" s="154" t="s">
        <v>403</v>
      </c>
      <c r="F5323" s="176" t="s">
        <v>2932</v>
      </c>
      <c r="H5323" s="177">
        <v>19.350000000000001</v>
      </c>
      <c r="L5323" s="32"/>
      <c r="M5323" s="175"/>
      <c r="T5323" s="56"/>
      <c r="AU5323" s="17" t="s">
        <v>90</v>
      </c>
    </row>
    <row r="5324" spans="2:47" s="1" customFormat="1" ht="11.25">
      <c r="B5324" s="32"/>
      <c r="D5324" s="154" t="s">
        <v>403</v>
      </c>
      <c r="F5324" s="176" t="s">
        <v>765</v>
      </c>
      <c r="H5324" s="177">
        <v>-1.6160000000000001</v>
      </c>
      <c r="L5324" s="32"/>
      <c r="M5324" s="175"/>
      <c r="T5324" s="56"/>
      <c r="AU5324" s="17" t="s">
        <v>90</v>
      </c>
    </row>
    <row r="5325" spans="2:47" s="1" customFormat="1" ht="11.25">
      <c r="B5325" s="32"/>
      <c r="D5325" s="154" t="s">
        <v>403</v>
      </c>
      <c r="F5325" s="176" t="s">
        <v>2933</v>
      </c>
      <c r="H5325" s="177">
        <v>0</v>
      </c>
      <c r="L5325" s="32"/>
      <c r="M5325" s="175"/>
      <c r="T5325" s="56"/>
      <c r="AU5325" s="17" t="s">
        <v>90</v>
      </c>
    </row>
    <row r="5326" spans="2:47" s="1" customFormat="1" ht="11.25">
      <c r="B5326" s="32"/>
      <c r="D5326" s="154" t="s">
        <v>403</v>
      </c>
      <c r="F5326" s="176" t="s">
        <v>2929</v>
      </c>
      <c r="H5326" s="177">
        <v>13.1</v>
      </c>
      <c r="L5326" s="32"/>
      <c r="M5326" s="175"/>
      <c r="T5326" s="56"/>
      <c r="AU5326" s="17" t="s">
        <v>90</v>
      </c>
    </row>
    <row r="5327" spans="2:47" s="1" customFormat="1" ht="11.25">
      <c r="B5327" s="32"/>
      <c r="D5327" s="154" t="s">
        <v>403</v>
      </c>
      <c r="F5327" s="176" t="s">
        <v>765</v>
      </c>
      <c r="H5327" s="177">
        <v>-1.6160000000000001</v>
      </c>
      <c r="L5327" s="32"/>
      <c r="M5327" s="175"/>
      <c r="T5327" s="56"/>
      <c r="AU5327" s="17" t="s">
        <v>90</v>
      </c>
    </row>
    <row r="5328" spans="2:47" s="1" customFormat="1" ht="11.25">
      <c r="B5328" s="32"/>
      <c r="D5328" s="154" t="s">
        <v>403</v>
      </c>
      <c r="F5328" s="176" t="s">
        <v>2934</v>
      </c>
      <c r="H5328" s="177">
        <v>0</v>
      </c>
      <c r="L5328" s="32"/>
      <c r="M5328" s="175"/>
      <c r="T5328" s="56"/>
      <c r="AU5328" s="17" t="s">
        <v>90</v>
      </c>
    </row>
    <row r="5329" spans="2:65" s="1" customFormat="1" ht="11.25">
      <c r="B5329" s="32"/>
      <c r="D5329" s="154" t="s">
        <v>403</v>
      </c>
      <c r="F5329" s="176" t="s">
        <v>2923</v>
      </c>
      <c r="H5329" s="177">
        <v>43.115000000000002</v>
      </c>
      <c r="L5329" s="32"/>
      <c r="M5329" s="175"/>
      <c r="T5329" s="56"/>
      <c r="AU5329" s="17" t="s">
        <v>90</v>
      </c>
    </row>
    <row r="5330" spans="2:65" s="1" customFormat="1" ht="11.25">
      <c r="B5330" s="32"/>
      <c r="D5330" s="154" t="s">
        <v>403</v>
      </c>
      <c r="F5330" s="176" t="s">
        <v>926</v>
      </c>
      <c r="H5330" s="177">
        <v>-3.2320000000000002</v>
      </c>
      <c r="L5330" s="32"/>
      <c r="M5330" s="175"/>
      <c r="T5330" s="56"/>
      <c r="AU5330" s="17" t="s">
        <v>90</v>
      </c>
    </row>
    <row r="5331" spans="2:65" s="1" customFormat="1" ht="11.25">
      <c r="B5331" s="32"/>
      <c r="D5331" s="154" t="s">
        <v>403</v>
      </c>
      <c r="F5331" s="176" t="s">
        <v>386</v>
      </c>
      <c r="H5331" s="177">
        <v>261.017</v>
      </c>
      <c r="L5331" s="32"/>
      <c r="M5331" s="175"/>
      <c r="T5331" s="56"/>
      <c r="AU5331" s="17" t="s">
        <v>90</v>
      </c>
    </row>
    <row r="5332" spans="2:65" s="1" customFormat="1" ht="16.5" customHeight="1">
      <c r="B5332" s="32"/>
      <c r="C5332" s="139" t="s">
        <v>2946</v>
      </c>
      <c r="D5332" s="139" t="s">
        <v>375</v>
      </c>
      <c r="E5332" s="140" t="s">
        <v>2947</v>
      </c>
      <c r="F5332" s="141" t="s">
        <v>2948</v>
      </c>
      <c r="G5332" s="142" t="s">
        <v>172</v>
      </c>
      <c r="H5332" s="143">
        <v>1384.0989999999999</v>
      </c>
      <c r="I5332" s="144"/>
      <c r="J5332" s="145">
        <f>ROUND(I5332*H5332,2)</f>
        <v>0</v>
      </c>
      <c r="K5332" s="146"/>
      <c r="L5332" s="32"/>
      <c r="M5332" s="147" t="s">
        <v>1</v>
      </c>
      <c r="N5332" s="148" t="s">
        <v>45</v>
      </c>
      <c r="P5332" s="149">
        <f>O5332*H5332</f>
        <v>0</v>
      </c>
      <c r="Q5332" s="149">
        <v>2.0000000000000001E-4</v>
      </c>
      <c r="R5332" s="149">
        <f>Q5332*H5332</f>
        <v>0.2768198</v>
      </c>
      <c r="S5332" s="149">
        <v>0</v>
      </c>
      <c r="T5332" s="150">
        <f>S5332*H5332</f>
        <v>0</v>
      </c>
      <c r="AR5332" s="151" t="s">
        <v>497</v>
      </c>
      <c r="AT5332" s="151" t="s">
        <v>375</v>
      </c>
      <c r="AU5332" s="151" t="s">
        <v>90</v>
      </c>
      <c r="AY5332" s="17" t="s">
        <v>373</v>
      </c>
      <c r="BE5332" s="152">
        <f>IF(N5332="základní",J5332,0)</f>
        <v>0</v>
      </c>
      <c r="BF5332" s="152">
        <f>IF(N5332="snížená",J5332,0)</f>
        <v>0</v>
      </c>
      <c r="BG5332" s="152">
        <f>IF(N5332="zákl. přenesená",J5332,0)</f>
        <v>0</v>
      </c>
      <c r="BH5332" s="152">
        <f>IF(N5332="sníž. přenesená",J5332,0)</f>
        <v>0</v>
      </c>
      <c r="BI5332" s="152">
        <f>IF(N5332="nulová",J5332,0)</f>
        <v>0</v>
      </c>
      <c r="BJ5332" s="17" t="s">
        <v>87</v>
      </c>
      <c r="BK5332" s="152">
        <f>ROUND(I5332*H5332,2)</f>
        <v>0</v>
      </c>
      <c r="BL5332" s="17" t="s">
        <v>497</v>
      </c>
      <c r="BM5332" s="151" t="s">
        <v>2949</v>
      </c>
    </row>
    <row r="5333" spans="2:65" s="13" customFormat="1" ht="11.25">
      <c r="B5333" s="160"/>
      <c r="D5333" s="154" t="s">
        <v>381</v>
      </c>
      <c r="E5333" s="161" t="s">
        <v>1</v>
      </c>
      <c r="F5333" s="162" t="s">
        <v>197</v>
      </c>
      <c r="H5333" s="163">
        <v>1211.752</v>
      </c>
      <c r="I5333" s="164"/>
      <c r="L5333" s="160"/>
      <c r="M5333" s="165"/>
      <c r="T5333" s="166"/>
      <c r="AT5333" s="161" t="s">
        <v>381</v>
      </c>
      <c r="AU5333" s="161" t="s">
        <v>90</v>
      </c>
      <c r="AV5333" s="13" t="s">
        <v>90</v>
      </c>
      <c r="AW5333" s="13" t="s">
        <v>36</v>
      </c>
      <c r="AX5333" s="13" t="s">
        <v>80</v>
      </c>
      <c r="AY5333" s="161" t="s">
        <v>373</v>
      </c>
    </row>
    <row r="5334" spans="2:65" s="12" customFormat="1" ht="11.25">
      <c r="B5334" s="153"/>
      <c r="D5334" s="154" t="s">
        <v>381</v>
      </c>
      <c r="E5334" s="155" t="s">
        <v>1</v>
      </c>
      <c r="F5334" s="156" t="s">
        <v>2950</v>
      </c>
      <c r="H5334" s="155" t="s">
        <v>1</v>
      </c>
      <c r="I5334" s="157"/>
      <c r="L5334" s="153"/>
      <c r="M5334" s="158"/>
      <c r="T5334" s="159"/>
      <c r="AT5334" s="155" t="s">
        <v>381</v>
      </c>
      <c r="AU5334" s="155" t="s">
        <v>90</v>
      </c>
      <c r="AV5334" s="12" t="s">
        <v>87</v>
      </c>
      <c r="AW5334" s="12" t="s">
        <v>36</v>
      </c>
      <c r="AX5334" s="12" t="s">
        <v>80</v>
      </c>
      <c r="AY5334" s="155" t="s">
        <v>373</v>
      </c>
    </row>
    <row r="5335" spans="2:65" s="13" customFormat="1" ht="11.25">
      <c r="B5335" s="160"/>
      <c r="D5335" s="154" t="s">
        <v>381</v>
      </c>
      <c r="E5335" s="161" t="s">
        <v>1</v>
      </c>
      <c r="F5335" s="162" t="s">
        <v>2951</v>
      </c>
      <c r="H5335" s="163">
        <v>-88.67</v>
      </c>
      <c r="I5335" s="164"/>
      <c r="L5335" s="160"/>
      <c r="M5335" s="165"/>
      <c r="T5335" s="166"/>
      <c r="AT5335" s="161" t="s">
        <v>381</v>
      </c>
      <c r="AU5335" s="161" t="s">
        <v>90</v>
      </c>
      <c r="AV5335" s="13" t="s">
        <v>90</v>
      </c>
      <c r="AW5335" s="13" t="s">
        <v>36</v>
      </c>
      <c r="AX5335" s="13" t="s">
        <v>80</v>
      </c>
      <c r="AY5335" s="161" t="s">
        <v>373</v>
      </c>
    </row>
    <row r="5336" spans="2:65" s="13" customFormat="1" ht="11.25">
      <c r="B5336" s="160"/>
      <c r="D5336" s="154" t="s">
        <v>381</v>
      </c>
      <c r="E5336" s="161" t="s">
        <v>1</v>
      </c>
      <c r="F5336" s="162" t="s">
        <v>172</v>
      </c>
      <c r="H5336" s="163">
        <v>261.017</v>
      </c>
      <c r="I5336" s="164"/>
      <c r="L5336" s="160"/>
      <c r="M5336" s="165"/>
      <c r="T5336" s="166"/>
      <c r="AT5336" s="161" t="s">
        <v>381</v>
      </c>
      <c r="AU5336" s="161" t="s">
        <v>90</v>
      </c>
      <c r="AV5336" s="13" t="s">
        <v>90</v>
      </c>
      <c r="AW5336" s="13" t="s">
        <v>36</v>
      </c>
      <c r="AX5336" s="13" t="s">
        <v>80</v>
      </c>
      <c r="AY5336" s="161" t="s">
        <v>373</v>
      </c>
    </row>
    <row r="5337" spans="2:65" s="14" customFormat="1" ht="11.25">
      <c r="B5337" s="167"/>
      <c r="D5337" s="154" t="s">
        <v>381</v>
      </c>
      <c r="E5337" s="168" t="s">
        <v>1</v>
      </c>
      <c r="F5337" s="169" t="s">
        <v>386</v>
      </c>
      <c r="H5337" s="170">
        <v>1384.0989999999999</v>
      </c>
      <c r="I5337" s="171"/>
      <c r="L5337" s="167"/>
      <c r="M5337" s="172"/>
      <c r="T5337" s="173"/>
      <c r="AT5337" s="168" t="s">
        <v>381</v>
      </c>
      <c r="AU5337" s="168" t="s">
        <v>90</v>
      </c>
      <c r="AV5337" s="14" t="s">
        <v>379</v>
      </c>
      <c r="AW5337" s="14" t="s">
        <v>36</v>
      </c>
      <c r="AX5337" s="14" t="s">
        <v>87</v>
      </c>
      <c r="AY5337" s="168" t="s">
        <v>373</v>
      </c>
    </row>
    <row r="5338" spans="2:65" s="1" customFormat="1" ht="11.25">
      <c r="B5338" s="32"/>
      <c r="D5338" s="154" t="s">
        <v>403</v>
      </c>
      <c r="F5338" s="174" t="s">
        <v>2912</v>
      </c>
      <c r="L5338" s="32"/>
      <c r="M5338" s="175"/>
      <c r="T5338" s="56"/>
      <c r="AU5338" s="17" t="s">
        <v>90</v>
      </c>
    </row>
    <row r="5339" spans="2:65" s="1" customFormat="1" ht="11.25">
      <c r="B5339" s="32"/>
      <c r="D5339" s="154" t="s">
        <v>403</v>
      </c>
      <c r="F5339" s="176" t="s">
        <v>2913</v>
      </c>
      <c r="H5339" s="177">
        <v>0</v>
      </c>
      <c r="L5339" s="32"/>
      <c r="M5339" s="175"/>
      <c r="T5339" s="56"/>
      <c r="AU5339" s="17" t="s">
        <v>90</v>
      </c>
    </row>
    <row r="5340" spans="2:65" s="1" customFormat="1" ht="11.25">
      <c r="B5340" s="32"/>
      <c r="D5340" s="154" t="s">
        <v>403</v>
      </c>
      <c r="F5340" s="176" t="s">
        <v>2914</v>
      </c>
      <c r="H5340" s="177">
        <v>0</v>
      </c>
      <c r="L5340" s="32"/>
      <c r="M5340" s="175"/>
      <c r="T5340" s="56"/>
      <c r="AU5340" s="17" t="s">
        <v>90</v>
      </c>
    </row>
    <row r="5341" spans="2:65" s="1" customFormat="1" ht="11.25">
      <c r="B5341" s="32"/>
      <c r="D5341" s="154" t="s">
        <v>403</v>
      </c>
      <c r="F5341" s="176" t="s">
        <v>80</v>
      </c>
      <c r="H5341" s="177">
        <v>0</v>
      </c>
      <c r="L5341" s="32"/>
      <c r="M5341" s="175"/>
      <c r="T5341" s="56"/>
      <c r="AU5341" s="17" t="s">
        <v>90</v>
      </c>
    </row>
    <row r="5342" spans="2:65" s="1" customFormat="1" ht="11.25">
      <c r="B5342" s="32"/>
      <c r="D5342" s="154" t="s">
        <v>403</v>
      </c>
      <c r="F5342" s="176" t="s">
        <v>2915</v>
      </c>
      <c r="H5342" s="177">
        <v>0</v>
      </c>
      <c r="L5342" s="32"/>
      <c r="M5342" s="175"/>
      <c r="T5342" s="56"/>
      <c r="AU5342" s="17" t="s">
        <v>90</v>
      </c>
    </row>
    <row r="5343" spans="2:65" s="1" customFormat="1" ht="11.25">
      <c r="B5343" s="32"/>
      <c r="D5343" s="154" t="s">
        <v>403</v>
      </c>
      <c r="F5343" s="176" t="s">
        <v>213</v>
      </c>
      <c r="H5343" s="177">
        <v>88.67</v>
      </c>
      <c r="L5343" s="32"/>
      <c r="M5343" s="175"/>
      <c r="T5343" s="56"/>
      <c r="AU5343" s="17" t="s">
        <v>90</v>
      </c>
    </row>
    <row r="5344" spans="2:65" s="1" customFormat="1" ht="11.25">
      <c r="B5344" s="32"/>
      <c r="D5344" s="154" t="s">
        <v>403</v>
      </c>
      <c r="F5344" s="176" t="s">
        <v>2916</v>
      </c>
      <c r="H5344" s="177">
        <v>0</v>
      </c>
      <c r="L5344" s="32"/>
      <c r="M5344" s="175"/>
      <c r="T5344" s="56"/>
      <c r="AU5344" s="17" t="s">
        <v>90</v>
      </c>
    </row>
    <row r="5345" spans="2:47" s="1" customFormat="1" ht="11.25">
      <c r="B5345" s="32"/>
      <c r="D5345" s="154" t="s">
        <v>403</v>
      </c>
      <c r="F5345" s="176" t="s">
        <v>2914</v>
      </c>
      <c r="H5345" s="177">
        <v>0</v>
      </c>
      <c r="L5345" s="32"/>
      <c r="M5345" s="175"/>
      <c r="T5345" s="56"/>
      <c r="AU5345" s="17" t="s">
        <v>90</v>
      </c>
    </row>
    <row r="5346" spans="2:47" s="1" customFormat="1" ht="11.25">
      <c r="B5346" s="32"/>
      <c r="D5346" s="154" t="s">
        <v>403</v>
      </c>
      <c r="F5346" s="176" t="s">
        <v>199</v>
      </c>
      <c r="H5346" s="177">
        <v>987.24</v>
      </c>
      <c r="L5346" s="32"/>
      <c r="M5346" s="175"/>
      <c r="T5346" s="56"/>
      <c r="AU5346" s="17" t="s">
        <v>90</v>
      </c>
    </row>
    <row r="5347" spans="2:47" s="1" customFormat="1" ht="11.25">
      <c r="B5347" s="32"/>
      <c r="D5347" s="154" t="s">
        <v>403</v>
      </c>
      <c r="F5347" s="176" t="s">
        <v>2915</v>
      </c>
      <c r="H5347" s="177">
        <v>0</v>
      </c>
      <c r="L5347" s="32"/>
      <c r="M5347" s="175"/>
      <c r="T5347" s="56"/>
      <c r="AU5347" s="17" t="s">
        <v>90</v>
      </c>
    </row>
    <row r="5348" spans="2:47" s="1" customFormat="1" ht="11.25">
      <c r="B5348" s="32"/>
      <c r="D5348" s="154" t="s">
        <v>403</v>
      </c>
      <c r="F5348" s="176" t="s">
        <v>319</v>
      </c>
      <c r="H5348" s="177">
        <v>135.84200000000001</v>
      </c>
      <c r="L5348" s="32"/>
      <c r="M5348" s="175"/>
      <c r="T5348" s="56"/>
      <c r="AU5348" s="17" t="s">
        <v>90</v>
      </c>
    </row>
    <row r="5349" spans="2:47" s="1" customFormat="1" ht="11.25">
      <c r="B5349" s="32"/>
      <c r="D5349" s="154" t="s">
        <v>403</v>
      </c>
      <c r="F5349" s="176" t="s">
        <v>386</v>
      </c>
      <c r="H5349" s="177">
        <v>1211.752</v>
      </c>
      <c r="L5349" s="32"/>
      <c r="M5349" s="175"/>
      <c r="T5349" s="56"/>
      <c r="AU5349" s="17" t="s">
        <v>90</v>
      </c>
    </row>
    <row r="5350" spans="2:47" s="1" customFormat="1" ht="11.25">
      <c r="B5350" s="32"/>
      <c r="D5350" s="154" t="s">
        <v>403</v>
      </c>
      <c r="F5350" s="174" t="s">
        <v>2952</v>
      </c>
      <c r="L5350" s="32"/>
      <c r="M5350" s="175"/>
      <c r="T5350" s="56"/>
      <c r="AU5350" s="17" t="s">
        <v>90</v>
      </c>
    </row>
    <row r="5351" spans="2:47" s="1" customFormat="1" ht="11.25">
      <c r="B5351" s="32"/>
      <c r="D5351" s="154" t="s">
        <v>403</v>
      </c>
      <c r="F5351" s="176" t="s">
        <v>215</v>
      </c>
      <c r="H5351" s="177">
        <v>22.23</v>
      </c>
      <c r="L5351" s="32"/>
      <c r="M5351" s="175"/>
      <c r="T5351" s="56"/>
      <c r="AU5351" s="17" t="s">
        <v>90</v>
      </c>
    </row>
    <row r="5352" spans="2:47" s="1" customFormat="1" ht="11.25">
      <c r="B5352" s="32"/>
      <c r="D5352" s="154" t="s">
        <v>403</v>
      </c>
      <c r="F5352" s="176" t="s">
        <v>217</v>
      </c>
      <c r="H5352" s="177">
        <v>66.44</v>
      </c>
      <c r="L5352" s="32"/>
      <c r="M5352" s="175"/>
      <c r="T5352" s="56"/>
      <c r="AU5352" s="17" t="s">
        <v>90</v>
      </c>
    </row>
    <row r="5353" spans="2:47" s="1" customFormat="1" ht="11.25">
      <c r="B5353" s="32"/>
      <c r="D5353" s="154" t="s">
        <v>403</v>
      </c>
      <c r="F5353" s="176" t="s">
        <v>406</v>
      </c>
      <c r="H5353" s="177">
        <v>88.67</v>
      </c>
      <c r="L5353" s="32"/>
      <c r="M5353" s="175"/>
      <c r="T5353" s="56"/>
      <c r="AU5353" s="17" t="s">
        <v>90</v>
      </c>
    </row>
    <row r="5354" spans="2:47" s="1" customFormat="1" ht="11.25">
      <c r="B5354" s="32"/>
      <c r="D5354" s="154" t="s">
        <v>403</v>
      </c>
      <c r="F5354" s="174" t="s">
        <v>2917</v>
      </c>
      <c r="L5354" s="32"/>
      <c r="M5354" s="175"/>
      <c r="T5354" s="56"/>
      <c r="AU5354" s="17" t="s">
        <v>90</v>
      </c>
    </row>
    <row r="5355" spans="2:47" s="1" customFormat="1" ht="11.25">
      <c r="B5355" s="32"/>
      <c r="D5355" s="154" t="s">
        <v>403</v>
      </c>
      <c r="F5355" s="176" t="s">
        <v>916</v>
      </c>
      <c r="H5355" s="177">
        <v>0</v>
      </c>
      <c r="L5355" s="32"/>
      <c r="M5355" s="175"/>
      <c r="T5355" s="56"/>
      <c r="AU5355" s="17" t="s">
        <v>90</v>
      </c>
    </row>
    <row r="5356" spans="2:47" s="1" customFormat="1" ht="11.25">
      <c r="B5356" s="32"/>
      <c r="D5356" s="154" t="s">
        <v>403</v>
      </c>
      <c r="F5356" s="176" t="s">
        <v>2918</v>
      </c>
      <c r="H5356" s="177">
        <v>0</v>
      </c>
      <c r="L5356" s="32"/>
      <c r="M5356" s="175"/>
      <c r="T5356" s="56"/>
      <c r="AU5356" s="17" t="s">
        <v>90</v>
      </c>
    </row>
    <row r="5357" spans="2:47" s="1" customFormat="1" ht="11.25">
      <c r="B5357" s="32"/>
      <c r="D5357" s="154" t="s">
        <v>403</v>
      </c>
      <c r="F5357" s="176" t="s">
        <v>2919</v>
      </c>
      <c r="H5357" s="177">
        <v>46.875</v>
      </c>
      <c r="L5357" s="32"/>
      <c r="M5357" s="175"/>
      <c r="T5357" s="56"/>
      <c r="AU5357" s="17" t="s">
        <v>90</v>
      </c>
    </row>
    <row r="5358" spans="2:47" s="1" customFormat="1" ht="11.25">
      <c r="B5358" s="32"/>
      <c r="D5358" s="154" t="s">
        <v>403</v>
      </c>
      <c r="F5358" s="176" t="s">
        <v>765</v>
      </c>
      <c r="H5358" s="177">
        <v>-1.6160000000000001</v>
      </c>
      <c r="L5358" s="32"/>
      <c r="M5358" s="175"/>
      <c r="T5358" s="56"/>
      <c r="AU5358" s="17" t="s">
        <v>90</v>
      </c>
    </row>
    <row r="5359" spans="2:47" s="1" customFormat="1" ht="11.25">
      <c r="B5359" s="32"/>
      <c r="D5359" s="154" t="s">
        <v>403</v>
      </c>
      <c r="F5359" s="176" t="s">
        <v>734</v>
      </c>
      <c r="H5359" s="177">
        <v>-1.8180000000000001</v>
      </c>
      <c r="L5359" s="32"/>
      <c r="M5359" s="175"/>
      <c r="T5359" s="56"/>
      <c r="AU5359" s="17" t="s">
        <v>90</v>
      </c>
    </row>
    <row r="5360" spans="2:47" s="1" customFormat="1" ht="11.25">
      <c r="B5360" s="32"/>
      <c r="D5360" s="154" t="s">
        <v>403</v>
      </c>
      <c r="F5360" s="176" t="s">
        <v>2920</v>
      </c>
      <c r="H5360" s="177">
        <v>0</v>
      </c>
      <c r="L5360" s="32"/>
      <c r="M5360" s="175"/>
      <c r="T5360" s="56"/>
      <c r="AU5360" s="17" t="s">
        <v>90</v>
      </c>
    </row>
    <row r="5361" spans="2:47" s="1" customFormat="1" ht="11.25">
      <c r="B5361" s="32"/>
      <c r="D5361" s="154" t="s">
        <v>403</v>
      </c>
      <c r="F5361" s="176" t="s">
        <v>2921</v>
      </c>
      <c r="H5361" s="177">
        <v>9.4320000000000004</v>
      </c>
      <c r="L5361" s="32"/>
      <c r="M5361" s="175"/>
      <c r="T5361" s="56"/>
      <c r="AU5361" s="17" t="s">
        <v>90</v>
      </c>
    </row>
    <row r="5362" spans="2:47" s="1" customFormat="1" ht="11.25">
      <c r="B5362" s="32"/>
      <c r="D5362" s="154" t="s">
        <v>403</v>
      </c>
      <c r="F5362" s="176" t="s">
        <v>765</v>
      </c>
      <c r="H5362" s="177">
        <v>-1.6160000000000001</v>
      </c>
      <c r="L5362" s="32"/>
      <c r="M5362" s="175"/>
      <c r="T5362" s="56"/>
      <c r="AU5362" s="17" t="s">
        <v>90</v>
      </c>
    </row>
    <row r="5363" spans="2:47" s="1" customFormat="1" ht="11.25">
      <c r="B5363" s="32"/>
      <c r="D5363" s="154" t="s">
        <v>403</v>
      </c>
      <c r="F5363" s="176" t="s">
        <v>2922</v>
      </c>
      <c r="H5363" s="177">
        <v>0</v>
      </c>
      <c r="L5363" s="32"/>
      <c r="M5363" s="175"/>
      <c r="T5363" s="56"/>
      <c r="AU5363" s="17" t="s">
        <v>90</v>
      </c>
    </row>
    <row r="5364" spans="2:47" s="1" customFormat="1" ht="11.25">
      <c r="B5364" s="32"/>
      <c r="D5364" s="154" t="s">
        <v>403</v>
      </c>
      <c r="F5364" s="176" t="s">
        <v>2923</v>
      </c>
      <c r="H5364" s="177">
        <v>43.115000000000002</v>
      </c>
      <c r="L5364" s="32"/>
      <c r="M5364" s="175"/>
      <c r="T5364" s="56"/>
      <c r="AU5364" s="17" t="s">
        <v>90</v>
      </c>
    </row>
    <row r="5365" spans="2:47" s="1" customFormat="1" ht="11.25">
      <c r="B5365" s="32"/>
      <c r="D5365" s="154" t="s">
        <v>403</v>
      </c>
      <c r="F5365" s="176" t="s">
        <v>926</v>
      </c>
      <c r="H5365" s="177">
        <v>-3.2320000000000002</v>
      </c>
      <c r="L5365" s="32"/>
      <c r="M5365" s="175"/>
      <c r="T5365" s="56"/>
      <c r="AU5365" s="17" t="s">
        <v>90</v>
      </c>
    </row>
    <row r="5366" spans="2:47" s="1" customFormat="1" ht="11.25">
      <c r="B5366" s="32"/>
      <c r="D5366" s="154" t="s">
        <v>403</v>
      </c>
      <c r="F5366" s="176" t="s">
        <v>918</v>
      </c>
      <c r="H5366" s="177">
        <v>0</v>
      </c>
      <c r="L5366" s="32"/>
      <c r="M5366" s="175"/>
      <c r="T5366" s="56"/>
      <c r="AU5366" s="17" t="s">
        <v>90</v>
      </c>
    </row>
    <row r="5367" spans="2:47" s="1" customFormat="1" ht="11.25">
      <c r="B5367" s="32"/>
      <c r="D5367" s="154" t="s">
        <v>403</v>
      </c>
      <c r="F5367" s="176" t="s">
        <v>2924</v>
      </c>
      <c r="H5367" s="177">
        <v>0</v>
      </c>
      <c r="L5367" s="32"/>
      <c r="M5367" s="175"/>
      <c r="T5367" s="56"/>
      <c r="AU5367" s="17" t="s">
        <v>90</v>
      </c>
    </row>
    <row r="5368" spans="2:47" s="1" customFormat="1" ht="11.25">
      <c r="B5368" s="32"/>
      <c r="D5368" s="154" t="s">
        <v>403</v>
      </c>
      <c r="F5368" s="176" t="s">
        <v>2925</v>
      </c>
      <c r="H5368" s="177">
        <v>15.8</v>
      </c>
      <c r="L5368" s="32"/>
      <c r="M5368" s="175"/>
      <c r="T5368" s="56"/>
      <c r="AU5368" s="17" t="s">
        <v>90</v>
      </c>
    </row>
    <row r="5369" spans="2:47" s="1" customFormat="1" ht="11.25">
      <c r="B5369" s="32"/>
      <c r="D5369" s="154" t="s">
        <v>403</v>
      </c>
      <c r="F5369" s="176" t="s">
        <v>2926</v>
      </c>
      <c r="H5369" s="177">
        <v>0</v>
      </c>
      <c r="L5369" s="32"/>
      <c r="M5369" s="175"/>
      <c r="T5369" s="56"/>
      <c r="AU5369" s="17" t="s">
        <v>90</v>
      </c>
    </row>
    <row r="5370" spans="2:47" s="1" customFormat="1" ht="11.25">
      <c r="B5370" s="32"/>
      <c r="D5370" s="154" t="s">
        <v>403</v>
      </c>
      <c r="F5370" s="176" t="s">
        <v>2927</v>
      </c>
      <c r="H5370" s="177">
        <v>35.225000000000001</v>
      </c>
      <c r="L5370" s="32"/>
      <c r="M5370" s="175"/>
      <c r="T5370" s="56"/>
      <c r="AU5370" s="17" t="s">
        <v>90</v>
      </c>
    </row>
    <row r="5371" spans="2:47" s="1" customFormat="1" ht="11.25">
      <c r="B5371" s="32"/>
      <c r="D5371" s="154" t="s">
        <v>403</v>
      </c>
      <c r="F5371" s="176" t="s">
        <v>765</v>
      </c>
      <c r="H5371" s="177">
        <v>-1.6160000000000001</v>
      </c>
      <c r="L5371" s="32"/>
      <c r="M5371" s="175"/>
      <c r="T5371" s="56"/>
      <c r="AU5371" s="17" t="s">
        <v>90</v>
      </c>
    </row>
    <row r="5372" spans="2:47" s="1" customFormat="1" ht="11.25">
      <c r="B5372" s="32"/>
      <c r="D5372" s="154" t="s">
        <v>403</v>
      </c>
      <c r="F5372" s="176" t="s">
        <v>2928</v>
      </c>
      <c r="H5372" s="177">
        <v>0</v>
      </c>
      <c r="L5372" s="32"/>
      <c r="M5372" s="175"/>
      <c r="T5372" s="56"/>
      <c r="AU5372" s="17" t="s">
        <v>90</v>
      </c>
    </row>
    <row r="5373" spans="2:47" s="1" customFormat="1" ht="11.25">
      <c r="B5373" s="32"/>
      <c r="D5373" s="154" t="s">
        <v>403</v>
      </c>
      <c r="F5373" s="176" t="s">
        <v>2929</v>
      </c>
      <c r="H5373" s="177">
        <v>13.1</v>
      </c>
      <c r="L5373" s="32"/>
      <c r="M5373" s="175"/>
      <c r="T5373" s="56"/>
      <c r="AU5373" s="17" t="s">
        <v>90</v>
      </c>
    </row>
    <row r="5374" spans="2:47" s="1" customFormat="1" ht="11.25">
      <c r="B5374" s="32"/>
      <c r="D5374" s="154" t="s">
        <v>403</v>
      </c>
      <c r="F5374" s="176" t="s">
        <v>765</v>
      </c>
      <c r="H5374" s="177">
        <v>-1.6160000000000001</v>
      </c>
      <c r="L5374" s="32"/>
      <c r="M5374" s="175"/>
      <c r="T5374" s="56"/>
      <c r="AU5374" s="17" t="s">
        <v>90</v>
      </c>
    </row>
    <row r="5375" spans="2:47" s="1" customFormat="1" ht="11.25">
      <c r="B5375" s="32"/>
      <c r="D5375" s="154" t="s">
        <v>403</v>
      </c>
      <c r="F5375" s="176" t="s">
        <v>2930</v>
      </c>
      <c r="H5375" s="177">
        <v>0</v>
      </c>
      <c r="L5375" s="32"/>
      <c r="M5375" s="175"/>
      <c r="T5375" s="56"/>
      <c r="AU5375" s="17" t="s">
        <v>90</v>
      </c>
    </row>
    <row r="5376" spans="2:47" s="1" customFormat="1" ht="11.25">
      <c r="B5376" s="32"/>
      <c r="D5376" s="154" t="s">
        <v>403</v>
      </c>
      <c r="F5376" s="176" t="s">
        <v>2923</v>
      </c>
      <c r="H5376" s="177">
        <v>43.115000000000002</v>
      </c>
      <c r="L5376" s="32"/>
      <c r="M5376" s="175"/>
      <c r="T5376" s="56"/>
      <c r="AU5376" s="17" t="s">
        <v>90</v>
      </c>
    </row>
    <row r="5377" spans="2:65" s="1" customFormat="1" ht="11.25">
      <c r="B5377" s="32"/>
      <c r="D5377" s="154" t="s">
        <v>403</v>
      </c>
      <c r="F5377" s="176" t="s">
        <v>926</v>
      </c>
      <c r="H5377" s="177">
        <v>-3.2320000000000002</v>
      </c>
      <c r="L5377" s="32"/>
      <c r="M5377" s="175"/>
      <c r="T5377" s="56"/>
      <c r="AU5377" s="17" t="s">
        <v>90</v>
      </c>
    </row>
    <row r="5378" spans="2:65" s="1" customFormat="1" ht="11.25">
      <c r="B5378" s="32"/>
      <c r="D5378" s="154" t="s">
        <v>403</v>
      </c>
      <c r="F5378" s="176" t="s">
        <v>919</v>
      </c>
      <c r="H5378" s="177">
        <v>0</v>
      </c>
      <c r="L5378" s="32"/>
      <c r="M5378" s="175"/>
      <c r="T5378" s="56"/>
      <c r="AU5378" s="17" t="s">
        <v>90</v>
      </c>
    </row>
    <row r="5379" spans="2:65" s="1" customFormat="1" ht="11.25">
      <c r="B5379" s="32"/>
      <c r="D5379" s="154" t="s">
        <v>403</v>
      </c>
      <c r="F5379" s="176" t="s">
        <v>2931</v>
      </c>
      <c r="H5379" s="177">
        <v>0</v>
      </c>
      <c r="L5379" s="32"/>
      <c r="M5379" s="175"/>
      <c r="T5379" s="56"/>
      <c r="AU5379" s="17" t="s">
        <v>90</v>
      </c>
    </row>
    <row r="5380" spans="2:65" s="1" customFormat="1" ht="11.25">
      <c r="B5380" s="32"/>
      <c r="D5380" s="154" t="s">
        <v>403</v>
      </c>
      <c r="F5380" s="176" t="s">
        <v>2932</v>
      </c>
      <c r="H5380" s="177">
        <v>19.350000000000001</v>
      </c>
      <c r="L5380" s="32"/>
      <c r="M5380" s="175"/>
      <c r="T5380" s="56"/>
      <c r="AU5380" s="17" t="s">
        <v>90</v>
      </c>
    </row>
    <row r="5381" spans="2:65" s="1" customFormat="1" ht="11.25">
      <c r="B5381" s="32"/>
      <c r="D5381" s="154" t="s">
        <v>403</v>
      </c>
      <c r="F5381" s="176" t="s">
        <v>765</v>
      </c>
      <c r="H5381" s="177">
        <v>-1.6160000000000001</v>
      </c>
      <c r="L5381" s="32"/>
      <c r="M5381" s="175"/>
      <c r="T5381" s="56"/>
      <c r="AU5381" s="17" t="s">
        <v>90</v>
      </c>
    </row>
    <row r="5382" spans="2:65" s="1" customFormat="1" ht="11.25">
      <c r="B5382" s="32"/>
      <c r="D5382" s="154" t="s">
        <v>403</v>
      </c>
      <c r="F5382" s="176" t="s">
        <v>2933</v>
      </c>
      <c r="H5382" s="177">
        <v>0</v>
      </c>
      <c r="L5382" s="32"/>
      <c r="M5382" s="175"/>
      <c r="T5382" s="56"/>
      <c r="AU5382" s="17" t="s">
        <v>90</v>
      </c>
    </row>
    <row r="5383" spans="2:65" s="1" customFormat="1" ht="11.25">
      <c r="B5383" s="32"/>
      <c r="D5383" s="154" t="s">
        <v>403</v>
      </c>
      <c r="F5383" s="176" t="s">
        <v>2929</v>
      </c>
      <c r="H5383" s="177">
        <v>13.1</v>
      </c>
      <c r="L5383" s="32"/>
      <c r="M5383" s="175"/>
      <c r="T5383" s="56"/>
      <c r="AU5383" s="17" t="s">
        <v>90</v>
      </c>
    </row>
    <row r="5384" spans="2:65" s="1" customFormat="1" ht="11.25">
      <c r="B5384" s="32"/>
      <c r="D5384" s="154" t="s">
        <v>403</v>
      </c>
      <c r="F5384" s="176" t="s">
        <v>765</v>
      </c>
      <c r="H5384" s="177">
        <v>-1.6160000000000001</v>
      </c>
      <c r="L5384" s="32"/>
      <c r="M5384" s="175"/>
      <c r="T5384" s="56"/>
      <c r="AU5384" s="17" t="s">
        <v>90</v>
      </c>
    </row>
    <row r="5385" spans="2:65" s="1" customFormat="1" ht="11.25">
      <c r="B5385" s="32"/>
      <c r="D5385" s="154" t="s">
        <v>403</v>
      </c>
      <c r="F5385" s="176" t="s">
        <v>2934</v>
      </c>
      <c r="H5385" s="177">
        <v>0</v>
      </c>
      <c r="L5385" s="32"/>
      <c r="M5385" s="175"/>
      <c r="T5385" s="56"/>
      <c r="AU5385" s="17" t="s">
        <v>90</v>
      </c>
    </row>
    <row r="5386" spans="2:65" s="1" customFormat="1" ht="11.25">
      <c r="B5386" s="32"/>
      <c r="D5386" s="154" t="s">
        <v>403</v>
      </c>
      <c r="F5386" s="176" t="s">
        <v>2923</v>
      </c>
      <c r="H5386" s="177">
        <v>43.115000000000002</v>
      </c>
      <c r="L5386" s="32"/>
      <c r="M5386" s="175"/>
      <c r="T5386" s="56"/>
      <c r="AU5386" s="17" t="s">
        <v>90</v>
      </c>
    </row>
    <row r="5387" spans="2:65" s="1" customFormat="1" ht="11.25">
      <c r="B5387" s="32"/>
      <c r="D5387" s="154" t="s">
        <v>403</v>
      </c>
      <c r="F5387" s="176" t="s">
        <v>926</v>
      </c>
      <c r="H5387" s="177">
        <v>-3.2320000000000002</v>
      </c>
      <c r="L5387" s="32"/>
      <c r="M5387" s="175"/>
      <c r="T5387" s="56"/>
      <c r="AU5387" s="17" t="s">
        <v>90</v>
      </c>
    </row>
    <row r="5388" spans="2:65" s="1" customFormat="1" ht="11.25">
      <c r="B5388" s="32"/>
      <c r="D5388" s="154" t="s">
        <v>403</v>
      </c>
      <c r="F5388" s="176" t="s">
        <v>386</v>
      </c>
      <c r="H5388" s="177">
        <v>261.017</v>
      </c>
      <c r="L5388" s="32"/>
      <c r="M5388" s="175"/>
      <c r="T5388" s="56"/>
      <c r="AU5388" s="17" t="s">
        <v>90</v>
      </c>
    </row>
    <row r="5389" spans="2:65" s="1" customFormat="1" ht="24.2" customHeight="1">
      <c r="B5389" s="32"/>
      <c r="C5389" s="139" t="s">
        <v>2953</v>
      </c>
      <c r="D5389" s="139" t="s">
        <v>375</v>
      </c>
      <c r="E5389" s="140" t="s">
        <v>2954</v>
      </c>
      <c r="F5389" s="141" t="s">
        <v>2955</v>
      </c>
      <c r="G5389" s="142" t="s">
        <v>172</v>
      </c>
      <c r="H5389" s="143">
        <v>1211.752</v>
      </c>
      <c r="I5389" s="144"/>
      <c r="J5389" s="145">
        <f>ROUND(I5389*H5389,2)</f>
        <v>0</v>
      </c>
      <c r="K5389" s="146"/>
      <c r="L5389" s="32"/>
      <c r="M5389" s="147" t="s">
        <v>1</v>
      </c>
      <c r="N5389" s="148" t="s">
        <v>45</v>
      </c>
      <c r="P5389" s="149">
        <f>O5389*H5389</f>
        <v>0</v>
      </c>
      <c r="Q5389" s="149">
        <v>2.9E-4</v>
      </c>
      <c r="R5389" s="149">
        <f>Q5389*H5389</f>
        <v>0.35140808000000001</v>
      </c>
      <c r="S5389" s="149">
        <v>0</v>
      </c>
      <c r="T5389" s="150">
        <f>S5389*H5389</f>
        <v>0</v>
      </c>
      <c r="AR5389" s="151" t="s">
        <v>497</v>
      </c>
      <c r="AT5389" s="151" t="s">
        <v>375</v>
      </c>
      <c r="AU5389" s="151" t="s">
        <v>90</v>
      </c>
      <c r="AY5389" s="17" t="s">
        <v>373</v>
      </c>
      <c r="BE5389" s="152">
        <f>IF(N5389="základní",J5389,0)</f>
        <v>0</v>
      </c>
      <c r="BF5389" s="152">
        <f>IF(N5389="snížená",J5389,0)</f>
        <v>0</v>
      </c>
      <c r="BG5389" s="152">
        <f>IF(N5389="zákl. přenesená",J5389,0)</f>
        <v>0</v>
      </c>
      <c r="BH5389" s="152">
        <f>IF(N5389="sníž. přenesená",J5389,0)</f>
        <v>0</v>
      </c>
      <c r="BI5389" s="152">
        <f>IF(N5389="nulová",J5389,0)</f>
        <v>0</v>
      </c>
      <c r="BJ5389" s="17" t="s">
        <v>87</v>
      </c>
      <c r="BK5389" s="152">
        <f>ROUND(I5389*H5389,2)</f>
        <v>0</v>
      </c>
      <c r="BL5389" s="17" t="s">
        <v>497</v>
      </c>
      <c r="BM5389" s="151" t="s">
        <v>2956</v>
      </c>
    </row>
    <row r="5390" spans="2:65" s="12" customFormat="1" ht="11.25">
      <c r="B5390" s="153"/>
      <c r="D5390" s="154" t="s">
        <v>381</v>
      </c>
      <c r="E5390" s="155" t="s">
        <v>1</v>
      </c>
      <c r="F5390" s="156" t="s">
        <v>2913</v>
      </c>
      <c r="H5390" s="155" t="s">
        <v>1</v>
      </c>
      <c r="I5390" s="157"/>
      <c r="L5390" s="153"/>
      <c r="M5390" s="158"/>
      <c r="T5390" s="159"/>
      <c r="AT5390" s="155" t="s">
        <v>381</v>
      </c>
      <c r="AU5390" s="155" t="s">
        <v>90</v>
      </c>
      <c r="AV5390" s="12" t="s">
        <v>87</v>
      </c>
      <c r="AW5390" s="12" t="s">
        <v>36</v>
      </c>
      <c r="AX5390" s="12" t="s">
        <v>80</v>
      </c>
      <c r="AY5390" s="155" t="s">
        <v>373</v>
      </c>
    </row>
    <row r="5391" spans="2:65" s="12" customFormat="1" ht="11.25">
      <c r="B5391" s="153"/>
      <c r="D5391" s="154" t="s">
        <v>381</v>
      </c>
      <c r="E5391" s="155" t="s">
        <v>1</v>
      </c>
      <c r="F5391" s="156" t="s">
        <v>2914</v>
      </c>
      <c r="H5391" s="155" t="s">
        <v>1</v>
      </c>
      <c r="I5391" s="157"/>
      <c r="L5391" s="153"/>
      <c r="M5391" s="158"/>
      <c r="T5391" s="159"/>
      <c r="AT5391" s="155" t="s">
        <v>381</v>
      </c>
      <c r="AU5391" s="155" t="s">
        <v>90</v>
      </c>
      <c r="AV5391" s="12" t="s">
        <v>87</v>
      </c>
      <c r="AW5391" s="12" t="s">
        <v>36</v>
      </c>
      <c r="AX5391" s="12" t="s">
        <v>80</v>
      </c>
      <c r="AY5391" s="155" t="s">
        <v>373</v>
      </c>
    </row>
    <row r="5392" spans="2:65" s="13" customFormat="1" ht="11.25">
      <c r="B5392" s="160"/>
      <c r="D5392" s="154" t="s">
        <v>381</v>
      </c>
      <c r="E5392" s="161" t="s">
        <v>1</v>
      </c>
      <c r="F5392" s="162" t="s">
        <v>80</v>
      </c>
      <c r="H5392" s="163">
        <v>0</v>
      </c>
      <c r="I5392" s="164"/>
      <c r="L5392" s="160"/>
      <c r="M5392" s="165"/>
      <c r="T5392" s="166"/>
      <c r="AT5392" s="161" t="s">
        <v>381</v>
      </c>
      <c r="AU5392" s="161" t="s">
        <v>90</v>
      </c>
      <c r="AV5392" s="13" t="s">
        <v>90</v>
      </c>
      <c r="AW5392" s="13" t="s">
        <v>36</v>
      </c>
      <c r="AX5392" s="13" t="s">
        <v>80</v>
      </c>
      <c r="AY5392" s="161" t="s">
        <v>373</v>
      </c>
    </row>
    <row r="5393" spans="2:51" s="12" customFormat="1" ht="11.25">
      <c r="B5393" s="153"/>
      <c r="D5393" s="154" t="s">
        <v>381</v>
      </c>
      <c r="E5393" s="155" t="s">
        <v>1</v>
      </c>
      <c r="F5393" s="156" t="s">
        <v>2915</v>
      </c>
      <c r="H5393" s="155" t="s">
        <v>1</v>
      </c>
      <c r="I5393" s="157"/>
      <c r="L5393" s="153"/>
      <c r="M5393" s="158"/>
      <c r="T5393" s="159"/>
      <c r="AT5393" s="155" t="s">
        <v>381</v>
      </c>
      <c r="AU5393" s="155" t="s">
        <v>90</v>
      </c>
      <c r="AV5393" s="12" t="s">
        <v>87</v>
      </c>
      <c r="AW5393" s="12" t="s">
        <v>36</v>
      </c>
      <c r="AX5393" s="12" t="s">
        <v>80</v>
      </c>
      <c r="AY5393" s="155" t="s">
        <v>373</v>
      </c>
    </row>
    <row r="5394" spans="2:51" s="13" customFormat="1" ht="11.25">
      <c r="B5394" s="160"/>
      <c r="D5394" s="154" t="s">
        <v>381</v>
      </c>
      <c r="E5394" s="161" t="s">
        <v>1</v>
      </c>
      <c r="F5394" s="162" t="s">
        <v>213</v>
      </c>
      <c r="H5394" s="163">
        <v>88.67</v>
      </c>
      <c r="I5394" s="164"/>
      <c r="L5394" s="160"/>
      <c r="M5394" s="165"/>
      <c r="T5394" s="166"/>
      <c r="AT5394" s="161" t="s">
        <v>381</v>
      </c>
      <c r="AU5394" s="161" t="s">
        <v>90</v>
      </c>
      <c r="AV5394" s="13" t="s">
        <v>90</v>
      </c>
      <c r="AW5394" s="13" t="s">
        <v>36</v>
      </c>
      <c r="AX5394" s="13" t="s">
        <v>80</v>
      </c>
      <c r="AY5394" s="161" t="s">
        <v>373</v>
      </c>
    </row>
    <row r="5395" spans="2:51" s="12" customFormat="1" ht="11.25">
      <c r="B5395" s="153"/>
      <c r="D5395" s="154" t="s">
        <v>381</v>
      </c>
      <c r="E5395" s="155" t="s">
        <v>1</v>
      </c>
      <c r="F5395" s="156" t="s">
        <v>2916</v>
      </c>
      <c r="H5395" s="155" t="s">
        <v>1</v>
      </c>
      <c r="I5395" s="157"/>
      <c r="L5395" s="153"/>
      <c r="M5395" s="158"/>
      <c r="T5395" s="159"/>
      <c r="AT5395" s="155" t="s">
        <v>381</v>
      </c>
      <c r="AU5395" s="155" t="s">
        <v>90</v>
      </c>
      <c r="AV5395" s="12" t="s">
        <v>87</v>
      </c>
      <c r="AW5395" s="12" t="s">
        <v>36</v>
      </c>
      <c r="AX5395" s="12" t="s">
        <v>80</v>
      </c>
      <c r="AY5395" s="155" t="s">
        <v>373</v>
      </c>
    </row>
    <row r="5396" spans="2:51" s="12" customFormat="1" ht="11.25">
      <c r="B5396" s="153"/>
      <c r="D5396" s="154" t="s">
        <v>381</v>
      </c>
      <c r="E5396" s="155" t="s">
        <v>1</v>
      </c>
      <c r="F5396" s="156" t="s">
        <v>2914</v>
      </c>
      <c r="H5396" s="155" t="s">
        <v>1</v>
      </c>
      <c r="I5396" s="157"/>
      <c r="L5396" s="153"/>
      <c r="M5396" s="158"/>
      <c r="T5396" s="159"/>
      <c r="AT5396" s="155" t="s">
        <v>381</v>
      </c>
      <c r="AU5396" s="155" t="s">
        <v>90</v>
      </c>
      <c r="AV5396" s="12" t="s">
        <v>87</v>
      </c>
      <c r="AW5396" s="12" t="s">
        <v>36</v>
      </c>
      <c r="AX5396" s="12" t="s">
        <v>80</v>
      </c>
      <c r="AY5396" s="155" t="s">
        <v>373</v>
      </c>
    </row>
    <row r="5397" spans="2:51" s="13" customFormat="1" ht="11.25">
      <c r="B5397" s="160"/>
      <c r="D5397" s="154" t="s">
        <v>381</v>
      </c>
      <c r="E5397" s="161" t="s">
        <v>1</v>
      </c>
      <c r="F5397" s="162" t="s">
        <v>199</v>
      </c>
      <c r="H5397" s="163">
        <v>987.24</v>
      </c>
      <c r="I5397" s="164"/>
      <c r="L5397" s="160"/>
      <c r="M5397" s="165"/>
      <c r="T5397" s="166"/>
      <c r="AT5397" s="161" t="s">
        <v>381</v>
      </c>
      <c r="AU5397" s="161" t="s">
        <v>90</v>
      </c>
      <c r="AV5397" s="13" t="s">
        <v>90</v>
      </c>
      <c r="AW5397" s="13" t="s">
        <v>36</v>
      </c>
      <c r="AX5397" s="13" t="s">
        <v>80</v>
      </c>
      <c r="AY5397" s="161" t="s">
        <v>373</v>
      </c>
    </row>
    <row r="5398" spans="2:51" s="12" customFormat="1" ht="11.25">
      <c r="B5398" s="153"/>
      <c r="D5398" s="154" t="s">
        <v>381</v>
      </c>
      <c r="E5398" s="155" t="s">
        <v>1</v>
      </c>
      <c r="F5398" s="156" t="s">
        <v>2915</v>
      </c>
      <c r="H5398" s="155" t="s">
        <v>1</v>
      </c>
      <c r="I5398" s="157"/>
      <c r="L5398" s="153"/>
      <c r="M5398" s="158"/>
      <c r="T5398" s="159"/>
      <c r="AT5398" s="155" t="s">
        <v>381</v>
      </c>
      <c r="AU5398" s="155" t="s">
        <v>90</v>
      </c>
      <c r="AV5398" s="12" t="s">
        <v>87</v>
      </c>
      <c r="AW5398" s="12" t="s">
        <v>36</v>
      </c>
      <c r="AX5398" s="12" t="s">
        <v>80</v>
      </c>
      <c r="AY5398" s="155" t="s">
        <v>373</v>
      </c>
    </row>
    <row r="5399" spans="2:51" s="13" customFormat="1" ht="11.25">
      <c r="B5399" s="160"/>
      <c r="D5399" s="154" t="s">
        <v>381</v>
      </c>
      <c r="E5399" s="161" t="s">
        <v>1</v>
      </c>
      <c r="F5399" s="162" t="s">
        <v>319</v>
      </c>
      <c r="H5399" s="163">
        <v>135.84200000000001</v>
      </c>
      <c r="I5399" s="164"/>
      <c r="L5399" s="160"/>
      <c r="M5399" s="165"/>
      <c r="T5399" s="166"/>
      <c r="AT5399" s="161" t="s">
        <v>381</v>
      </c>
      <c r="AU5399" s="161" t="s">
        <v>90</v>
      </c>
      <c r="AV5399" s="13" t="s">
        <v>90</v>
      </c>
      <c r="AW5399" s="13" t="s">
        <v>36</v>
      </c>
      <c r="AX5399" s="13" t="s">
        <v>80</v>
      </c>
      <c r="AY5399" s="161" t="s">
        <v>373</v>
      </c>
    </row>
    <row r="5400" spans="2:51" s="15" customFormat="1" ht="11.25">
      <c r="B5400" s="178"/>
      <c r="D5400" s="154" t="s">
        <v>381</v>
      </c>
      <c r="E5400" s="179" t="s">
        <v>2957</v>
      </c>
      <c r="F5400" s="180" t="s">
        <v>406</v>
      </c>
      <c r="H5400" s="181">
        <v>1211.752</v>
      </c>
      <c r="I5400" s="182"/>
      <c r="L5400" s="178"/>
      <c r="M5400" s="183"/>
      <c r="T5400" s="184"/>
      <c r="AT5400" s="179" t="s">
        <v>381</v>
      </c>
      <c r="AU5400" s="179" t="s">
        <v>90</v>
      </c>
      <c r="AV5400" s="15" t="s">
        <v>392</v>
      </c>
      <c r="AW5400" s="15" t="s">
        <v>36</v>
      </c>
      <c r="AX5400" s="15" t="s">
        <v>80</v>
      </c>
      <c r="AY5400" s="179" t="s">
        <v>373</v>
      </c>
    </row>
    <row r="5401" spans="2:51" s="14" customFormat="1" ht="11.25">
      <c r="B5401" s="167"/>
      <c r="D5401" s="154" t="s">
        <v>381</v>
      </c>
      <c r="E5401" s="168" t="s">
        <v>197</v>
      </c>
      <c r="F5401" s="169" t="s">
        <v>386</v>
      </c>
      <c r="H5401" s="170">
        <v>1211.752</v>
      </c>
      <c r="I5401" s="171"/>
      <c r="L5401" s="167"/>
      <c r="M5401" s="172"/>
      <c r="T5401" s="173"/>
      <c r="AT5401" s="168" t="s">
        <v>381</v>
      </c>
      <c r="AU5401" s="168" t="s">
        <v>90</v>
      </c>
      <c r="AV5401" s="14" t="s">
        <v>379</v>
      </c>
      <c r="AW5401" s="14" t="s">
        <v>36</v>
      </c>
      <c r="AX5401" s="14" t="s">
        <v>87</v>
      </c>
      <c r="AY5401" s="168" t="s">
        <v>373</v>
      </c>
    </row>
    <row r="5402" spans="2:51" s="1" customFormat="1" ht="11.25">
      <c r="B5402" s="32"/>
      <c r="D5402" s="154" t="s">
        <v>403</v>
      </c>
      <c r="F5402" s="174" t="s">
        <v>2952</v>
      </c>
      <c r="L5402" s="32"/>
      <c r="M5402" s="175"/>
      <c r="T5402" s="56"/>
      <c r="AU5402" s="17" t="s">
        <v>90</v>
      </c>
    </row>
    <row r="5403" spans="2:51" s="1" customFormat="1" ht="11.25">
      <c r="B5403" s="32"/>
      <c r="D5403" s="154" t="s">
        <v>403</v>
      </c>
      <c r="F5403" s="176" t="s">
        <v>215</v>
      </c>
      <c r="H5403" s="177">
        <v>22.23</v>
      </c>
      <c r="L5403" s="32"/>
      <c r="M5403" s="175"/>
      <c r="T5403" s="56"/>
      <c r="AU5403" s="17" t="s">
        <v>90</v>
      </c>
    </row>
    <row r="5404" spans="2:51" s="1" customFormat="1" ht="11.25">
      <c r="B5404" s="32"/>
      <c r="D5404" s="154" t="s">
        <v>403</v>
      </c>
      <c r="F5404" s="176" t="s">
        <v>217</v>
      </c>
      <c r="H5404" s="177">
        <v>66.44</v>
      </c>
      <c r="L5404" s="32"/>
      <c r="M5404" s="175"/>
      <c r="T5404" s="56"/>
      <c r="AU5404" s="17" t="s">
        <v>90</v>
      </c>
    </row>
    <row r="5405" spans="2:51" s="1" customFormat="1" ht="11.25">
      <c r="B5405" s="32"/>
      <c r="D5405" s="154" t="s">
        <v>403</v>
      </c>
      <c r="F5405" s="176" t="s">
        <v>406</v>
      </c>
      <c r="H5405" s="177">
        <v>88.67</v>
      </c>
      <c r="L5405" s="32"/>
      <c r="M5405" s="175"/>
      <c r="T5405" s="56"/>
      <c r="AU5405" s="17" t="s">
        <v>90</v>
      </c>
    </row>
    <row r="5406" spans="2:51" s="1" customFormat="1" ht="11.25">
      <c r="B5406" s="32"/>
      <c r="D5406" s="154" t="s">
        <v>403</v>
      </c>
      <c r="F5406" s="174" t="s">
        <v>1237</v>
      </c>
      <c r="L5406" s="32"/>
      <c r="M5406" s="175"/>
      <c r="T5406" s="56"/>
      <c r="AU5406" s="17" t="s">
        <v>90</v>
      </c>
    </row>
    <row r="5407" spans="2:51" s="1" customFormat="1" ht="11.25">
      <c r="B5407" s="32"/>
      <c r="D5407" s="154" t="s">
        <v>403</v>
      </c>
      <c r="F5407" s="176" t="s">
        <v>916</v>
      </c>
      <c r="H5407" s="177">
        <v>0</v>
      </c>
      <c r="L5407" s="32"/>
      <c r="M5407" s="175"/>
      <c r="T5407" s="56"/>
      <c r="AU5407" s="17" t="s">
        <v>90</v>
      </c>
    </row>
    <row r="5408" spans="2:51" s="1" customFormat="1" ht="11.25">
      <c r="B5408" s="32"/>
      <c r="D5408" s="154" t="s">
        <v>403</v>
      </c>
      <c r="F5408" s="176" t="s">
        <v>1238</v>
      </c>
      <c r="H5408" s="177">
        <v>296.66000000000003</v>
      </c>
      <c r="L5408" s="32"/>
      <c r="M5408" s="175"/>
      <c r="T5408" s="56"/>
      <c r="AU5408" s="17" t="s">
        <v>90</v>
      </c>
    </row>
    <row r="5409" spans="2:47" s="1" customFormat="1" ht="11.25">
      <c r="B5409" s="32"/>
      <c r="D5409" s="154" t="s">
        <v>403</v>
      </c>
      <c r="F5409" s="176" t="s">
        <v>1239</v>
      </c>
      <c r="H5409" s="177">
        <v>201.04</v>
      </c>
      <c r="L5409" s="32"/>
      <c r="M5409" s="175"/>
      <c r="T5409" s="56"/>
      <c r="AU5409" s="17" t="s">
        <v>90</v>
      </c>
    </row>
    <row r="5410" spans="2:47" s="1" customFormat="1" ht="11.25">
      <c r="B5410" s="32"/>
      <c r="D5410" s="154" t="s">
        <v>403</v>
      </c>
      <c r="F5410" s="176" t="s">
        <v>1240</v>
      </c>
      <c r="H5410" s="177">
        <v>-2.82</v>
      </c>
      <c r="L5410" s="32"/>
      <c r="M5410" s="175"/>
      <c r="T5410" s="56"/>
      <c r="AU5410" s="17" t="s">
        <v>90</v>
      </c>
    </row>
    <row r="5411" spans="2:47" s="1" customFormat="1" ht="11.25">
      <c r="B5411" s="32"/>
      <c r="D5411" s="154" t="s">
        <v>403</v>
      </c>
      <c r="F5411" s="176" t="s">
        <v>801</v>
      </c>
      <c r="H5411" s="177">
        <v>-2.31</v>
      </c>
      <c r="L5411" s="32"/>
      <c r="M5411" s="175"/>
      <c r="T5411" s="56"/>
      <c r="AU5411" s="17" t="s">
        <v>90</v>
      </c>
    </row>
    <row r="5412" spans="2:47" s="1" customFormat="1" ht="11.25">
      <c r="B5412" s="32"/>
      <c r="D5412" s="154" t="s">
        <v>403</v>
      </c>
      <c r="F5412" s="176" t="s">
        <v>1241</v>
      </c>
      <c r="H5412" s="177">
        <v>-7.2720000000000002</v>
      </c>
      <c r="L5412" s="32"/>
      <c r="M5412" s="175"/>
      <c r="T5412" s="56"/>
      <c r="AU5412" s="17" t="s">
        <v>90</v>
      </c>
    </row>
    <row r="5413" spans="2:47" s="1" customFormat="1" ht="11.25">
      <c r="B5413" s="32"/>
      <c r="D5413" s="154" t="s">
        <v>403</v>
      </c>
      <c r="F5413" s="176" t="s">
        <v>721</v>
      </c>
      <c r="H5413" s="177">
        <v>-2.75</v>
      </c>
      <c r="L5413" s="32"/>
      <c r="M5413" s="175"/>
      <c r="T5413" s="56"/>
      <c r="AU5413" s="17" t="s">
        <v>90</v>
      </c>
    </row>
    <row r="5414" spans="2:47" s="1" customFormat="1" ht="11.25">
      <c r="B5414" s="32"/>
      <c r="D5414" s="154" t="s">
        <v>403</v>
      </c>
      <c r="F5414" s="176" t="s">
        <v>1242</v>
      </c>
      <c r="H5414" s="177">
        <v>-4.04</v>
      </c>
      <c r="L5414" s="32"/>
      <c r="M5414" s="175"/>
      <c r="T5414" s="56"/>
      <c r="AU5414" s="17" t="s">
        <v>90</v>
      </c>
    </row>
    <row r="5415" spans="2:47" s="1" customFormat="1" ht="11.25">
      <c r="B5415" s="32"/>
      <c r="D5415" s="154" t="s">
        <v>403</v>
      </c>
      <c r="F5415" s="176" t="s">
        <v>926</v>
      </c>
      <c r="H5415" s="177">
        <v>-3.2320000000000002</v>
      </c>
      <c r="L5415" s="32"/>
      <c r="M5415" s="175"/>
      <c r="T5415" s="56"/>
      <c r="AU5415" s="17" t="s">
        <v>90</v>
      </c>
    </row>
    <row r="5416" spans="2:47" s="1" customFormat="1" ht="11.25">
      <c r="B5416" s="32"/>
      <c r="D5416" s="154" t="s">
        <v>403</v>
      </c>
      <c r="F5416" s="176" t="s">
        <v>1241</v>
      </c>
      <c r="H5416" s="177">
        <v>-7.2720000000000002</v>
      </c>
      <c r="L5416" s="32"/>
      <c r="M5416" s="175"/>
      <c r="T5416" s="56"/>
      <c r="AU5416" s="17" t="s">
        <v>90</v>
      </c>
    </row>
    <row r="5417" spans="2:47" s="1" customFormat="1" ht="11.25">
      <c r="B5417" s="32"/>
      <c r="D5417" s="154" t="s">
        <v>403</v>
      </c>
      <c r="F5417" s="176" t="s">
        <v>925</v>
      </c>
      <c r="H5417" s="177">
        <v>-3.6360000000000001</v>
      </c>
      <c r="L5417" s="32"/>
      <c r="M5417" s="175"/>
      <c r="T5417" s="56"/>
      <c r="AU5417" s="17" t="s">
        <v>90</v>
      </c>
    </row>
    <row r="5418" spans="2:47" s="1" customFormat="1" ht="11.25">
      <c r="B5418" s="32"/>
      <c r="D5418" s="154" t="s">
        <v>403</v>
      </c>
      <c r="F5418" s="176" t="s">
        <v>734</v>
      </c>
      <c r="H5418" s="177">
        <v>-1.8180000000000001</v>
      </c>
      <c r="L5418" s="32"/>
      <c r="M5418" s="175"/>
      <c r="T5418" s="56"/>
      <c r="AU5418" s="17" t="s">
        <v>90</v>
      </c>
    </row>
    <row r="5419" spans="2:47" s="1" customFormat="1" ht="11.25">
      <c r="B5419" s="32"/>
      <c r="D5419" s="154" t="s">
        <v>403</v>
      </c>
      <c r="F5419" s="176" t="s">
        <v>918</v>
      </c>
      <c r="H5419" s="177">
        <v>0</v>
      </c>
      <c r="L5419" s="32"/>
      <c r="M5419" s="175"/>
      <c r="T5419" s="56"/>
      <c r="AU5419" s="17" t="s">
        <v>90</v>
      </c>
    </row>
    <row r="5420" spans="2:47" s="1" customFormat="1" ht="11.25">
      <c r="B5420" s="32"/>
      <c r="D5420" s="154" t="s">
        <v>403</v>
      </c>
      <c r="F5420" s="176" t="s">
        <v>717</v>
      </c>
      <c r="H5420" s="177">
        <v>0</v>
      </c>
      <c r="L5420" s="32"/>
      <c r="M5420" s="175"/>
      <c r="T5420" s="56"/>
      <c r="AU5420" s="17" t="s">
        <v>90</v>
      </c>
    </row>
    <row r="5421" spans="2:47" s="1" customFormat="1" ht="11.25">
      <c r="B5421" s="32"/>
      <c r="D5421" s="154" t="s">
        <v>403</v>
      </c>
      <c r="F5421" s="176" t="s">
        <v>726</v>
      </c>
      <c r="H5421" s="177">
        <v>0</v>
      </c>
      <c r="L5421" s="32"/>
      <c r="M5421" s="175"/>
      <c r="T5421" s="56"/>
      <c r="AU5421" s="17" t="s">
        <v>90</v>
      </c>
    </row>
    <row r="5422" spans="2:47" s="1" customFormat="1" ht="11.25">
      <c r="B5422" s="32"/>
      <c r="D5422" s="154" t="s">
        <v>403</v>
      </c>
      <c r="F5422" s="176" t="s">
        <v>1243</v>
      </c>
      <c r="H5422" s="177">
        <v>51</v>
      </c>
      <c r="L5422" s="32"/>
      <c r="M5422" s="175"/>
      <c r="T5422" s="56"/>
      <c r="AU5422" s="17" t="s">
        <v>90</v>
      </c>
    </row>
    <row r="5423" spans="2:47" s="1" customFormat="1" ht="11.25">
      <c r="B5423" s="32"/>
      <c r="D5423" s="154" t="s">
        <v>403</v>
      </c>
      <c r="F5423" s="176" t="s">
        <v>728</v>
      </c>
      <c r="H5423" s="177">
        <v>0</v>
      </c>
      <c r="L5423" s="32"/>
      <c r="M5423" s="175"/>
      <c r="T5423" s="56"/>
      <c r="AU5423" s="17" t="s">
        <v>90</v>
      </c>
    </row>
    <row r="5424" spans="2:47" s="1" customFormat="1" ht="11.25">
      <c r="B5424" s="32"/>
      <c r="D5424" s="154" t="s">
        <v>403</v>
      </c>
      <c r="F5424" s="176" t="s">
        <v>729</v>
      </c>
      <c r="H5424" s="177">
        <v>0</v>
      </c>
      <c r="L5424" s="32"/>
      <c r="M5424" s="175"/>
      <c r="T5424" s="56"/>
      <c r="AU5424" s="17" t="s">
        <v>90</v>
      </c>
    </row>
    <row r="5425" spans="2:47" s="1" customFormat="1" ht="11.25">
      <c r="B5425" s="32"/>
      <c r="D5425" s="154" t="s">
        <v>403</v>
      </c>
      <c r="F5425" s="176" t="s">
        <v>1244</v>
      </c>
      <c r="H5425" s="177">
        <v>39</v>
      </c>
      <c r="L5425" s="32"/>
      <c r="M5425" s="175"/>
      <c r="T5425" s="56"/>
      <c r="AU5425" s="17" t="s">
        <v>90</v>
      </c>
    </row>
    <row r="5426" spans="2:47" s="1" customFormat="1" ht="11.25">
      <c r="B5426" s="32"/>
      <c r="D5426" s="154" t="s">
        <v>403</v>
      </c>
      <c r="F5426" s="176" t="s">
        <v>731</v>
      </c>
      <c r="H5426" s="177">
        <v>0</v>
      </c>
      <c r="L5426" s="32"/>
      <c r="M5426" s="175"/>
      <c r="T5426" s="56"/>
      <c r="AU5426" s="17" t="s">
        <v>90</v>
      </c>
    </row>
    <row r="5427" spans="2:47" s="1" customFormat="1" ht="11.25">
      <c r="B5427" s="32"/>
      <c r="D5427" s="154" t="s">
        <v>403</v>
      </c>
      <c r="F5427" s="176" t="s">
        <v>745</v>
      </c>
      <c r="H5427" s="177">
        <v>0</v>
      </c>
      <c r="L5427" s="32"/>
      <c r="M5427" s="175"/>
      <c r="T5427" s="56"/>
      <c r="AU5427" s="17" t="s">
        <v>90</v>
      </c>
    </row>
    <row r="5428" spans="2:47" s="1" customFormat="1" ht="11.25">
      <c r="B5428" s="32"/>
      <c r="D5428" s="154" t="s">
        <v>403</v>
      </c>
      <c r="F5428" s="176" t="s">
        <v>1245</v>
      </c>
      <c r="H5428" s="177">
        <v>11.88</v>
      </c>
      <c r="L5428" s="32"/>
      <c r="M5428" s="175"/>
      <c r="T5428" s="56"/>
      <c r="AU5428" s="17" t="s">
        <v>90</v>
      </c>
    </row>
    <row r="5429" spans="2:47" s="1" customFormat="1" ht="11.25">
      <c r="B5429" s="32"/>
      <c r="D5429" s="154" t="s">
        <v>403</v>
      </c>
      <c r="F5429" s="176" t="s">
        <v>747</v>
      </c>
      <c r="H5429" s="177">
        <v>0</v>
      </c>
      <c r="L5429" s="32"/>
      <c r="M5429" s="175"/>
      <c r="T5429" s="56"/>
      <c r="AU5429" s="17" t="s">
        <v>90</v>
      </c>
    </row>
    <row r="5430" spans="2:47" s="1" customFormat="1" ht="11.25">
      <c r="B5430" s="32"/>
      <c r="D5430" s="154" t="s">
        <v>403</v>
      </c>
      <c r="F5430" s="176" t="s">
        <v>1246</v>
      </c>
      <c r="H5430" s="177">
        <v>18.149999999999999</v>
      </c>
      <c r="L5430" s="32"/>
      <c r="M5430" s="175"/>
      <c r="T5430" s="56"/>
      <c r="AU5430" s="17" t="s">
        <v>90</v>
      </c>
    </row>
    <row r="5431" spans="2:47" s="1" customFormat="1" ht="11.25">
      <c r="B5431" s="32"/>
      <c r="D5431" s="154" t="s">
        <v>403</v>
      </c>
      <c r="F5431" s="176" t="s">
        <v>749</v>
      </c>
      <c r="H5431" s="177">
        <v>0</v>
      </c>
      <c r="L5431" s="32"/>
      <c r="M5431" s="175"/>
      <c r="T5431" s="56"/>
      <c r="AU5431" s="17" t="s">
        <v>90</v>
      </c>
    </row>
    <row r="5432" spans="2:47" s="1" customFormat="1" ht="11.25">
      <c r="B5432" s="32"/>
      <c r="D5432" s="154" t="s">
        <v>403</v>
      </c>
      <c r="F5432" s="176" t="s">
        <v>1247</v>
      </c>
      <c r="H5432" s="177">
        <v>11.85</v>
      </c>
      <c r="L5432" s="32"/>
      <c r="M5432" s="175"/>
      <c r="T5432" s="56"/>
      <c r="AU5432" s="17" t="s">
        <v>90</v>
      </c>
    </row>
    <row r="5433" spans="2:47" s="1" customFormat="1" ht="11.25">
      <c r="B5433" s="32"/>
      <c r="D5433" s="154" t="s">
        <v>403</v>
      </c>
      <c r="F5433" s="176" t="s">
        <v>751</v>
      </c>
      <c r="H5433" s="177">
        <v>0</v>
      </c>
      <c r="L5433" s="32"/>
      <c r="M5433" s="175"/>
      <c r="T5433" s="56"/>
      <c r="AU5433" s="17" t="s">
        <v>90</v>
      </c>
    </row>
    <row r="5434" spans="2:47" s="1" customFormat="1" ht="11.25">
      <c r="B5434" s="32"/>
      <c r="D5434" s="154" t="s">
        <v>403</v>
      </c>
      <c r="F5434" s="176" t="s">
        <v>1248</v>
      </c>
      <c r="H5434" s="177">
        <v>18.84</v>
      </c>
      <c r="L5434" s="32"/>
      <c r="M5434" s="175"/>
      <c r="T5434" s="56"/>
      <c r="AU5434" s="17" t="s">
        <v>90</v>
      </c>
    </row>
    <row r="5435" spans="2:47" s="1" customFormat="1" ht="11.25">
      <c r="B5435" s="32"/>
      <c r="D5435" s="154" t="s">
        <v>403</v>
      </c>
      <c r="F5435" s="176" t="s">
        <v>753</v>
      </c>
      <c r="H5435" s="177">
        <v>0</v>
      </c>
      <c r="L5435" s="32"/>
      <c r="M5435" s="175"/>
      <c r="T5435" s="56"/>
      <c r="AU5435" s="17" t="s">
        <v>90</v>
      </c>
    </row>
    <row r="5436" spans="2:47" s="1" customFormat="1" ht="11.25">
      <c r="B5436" s="32"/>
      <c r="D5436" s="154" t="s">
        <v>403</v>
      </c>
      <c r="F5436" s="176" t="s">
        <v>1249</v>
      </c>
      <c r="H5436" s="177">
        <v>14.82</v>
      </c>
      <c r="L5436" s="32"/>
      <c r="M5436" s="175"/>
      <c r="T5436" s="56"/>
      <c r="AU5436" s="17" t="s">
        <v>90</v>
      </c>
    </row>
    <row r="5437" spans="2:47" s="1" customFormat="1" ht="11.25">
      <c r="B5437" s="32"/>
      <c r="D5437" s="154" t="s">
        <v>403</v>
      </c>
      <c r="F5437" s="176" t="s">
        <v>755</v>
      </c>
      <c r="H5437" s="177">
        <v>0</v>
      </c>
      <c r="L5437" s="32"/>
      <c r="M5437" s="175"/>
      <c r="T5437" s="56"/>
      <c r="AU5437" s="17" t="s">
        <v>90</v>
      </c>
    </row>
    <row r="5438" spans="2:47" s="1" customFormat="1" ht="11.25">
      <c r="B5438" s="32"/>
      <c r="D5438" s="154" t="s">
        <v>403</v>
      </c>
      <c r="F5438" s="176" t="s">
        <v>1250</v>
      </c>
      <c r="H5438" s="177">
        <v>12.63</v>
      </c>
      <c r="L5438" s="32"/>
      <c r="M5438" s="175"/>
      <c r="T5438" s="56"/>
      <c r="AU5438" s="17" t="s">
        <v>90</v>
      </c>
    </row>
    <row r="5439" spans="2:47" s="1" customFormat="1" ht="11.25">
      <c r="B5439" s="32"/>
      <c r="D5439" s="154" t="s">
        <v>403</v>
      </c>
      <c r="F5439" s="176" t="s">
        <v>757</v>
      </c>
      <c r="H5439" s="177">
        <v>0</v>
      </c>
      <c r="L5439" s="32"/>
      <c r="M5439" s="175"/>
      <c r="T5439" s="56"/>
      <c r="AU5439" s="17" t="s">
        <v>90</v>
      </c>
    </row>
    <row r="5440" spans="2:47" s="1" customFormat="1" ht="11.25">
      <c r="B5440" s="32"/>
      <c r="D5440" s="154" t="s">
        <v>403</v>
      </c>
      <c r="F5440" s="176" t="s">
        <v>1251</v>
      </c>
      <c r="H5440" s="177">
        <v>11.91</v>
      </c>
      <c r="L5440" s="32"/>
      <c r="M5440" s="175"/>
      <c r="T5440" s="56"/>
      <c r="AU5440" s="17" t="s">
        <v>90</v>
      </c>
    </row>
    <row r="5441" spans="2:47" s="1" customFormat="1" ht="11.25">
      <c r="B5441" s="32"/>
      <c r="D5441" s="154" t="s">
        <v>403</v>
      </c>
      <c r="F5441" s="176" t="s">
        <v>759</v>
      </c>
      <c r="H5441" s="177">
        <v>0</v>
      </c>
      <c r="L5441" s="32"/>
      <c r="M5441" s="175"/>
      <c r="T5441" s="56"/>
      <c r="AU5441" s="17" t="s">
        <v>90</v>
      </c>
    </row>
    <row r="5442" spans="2:47" s="1" customFormat="1" ht="11.25">
      <c r="B5442" s="32"/>
      <c r="D5442" s="154" t="s">
        <v>403</v>
      </c>
      <c r="F5442" s="176" t="s">
        <v>1246</v>
      </c>
      <c r="H5442" s="177">
        <v>18.149999999999999</v>
      </c>
      <c r="L5442" s="32"/>
      <c r="M5442" s="175"/>
      <c r="T5442" s="56"/>
      <c r="AU5442" s="17" t="s">
        <v>90</v>
      </c>
    </row>
    <row r="5443" spans="2:47" s="1" customFormat="1" ht="11.25">
      <c r="B5443" s="32"/>
      <c r="D5443" s="154" t="s">
        <v>403</v>
      </c>
      <c r="F5443" s="176" t="s">
        <v>760</v>
      </c>
      <c r="H5443" s="177">
        <v>0</v>
      </c>
      <c r="L5443" s="32"/>
      <c r="M5443" s="175"/>
      <c r="T5443" s="56"/>
      <c r="AU5443" s="17" t="s">
        <v>90</v>
      </c>
    </row>
    <row r="5444" spans="2:47" s="1" customFormat="1" ht="11.25">
      <c r="B5444" s="32"/>
      <c r="D5444" s="154" t="s">
        <v>403</v>
      </c>
      <c r="F5444" s="176" t="s">
        <v>1246</v>
      </c>
      <c r="H5444" s="177">
        <v>18.149999999999999</v>
      </c>
      <c r="L5444" s="32"/>
      <c r="M5444" s="175"/>
      <c r="T5444" s="56"/>
      <c r="AU5444" s="17" t="s">
        <v>90</v>
      </c>
    </row>
    <row r="5445" spans="2:47" s="1" customFormat="1" ht="11.25">
      <c r="B5445" s="32"/>
      <c r="D5445" s="154" t="s">
        <v>403</v>
      </c>
      <c r="F5445" s="176" t="s">
        <v>761</v>
      </c>
      <c r="H5445" s="177">
        <v>0</v>
      </c>
      <c r="L5445" s="32"/>
      <c r="M5445" s="175"/>
      <c r="T5445" s="56"/>
      <c r="AU5445" s="17" t="s">
        <v>90</v>
      </c>
    </row>
    <row r="5446" spans="2:47" s="1" customFormat="1" ht="11.25">
      <c r="B5446" s="32"/>
      <c r="D5446" s="154" t="s">
        <v>403</v>
      </c>
      <c r="F5446" s="176" t="s">
        <v>1252</v>
      </c>
      <c r="H5446" s="177">
        <v>7.8</v>
      </c>
      <c r="L5446" s="32"/>
      <c r="M5446" s="175"/>
      <c r="T5446" s="56"/>
      <c r="AU5446" s="17" t="s">
        <v>90</v>
      </c>
    </row>
    <row r="5447" spans="2:47" s="1" customFormat="1" ht="11.25">
      <c r="B5447" s="32"/>
      <c r="D5447" s="154" t="s">
        <v>403</v>
      </c>
      <c r="F5447" s="176" t="s">
        <v>728</v>
      </c>
      <c r="H5447" s="177">
        <v>0</v>
      </c>
      <c r="L5447" s="32"/>
      <c r="M5447" s="175"/>
      <c r="T5447" s="56"/>
      <c r="AU5447" s="17" t="s">
        <v>90</v>
      </c>
    </row>
    <row r="5448" spans="2:47" s="1" customFormat="1" ht="11.25">
      <c r="B5448" s="32"/>
      <c r="D5448" s="154" t="s">
        <v>403</v>
      </c>
      <c r="F5448" s="176" t="s">
        <v>763</v>
      </c>
      <c r="H5448" s="177">
        <v>0</v>
      </c>
      <c r="L5448" s="32"/>
      <c r="M5448" s="175"/>
      <c r="T5448" s="56"/>
      <c r="AU5448" s="17" t="s">
        <v>90</v>
      </c>
    </row>
    <row r="5449" spans="2:47" s="1" customFormat="1" ht="11.25">
      <c r="B5449" s="32"/>
      <c r="D5449" s="154" t="s">
        <v>403</v>
      </c>
      <c r="F5449" s="176" t="s">
        <v>1253</v>
      </c>
      <c r="H5449" s="177">
        <v>19.14</v>
      </c>
      <c r="L5449" s="32"/>
      <c r="M5449" s="175"/>
      <c r="T5449" s="56"/>
      <c r="AU5449" s="17" t="s">
        <v>90</v>
      </c>
    </row>
    <row r="5450" spans="2:47" s="1" customFormat="1" ht="11.25">
      <c r="B5450" s="32"/>
      <c r="D5450" s="154" t="s">
        <v>403</v>
      </c>
      <c r="F5450" s="176" t="s">
        <v>765</v>
      </c>
      <c r="H5450" s="177">
        <v>-1.6160000000000001</v>
      </c>
      <c r="L5450" s="32"/>
      <c r="M5450" s="175"/>
      <c r="T5450" s="56"/>
      <c r="AU5450" s="17" t="s">
        <v>90</v>
      </c>
    </row>
    <row r="5451" spans="2:47" s="1" customFormat="1" ht="11.25">
      <c r="B5451" s="32"/>
      <c r="D5451" s="154" t="s">
        <v>403</v>
      </c>
      <c r="F5451" s="176" t="s">
        <v>766</v>
      </c>
      <c r="H5451" s="177">
        <v>0</v>
      </c>
      <c r="L5451" s="32"/>
      <c r="M5451" s="175"/>
      <c r="T5451" s="56"/>
      <c r="AU5451" s="17" t="s">
        <v>90</v>
      </c>
    </row>
    <row r="5452" spans="2:47" s="1" customFormat="1" ht="11.25">
      <c r="B5452" s="32"/>
      <c r="D5452" s="154" t="s">
        <v>403</v>
      </c>
      <c r="F5452" s="176" t="s">
        <v>1254</v>
      </c>
      <c r="H5452" s="177">
        <v>18.84</v>
      </c>
      <c r="L5452" s="32"/>
      <c r="M5452" s="175"/>
      <c r="T5452" s="56"/>
      <c r="AU5452" s="17" t="s">
        <v>90</v>
      </c>
    </row>
    <row r="5453" spans="2:47" s="1" customFormat="1" ht="11.25">
      <c r="B5453" s="32"/>
      <c r="D5453" s="154" t="s">
        <v>403</v>
      </c>
      <c r="F5453" s="176" t="s">
        <v>768</v>
      </c>
      <c r="H5453" s="177">
        <v>0</v>
      </c>
      <c r="L5453" s="32"/>
      <c r="M5453" s="175"/>
      <c r="T5453" s="56"/>
      <c r="AU5453" s="17" t="s">
        <v>90</v>
      </c>
    </row>
    <row r="5454" spans="2:47" s="1" customFormat="1" ht="11.25">
      <c r="B5454" s="32"/>
      <c r="D5454" s="154" t="s">
        <v>403</v>
      </c>
      <c r="F5454" s="176" t="s">
        <v>1255</v>
      </c>
      <c r="H5454" s="177">
        <v>11.91</v>
      </c>
      <c r="L5454" s="32"/>
      <c r="M5454" s="175"/>
      <c r="T5454" s="56"/>
      <c r="AU5454" s="17" t="s">
        <v>90</v>
      </c>
    </row>
    <row r="5455" spans="2:47" s="1" customFormat="1" ht="11.25">
      <c r="B5455" s="32"/>
      <c r="D5455" s="154" t="s">
        <v>403</v>
      </c>
      <c r="F5455" s="176" t="s">
        <v>770</v>
      </c>
      <c r="H5455" s="177">
        <v>0</v>
      </c>
      <c r="L5455" s="32"/>
      <c r="M5455" s="175"/>
      <c r="T5455" s="56"/>
      <c r="AU5455" s="17" t="s">
        <v>90</v>
      </c>
    </row>
    <row r="5456" spans="2:47" s="1" customFormat="1" ht="11.25">
      <c r="B5456" s="32"/>
      <c r="D5456" s="154" t="s">
        <v>403</v>
      </c>
      <c r="F5456" s="176" t="s">
        <v>1256</v>
      </c>
      <c r="H5456" s="177">
        <v>18.149999999999999</v>
      </c>
      <c r="L5456" s="32"/>
      <c r="M5456" s="175"/>
      <c r="T5456" s="56"/>
      <c r="AU5456" s="17" t="s">
        <v>90</v>
      </c>
    </row>
    <row r="5457" spans="2:47" s="1" customFormat="1" ht="11.25">
      <c r="B5457" s="32"/>
      <c r="D5457" s="154" t="s">
        <v>403</v>
      </c>
      <c r="F5457" s="176" t="s">
        <v>772</v>
      </c>
      <c r="H5457" s="177">
        <v>0</v>
      </c>
      <c r="L5457" s="32"/>
      <c r="M5457" s="175"/>
      <c r="T5457" s="56"/>
      <c r="AU5457" s="17" t="s">
        <v>90</v>
      </c>
    </row>
    <row r="5458" spans="2:47" s="1" customFormat="1" ht="11.25">
      <c r="B5458" s="32"/>
      <c r="D5458" s="154" t="s">
        <v>403</v>
      </c>
      <c r="F5458" s="176" t="s">
        <v>1256</v>
      </c>
      <c r="H5458" s="177">
        <v>18.149999999999999</v>
      </c>
      <c r="L5458" s="32"/>
      <c r="M5458" s="175"/>
      <c r="T5458" s="56"/>
      <c r="AU5458" s="17" t="s">
        <v>90</v>
      </c>
    </row>
    <row r="5459" spans="2:47" s="1" customFormat="1" ht="11.25">
      <c r="B5459" s="32"/>
      <c r="D5459" s="154" t="s">
        <v>403</v>
      </c>
      <c r="F5459" s="176" t="s">
        <v>773</v>
      </c>
      <c r="H5459" s="177">
        <v>0</v>
      </c>
      <c r="L5459" s="32"/>
      <c r="M5459" s="175"/>
      <c r="T5459" s="56"/>
      <c r="AU5459" s="17" t="s">
        <v>90</v>
      </c>
    </row>
    <row r="5460" spans="2:47" s="1" customFormat="1" ht="11.25">
      <c r="B5460" s="32"/>
      <c r="D5460" s="154" t="s">
        <v>403</v>
      </c>
      <c r="F5460" s="176" t="s">
        <v>1257</v>
      </c>
      <c r="H5460" s="177">
        <v>7.8</v>
      </c>
      <c r="L5460" s="32"/>
      <c r="M5460" s="175"/>
      <c r="T5460" s="56"/>
      <c r="AU5460" s="17" t="s">
        <v>90</v>
      </c>
    </row>
    <row r="5461" spans="2:47" s="1" customFormat="1" ht="11.25">
      <c r="B5461" s="32"/>
      <c r="D5461" s="154" t="s">
        <v>403</v>
      </c>
      <c r="F5461" s="176" t="s">
        <v>1258</v>
      </c>
      <c r="H5461" s="177">
        <v>0</v>
      </c>
      <c r="L5461" s="32"/>
      <c r="M5461" s="175"/>
      <c r="T5461" s="56"/>
      <c r="AU5461" s="17" t="s">
        <v>90</v>
      </c>
    </row>
    <row r="5462" spans="2:47" s="1" customFormat="1" ht="11.25">
      <c r="B5462" s="32"/>
      <c r="D5462" s="154" t="s">
        <v>403</v>
      </c>
      <c r="F5462" s="176" t="s">
        <v>918</v>
      </c>
      <c r="H5462" s="177">
        <v>0</v>
      </c>
      <c r="L5462" s="32"/>
      <c r="M5462" s="175"/>
      <c r="T5462" s="56"/>
      <c r="AU5462" s="17" t="s">
        <v>90</v>
      </c>
    </row>
    <row r="5463" spans="2:47" s="1" customFormat="1" ht="11.25">
      <c r="B5463" s="32"/>
      <c r="D5463" s="154" t="s">
        <v>403</v>
      </c>
      <c r="F5463" s="176" t="s">
        <v>1259</v>
      </c>
      <c r="H5463" s="177">
        <v>114.36</v>
      </c>
      <c r="L5463" s="32"/>
      <c r="M5463" s="175"/>
      <c r="T5463" s="56"/>
      <c r="AU5463" s="17" t="s">
        <v>90</v>
      </c>
    </row>
    <row r="5464" spans="2:47" s="1" customFormat="1" ht="11.25">
      <c r="B5464" s="32"/>
      <c r="D5464" s="154" t="s">
        <v>403</v>
      </c>
      <c r="F5464" s="176" t="s">
        <v>1260</v>
      </c>
      <c r="H5464" s="177">
        <v>-3.6360000000000001</v>
      </c>
      <c r="L5464" s="32"/>
      <c r="M5464" s="175"/>
      <c r="T5464" s="56"/>
      <c r="AU5464" s="17" t="s">
        <v>90</v>
      </c>
    </row>
    <row r="5465" spans="2:47" s="1" customFormat="1" ht="11.25">
      <c r="B5465" s="32"/>
      <c r="D5465" s="154" t="s">
        <v>403</v>
      </c>
      <c r="F5465" s="176" t="s">
        <v>1261</v>
      </c>
      <c r="H5465" s="177">
        <v>-9.6959999999999997</v>
      </c>
      <c r="L5465" s="32"/>
      <c r="M5465" s="175"/>
      <c r="T5465" s="56"/>
      <c r="AU5465" s="17" t="s">
        <v>90</v>
      </c>
    </row>
    <row r="5466" spans="2:47" s="1" customFormat="1" ht="11.25">
      <c r="B5466" s="32"/>
      <c r="D5466" s="154" t="s">
        <v>403</v>
      </c>
      <c r="F5466" s="176" t="s">
        <v>919</v>
      </c>
      <c r="H5466" s="177">
        <v>0</v>
      </c>
      <c r="L5466" s="32"/>
      <c r="M5466" s="175"/>
      <c r="T5466" s="56"/>
      <c r="AU5466" s="17" t="s">
        <v>90</v>
      </c>
    </row>
    <row r="5467" spans="2:47" s="1" customFormat="1" ht="11.25">
      <c r="B5467" s="32"/>
      <c r="D5467" s="154" t="s">
        <v>403</v>
      </c>
      <c r="F5467" s="176" t="s">
        <v>1262</v>
      </c>
      <c r="H5467" s="177">
        <v>101.76</v>
      </c>
      <c r="L5467" s="32"/>
      <c r="M5467" s="175"/>
      <c r="T5467" s="56"/>
      <c r="AU5467" s="17" t="s">
        <v>90</v>
      </c>
    </row>
    <row r="5468" spans="2:47" s="1" customFormat="1" ht="11.25">
      <c r="B5468" s="32"/>
      <c r="D5468" s="154" t="s">
        <v>403</v>
      </c>
      <c r="F5468" s="176" t="s">
        <v>1260</v>
      </c>
      <c r="H5468" s="177">
        <v>-3.6360000000000001</v>
      </c>
      <c r="L5468" s="32"/>
      <c r="M5468" s="175"/>
      <c r="T5468" s="56"/>
      <c r="AU5468" s="17" t="s">
        <v>90</v>
      </c>
    </row>
    <row r="5469" spans="2:47" s="1" customFormat="1" ht="11.25">
      <c r="B5469" s="32"/>
      <c r="D5469" s="154" t="s">
        <v>403</v>
      </c>
      <c r="F5469" s="176" t="s">
        <v>1261</v>
      </c>
      <c r="H5469" s="177">
        <v>-9.6959999999999997</v>
      </c>
      <c r="L5469" s="32"/>
      <c r="M5469" s="175"/>
      <c r="T5469" s="56"/>
      <c r="AU5469" s="17" t="s">
        <v>90</v>
      </c>
    </row>
    <row r="5470" spans="2:47" s="1" customFormat="1" ht="11.25">
      <c r="B5470" s="32"/>
      <c r="D5470" s="154" t="s">
        <v>403</v>
      </c>
      <c r="F5470" s="176" t="s">
        <v>1263</v>
      </c>
      <c r="H5470" s="177">
        <v>0</v>
      </c>
      <c r="L5470" s="32"/>
      <c r="M5470" s="175"/>
      <c r="T5470" s="56"/>
      <c r="AU5470" s="17" t="s">
        <v>90</v>
      </c>
    </row>
    <row r="5471" spans="2:47" s="1" customFormat="1" ht="11.25">
      <c r="B5471" s="32"/>
      <c r="D5471" s="154" t="s">
        <v>403</v>
      </c>
      <c r="F5471" s="176" t="s">
        <v>918</v>
      </c>
      <c r="H5471" s="177">
        <v>0</v>
      </c>
      <c r="L5471" s="32"/>
      <c r="M5471" s="175"/>
      <c r="T5471" s="56"/>
      <c r="AU5471" s="17" t="s">
        <v>90</v>
      </c>
    </row>
    <row r="5472" spans="2:47" s="1" customFormat="1" ht="11.25">
      <c r="B5472" s="32"/>
      <c r="D5472" s="154" t="s">
        <v>403</v>
      </c>
      <c r="F5472" s="176" t="s">
        <v>935</v>
      </c>
      <c r="H5472" s="177">
        <v>4.34</v>
      </c>
      <c r="L5472" s="32"/>
      <c r="M5472" s="175"/>
      <c r="T5472" s="56"/>
      <c r="AU5472" s="17" t="s">
        <v>90</v>
      </c>
    </row>
    <row r="5473" spans="2:65" s="1" customFormat="1" ht="11.25">
      <c r="B5473" s="32"/>
      <c r="D5473" s="154" t="s">
        <v>403</v>
      </c>
      <c r="F5473" s="176" t="s">
        <v>919</v>
      </c>
      <c r="H5473" s="177">
        <v>0</v>
      </c>
      <c r="L5473" s="32"/>
      <c r="M5473" s="175"/>
      <c r="T5473" s="56"/>
      <c r="AU5473" s="17" t="s">
        <v>90</v>
      </c>
    </row>
    <row r="5474" spans="2:65" s="1" customFormat="1" ht="11.25">
      <c r="B5474" s="32"/>
      <c r="D5474" s="154" t="s">
        <v>403</v>
      </c>
      <c r="F5474" s="176" t="s">
        <v>936</v>
      </c>
      <c r="H5474" s="177">
        <v>4.34</v>
      </c>
      <c r="L5474" s="32"/>
      <c r="M5474" s="175"/>
      <c r="T5474" s="56"/>
      <c r="AU5474" s="17" t="s">
        <v>90</v>
      </c>
    </row>
    <row r="5475" spans="2:65" s="1" customFormat="1" ht="11.25">
      <c r="B5475" s="32"/>
      <c r="D5475" s="154" t="s">
        <v>403</v>
      </c>
      <c r="F5475" s="176" t="s">
        <v>386</v>
      </c>
      <c r="H5475" s="177">
        <v>987.24</v>
      </c>
      <c r="L5475" s="32"/>
      <c r="M5475" s="175"/>
      <c r="T5475" s="56"/>
      <c r="AU5475" s="17" t="s">
        <v>90</v>
      </c>
    </row>
    <row r="5476" spans="2:65" s="1" customFormat="1" ht="11.25">
      <c r="B5476" s="32"/>
      <c r="D5476" s="154" t="s">
        <v>403</v>
      </c>
      <c r="F5476" s="174" t="s">
        <v>2958</v>
      </c>
      <c r="L5476" s="32"/>
      <c r="M5476" s="175"/>
      <c r="T5476" s="56"/>
      <c r="AU5476" s="17" t="s">
        <v>90</v>
      </c>
    </row>
    <row r="5477" spans="2:65" s="1" customFormat="1" ht="11.25">
      <c r="B5477" s="32"/>
      <c r="D5477" s="154" t="s">
        <v>403</v>
      </c>
      <c r="F5477" s="176" t="s">
        <v>317</v>
      </c>
      <c r="H5477" s="177">
        <v>21.824000000000002</v>
      </c>
      <c r="L5477" s="32"/>
      <c r="M5477" s="175"/>
      <c r="T5477" s="56"/>
      <c r="AU5477" s="17" t="s">
        <v>90</v>
      </c>
    </row>
    <row r="5478" spans="2:65" s="1" customFormat="1" ht="11.25">
      <c r="B5478" s="32"/>
      <c r="D5478" s="154" t="s">
        <v>403</v>
      </c>
      <c r="F5478" s="176" t="s">
        <v>170</v>
      </c>
      <c r="H5478" s="177">
        <v>114.018</v>
      </c>
      <c r="L5478" s="32"/>
      <c r="M5478" s="175"/>
      <c r="T5478" s="56"/>
      <c r="AU5478" s="17" t="s">
        <v>90</v>
      </c>
    </row>
    <row r="5479" spans="2:65" s="1" customFormat="1" ht="11.25">
      <c r="B5479" s="32"/>
      <c r="D5479" s="154" t="s">
        <v>403</v>
      </c>
      <c r="F5479" s="176" t="s">
        <v>406</v>
      </c>
      <c r="H5479" s="177">
        <v>135.84200000000001</v>
      </c>
      <c r="L5479" s="32"/>
      <c r="M5479" s="175"/>
      <c r="T5479" s="56"/>
      <c r="AU5479" s="17" t="s">
        <v>90</v>
      </c>
    </row>
    <row r="5480" spans="2:65" s="1" customFormat="1" ht="16.5" customHeight="1">
      <c r="B5480" s="32"/>
      <c r="C5480" s="139" t="s">
        <v>2959</v>
      </c>
      <c r="D5480" s="139" t="s">
        <v>375</v>
      </c>
      <c r="E5480" s="140" t="s">
        <v>2960</v>
      </c>
      <c r="F5480" s="141" t="s">
        <v>2961</v>
      </c>
      <c r="G5480" s="142" t="s">
        <v>172</v>
      </c>
      <c r="H5480" s="143">
        <v>261.017</v>
      </c>
      <c r="I5480" s="144"/>
      <c r="J5480" s="145">
        <f>ROUND(I5480*H5480,2)</f>
        <v>0</v>
      </c>
      <c r="K5480" s="146"/>
      <c r="L5480" s="32"/>
      <c r="M5480" s="147" t="s">
        <v>1</v>
      </c>
      <c r="N5480" s="148" t="s">
        <v>45</v>
      </c>
      <c r="P5480" s="149">
        <f>O5480*H5480</f>
        <v>0</v>
      </c>
      <c r="Q5480" s="149">
        <v>3.8E-3</v>
      </c>
      <c r="R5480" s="149">
        <f>Q5480*H5480</f>
        <v>0.99186459999999999</v>
      </c>
      <c r="S5480" s="149">
        <v>0</v>
      </c>
      <c r="T5480" s="150">
        <f>S5480*H5480</f>
        <v>0</v>
      </c>
      <c r="AR5480" s="151" t="s">
        <v>497</v>
      </c>
      <c r="AT5480" s="151" t="s">
        <v>375</v>
      </c>
      <c r="AU5480" s="151" t="s">
        <v>90</v>
      </c>
      <c r="AY5480" s="17" t="s">
        <v>373</v>
      </c>
      <c r="BE5480" s="152">
        <f>IF(N5480="základní",J5480,0)</f>
        <v>0</v>
      </c>
      <c r="BF5480" s="152">
        <f>IF(N5480="snížená",J5480,0)</f>
        <v>0</v>
      </c>
      <c r="BG5480" s="152">
        <f>IF(N5480="zákl. přenesená",J5480,0)</f>
        <v>0</v>
      </c>
      <c r="BH5480" s="152">
        <f>IF(N5480="sníž. přenesená",J5480,0)</f>
        <v>0</v>
      </c>
      <c r="BI5480" s="152">
        <f>IF(N5480="nulová",J5480,0)</f>
        <v>0</v>
      </c>
      <c r="BJ5480" s="17" t="s">
        <v>87</v>
      </c>
      <c r="BK5480" s="152">
        <f>ROUND(I5480*H5480,2)</f>
        <v>0</v>
      </c>
      <c r="BL5480" s="17" t="s">
        <v>497</v>
      </c>
      <c r="BM5480" s="151" t="s">
        <v>2962</v>
      </c>
    </row>
    <row r="5481" spans="2:65" s="12" customFormat="1" ht="11.25">
      <c r="B5481" s="153"/>
      <c r="D5481" s="154" t="s">
        <v>381</v>
      </c>
      <c r="E5481" s="155" t="s">
        <v>1</v>
      </c>
      <c r="F5481" s="156" t="s">
        <v>916</v>
      </c>
      <c r="H5481" s="155" t="s">
        <v>1</v>
      </c>
      <c r="I5481" s="157"/>
      <c r="L5481" s="153"/>
      <c r="M5481" s="158"/>
      <c r="T5481" s="159"/>
      <c r="AT5481" s="155" t="s">
        <v>381</v>
      </c>
      <c r="AU5481" s="155" t="s">
        <v>90</v>
      </c>
      <c r="AV5481" s="12" t="s">
        <v>87</v>
      </c>
      <c r="AW5481" s="12" t="s">
        <v>36</v>
      </c>
      <c r="AX5481" s="12" t="s">
        <v>80</v>
      </c>
      <c r="AY5481" s="155" t="s">
        <v>373</v>
      </c>
    </row>
    <row r="5482" spans="2:65" s="12" customFormat="1" ht="11.25">
      <c r="B5482" s="153"/>
      <c r="D5482" s="154" t="s">
        <v>381</v>
      </c>
      <c r="E5482" s="155" t="s">
        <v>1</v>
      </c>
      <c r="F5482" s="156" t="s">
        <v>2918</v>
      </c>
      <c r="H5482" s="155" t="s">
        <v>1</v>
      </c>
      <c r="I5482" s="157"/>
      <c r="L5482" s="153"/>
      <c r="M5482" s="158"/>
      <c r="T5482" s="159"/>
      <c r="AT5482" s="155" t="s">
        <v>381</v>
      </c>
      <c r="AU5482" s="155" t="s">
        <v>90</v>
      </c>
      <c r="AV5482" s="12" t="s">
        <v>87</v>
      </c>
      <c r="AW5482" s="12" t="s">
        <v>36</v>
      </c>
      <c r="AX5482" s="12" t="s">
        <v>80</v>
      </c>
      <c r="AY5482" s="155" t="s">
        <v>373</v>
      </c>
    </row>
    <row r="5483" spans="2:65" s="13" customFormat="1" ht="11.25">
      <c r="B5483" s="160"/>
      <c r="D5483" s="154" t="s">
        <v>381</v>
      </c>
      <c r="E5483" s="161" t="s">
        <v>1</v>
      </c>
      <c r="F5483" s="162" t="s">
        <v>2919</v>
      </c>
      <c r="H5483" s="163">
        <v>46.875</v>
      </c>
      <c r="I5483" s="164"/>
      <c r="L5483" s="160"/>
      <c r="M5483" s="165"/>
      <c r="T5483" s="166"/>
      <c r="AT5483" s="161" t="s">
        <v>381</v>
      </c>
      <c r="AU5483" s="161" t="s">
        <v>90</v>
      </c>
      <c r="AV5483" s="13" t="s">
        <v>90</v>
      </c>
      <c r="AW5483" s="13" t="s">
        <v>36</v>
      </c>
      <c r="AX5483" s="13" t="s">
        <v>80</v>
      </c>
      <c r="AY5483" s="161" t="s">
        <v>373</v>
      </c>
    </row>
    <row r="5484" spans="2:65" s="13" customFormat="1" ht="11.25">
      <c r="B5484" s="160"/>
      <c r="D5484" s="154" t="s">
        <v>381</v>
      </c>
      <c r="E5484" s="161" t="s">
        <v>1</v>
      </c>
      <c r="F5484" s="162" t="s">
        <v>765</v>
      </c>
      <c r="H5484" s="163">
        <v>-1.6160000000000001</v>
      </c>
      <c r="I5484" s="164"/>
      <c r="L5484" s="160"/>
      <c r="M5484" s="165"/>
      <c r="T5484" s="166"/>
      <c r="AT5484" s="161" t="s">
        <v>381</v>
      </c>
      <c r="AU5484" s="161" t="s">
        <v>90</v>
      </c>
      <c r="AV5484" s="13" t="s">
        <v>90</v>
      </c>
      <c r="AW5484" s="13" t="s">
        <v>36</v>
      </c>
      <c r="AX5484" s="13" t="s">
        <v>80</v>
      </c>
      <c r="AY5484" s="161" t="s">
        <v>373</v>
      </c>
    </row>
    <row r="5485" spans="2:65" s="13" customFormat="1" ht="11.25">
      <c r="B5485" s="160"/>
      <c r="D5485" s="154" t="s">
        <v>381</v>
      </c>
      <c r="E5485" s="161" t="s">
        <v>1</v>
      </c>
      <c r="F5485" s="162" t="s">
        <v>734</v>
      </c>
      <c r="H5485" s="163">
        <v>-1.8180000000000001</v>
      </c>
      <c r="I5485" s="164"/>
      <c r="L5485" s="160"/>
      <c r="M5485" s="165"/>
      <c r="T5485" s="166"/>
      <c r="AT5485" s="161" t="s">
        <v>381</v>
      </c>
      <c r="AU5485" s="161" t="s">
        <v>90</v>
      </c>
      <c r="AV5485" s="13" t="s">
        <v>90</v>
      </c>
      <c r="AW5485" s="13" t="s">
        <v>36</v>
      </c>
      <c r="AX5485" s="13" t="s">
        <v>80</v>
      </c>
      <c r="AY5485" s="161" t="s">
        <v>373</v>
      </c>
    </row>
    <row r="5486" spans="2:65" s="12" customFormat="1" ht="11.25">
      <c r="B5486" s="153"/>
      <c r="D5486" s="154" t="s">
        <v>381</v>
      </c>
      <c r="E5486" s="155" t="s">
        <v>1</v>
      </c>
      <c r="F5486" s="156" t="s">
        <v>2920</v>
      </c>
      <c r="H5486" s="155" t="s">
        <v>1</v>
      </c>
      <c r="I5486" s="157"/>
      <c r="L5486" s="153"/>
      <c r="M5486" s="158"/>
      <c r="T5486" s="159"/>
      <c r="AT5486" s="155" t="s">
        <v>381</v>
      </c>
      <c r="AU5486" s="155" t="s">
        <v>90</v>
      </c>
      <c r="AV5486" s="12" t="s">
        <v>87</v>
      </c>
      <c r="AW5486" s="12" t="s">
        <v>36</v>
      </c>
      <c r="AX5486" s="12" t="s">
        <v>80</v>
      </c>
      <c r="AY5486" s="155" t="s">
        <v>373</v>
      </c>
    </row>
    <row r="5487" spans="2:65" s="13" customFormat="1" ht="11.25">
      <c r="B5487" s="160"/>
      <c r="D5487" s="154" t="s">
        <v>381</v>
      </c>
      <c r="E5487" s="161" t="s">
        <v>1</v>
      </c>
      <c r="F5487" s="162" t="s">
        <v>2921</v>
      </c>
      <c r="H5487" s="163">
        <v>9.4320000000000004</v>
      </c>
      <c r="I5487" s="164"/>
      <c r="L5487" s="160"/>
      <c r="M5487" s="165"/>
      <c r="T5487" s="166"/>
      <c r="AT5487" s="161" t="s">
        <v>381</v>
      </c>
      <c r="AU5487" s="161" t="s">
        <v>90</v>
      </c>
      <c r="AV5487" s="13" t="s">
        <v>90</v>
      </c>
      <c r="AW5487" s="13" t="s">
        <v>36</v>
      </c>
      <c r="AX5487" s="13" t="s">
        <v>80</v>
      </c>
      <c r="AY5487" s="161" t="s">
        <v>373</v>
      </c>
    </row>
    <row r="5488" spans="2:65" s="13" customFormat="1" ht="11.25">
      <c r="B5488" s="160"/>
      <c r="D5488" s="154" t="s">
        <v>381</v>
      </c>
      <c r="E5488" s="161" t="s">
        <v>1</v>
      </c>
      <c r="F5488" s="162" t="s">
        <v>765</v>
      </c>
      <c r="H5488" s="163">
        <v>-1.6160000000000001</v>
      </c>
      <c r="I5488" s="164"/>
      <c r="L5488" s="160"/>
      <c r="M5488" s="165"/>
      <c r="T5488" s="166"/>
      <c r="AT5488" s="161" t="s">
        <v>381</v>
      </c>
      <c r="AU5488" s="161" t="s">
        <v>90</v>
      </c>
      <c r="AV5488" s="13" t="s">
        <v>90</v>
      </c>
      <c r="AW5488" s="13" t="s">
        <v>36</v>
      </c>
      <c r="AX5488" s="13" t="s">
        <v>80</v>
      </c>
      <c r="AY5488" s="161" t="s">
        <v>373</v>
      </c>
    </row>
    <row r="5489" spans="2:51" s="12" customFormat="1" ht="11.25">
      <c r="B5489" s="153"/>
      <c r="D5489" s="154" t="s">
        <v>381</v>
      </c>
      <c r="E5489" s="155" t="s">
        <v>1</v>
      </c>
      <c r="F5489" s="156" t="s">
        <v>2922</v>
      </c>
      <c r="H5489" s="155" t="s">
        <v>1</v>
      </c>
      <c r="I5489" s="157"/>
      <c r="L5489" s="153"/>
      <c r="M5489" s="158"/>
      <c r="T5489" s="159"/>
      <c r="AT5489" s="155" t="s">
        <v>381</v>
      </c>
      <c r="AU5489" s="155" t="s">
        <v>90</v>
      </c>
      <c r="AV5489" s="12" t="s">
        <v>87</v>
      </c>
      <c r="AW5489" s="12" t="s">
        <v>36</v>
      </c>
      <c r="AX5489" s="12" t="s">
        <v>80</v>
      </c>
      <c r="AY5489" s="155" t="s">
        <v>373</v>
      </c>
    </row>
    <row r="5490" spans="2:51" s="13" customFormat="1" ht="11.25">
      <c r="B5490" s="160"/>
      <c r="D5490" s="154" t="s">
        <v>381</v>
      </c>
      <c r="E5490" s="161" t="s">
        <v>1</v>
      </c>
      <c r="F5490" s="162" t="s">
        <v>2923</v>
      </c>
      <c r="H5490" s="163">
        <v>43.115000000000002</v>
      </c>
      <c r="I5490" s="164"/>
      <c r="L5490" s="160"/>
      <c r="M5490" s="165"/>
      <c r="T5490" s="166"/>
      <c r="AT5490" s="161" t="s">
        <v>381</v>
      </c>
      <c r="AU5490" s="161" t="s">
        <v>90</v>
      </c>
      <c r="AV5490" s="13" t="s">
        <v>90</v>
      </c>
      <c r="AW5490" s="13" t="s">
        <v>36</v>
      </c>
      <c r="AX5490" s="13" t="s">
        <v>80</v>
      </c>
      <c r="AY5490" s="161" t="s">
        <v>373</v>
      </c>
    </row>
    <row r="5491" spans="2:51" s="13" customFormat="1" ht="11.25">
      <c r="B5491" s="160"/>
      <c r="D5491" s="154" t="s">
        <v>381</v>
      </c>
      <c r="E5491" s="161" t="s">
        <v>1</v>
      </c>
      <c r="F5491" s="162" t="s">
        <v>926</v>
      </c>
      <c r="H5491" s="163">
        <v>-3.2320000000000002</v>
      </c>
      <c r="I5491" s="164"/>
      <c r="L5491" s="160"/>
      <c r="M5491" s="165"/>
      <c r="T5491" s="166"/>
      <c r="AT5491" s="161" t="s">
        <v>381</v>
      </c>
      <c r="AU5491" s="161" t="s">
        <v>90</v>
      </c>
      <c r="AV5491" s="13" t="s">
        <v>90</v>
      </c>
      <c r="AW5491" s="13" t="s">
        <v>36</v>
      </c>
      <c r="AX5491" s="13" t="s">
        <v>80</v>
      </c>
      <c r="AY5491" s="161" t="s">
        <v>373</v>
      </c>
    </row>
    <row r="5492" spans="2:51" s="12" customFormat="1" ht="11.25">
      <c r="B5492" s="153"/>
      <c r="D5492" s="154" t="s">
        <v>381</v>
      </c>
      <c r="E5492" s="155" t="s">
        <v>1</v>
      </c>
      <c r="F5492" s="156" t="s">
        <v>918</v>
      </c>
      <c r="H5492" s="155" t="s">
        <v>1</v>
      </c>
      <c r="I5492" s="157"/>
      <c r="L5492" s="153"/>
      <c r="M5492" s="158"/>
      <c r="T5492" s="159"/>
      <c r="AT5492" s="155" t="s">
        <v>381</v>
      </c>
      <c r="AU5492" s="155" t="s">
        <v>90</v>
      </c>
      <c r="AV5492" s="12" t="s">
        <v>87</v>
      </c>
      <c r="AW5492" s="12" t="s">
        <v>36</v>
      </c>
      <c r="AX5492" s="12" t="s">
        <v>80</v>
      </c>
      <c r="AY5492" s="155" t="s">
        <v>373</v>
      </c>
    </row>
    <row r="5493" spans="2:51" s="12" customFormat="1" ht="11.25">
      <c r="B5493" s="153"/>
      <c r="D5493" s="154" t="s">
        <v>381</v>
      </c>
      <c r="E5493" s="155" t="s">
        <v>1</v>
      </c>
      <c r="F5493" s="156" t="s">
        <v>2924</v>
      </c>
      <c r="H5493" s="155" t="s">
        <v>1</v>
      </c>
      <c r="I5493" s="157"/>
      <c r="L5493" s="153"/>
      <c r="M5493" s="158"/>
      <c r="T5493" s="159"/>
      <c r="AT5493" s="155" t="s">
        <v>381</v>
      </c>
      <c r="AU5493" s="155" t="s">
        <v>90</v>
      </c>
      <c r="AV5493" s="12" t="s">
        <v>87</v>
      </c>
      <c r="AW5493" s="12" t="s">
        <v>36</v>
      </c>
      <c r="AX5493" s="12" t="s">
        <v>80</v>
      </c>
      <c r="AY5493" s="155" t="s">
        <v>373</v>
      </c>
    </row>
    <row r="5494" spans="2:51" s="13" customFormat="1" ht="11.25">
      <c r="B5494" s="160"/>
      <c r="D5494" s="154" t="s">
        <v>381</v>
      </c>
      <c r="E5494" s="161" t="s">
        <v>1</v>
      </c>
      <c r="F5494" s="162" t="s">
        <v>2925</v>
      </c>
      <c r="H5494" s="163">
        <v>15.8</v>
      </c>
      <c r="I5494" s="164"/>
      <c r="L5494" s="160"/>
      <c r="M5494" s="165"/>
      <c r="T5494" s="166"/>
      <c r="AT5494" s="161" t="s">
        <v>381</v>
      </c>
      <c r="AU5494" s="161" t="s">
        <v>90</v>
      </c>
      <c r="AV5494" s="13" t="s">
        <v>90</v>
      </c>
      <c r="AW5494" s="13" t="s">
        <v>36</v>
      </c>
      <c r="AX5494" s="13" t="s">
        <v>80</v>
      </c>
      <c r="AY5494" s="161" t="s">
        <v>373</v>
      </c>
    </row>
    <row r="5495" spans="2:51" s="12" customFormat="1" ht="11.25">
      <c r="B5495" s="153"/>
      <c r="D5495" s="154" t="s">
        <v>381</v>
      </c>
      <c r="E5495" s="155" t="s">
        <v>1</v>
      </c>
      <c r="F5495" s="156" t="s">
        <v>2926</v>
      </c>
      <c r="H5495" s="155" t="s">
        <v>1</v>
      </c>
      <c r="I5495" s="157"/>
      <c r="L5495" s="153"/>
      <c r="M5495" s="158"/>
      <c r="T5495" s="159"/>
      <c r="AT5495" s="155" t="s">
        <v>381</v>
      </c>
      <c r="AU5495" s="155" t="s">
        <v>90</v>
      </c>
      <c r="AV5495" s="12" t="s">
        <v>87</v>
      </c>
      <c r="AW5495" s="12" t="s">
        <v>36</v>
      </c>
      <c r="AX5495" s="12" t="s">
        <v>80</v>
      </c>
      <c r="AY5495" s="155" t="s">
        <v>373</v>
      </c>
    </row>
    <row r="5496" spans="2:51" s="13" customFormat="1" ht="11.25">
      <c r="B5496" s="160"/>
      <c r="D5496" s="154" t="s">
        <v>381</v>
      </c>
      <c r="E5496" s="161" t="s">
        <v>1</v>
      </c>
      <c r="F5496" s="162" t="s">
        <v>2927</v>
      </c>
      <c r="H5496" s="163">
        <v>35.225000000000001</v>
      </c>
      <c r="I5496" s="164"/>
      <c r="L5496" s="160"/>
      <c r="M5496" s="165"/>
      <c r="T5496" s="166"/>
      <c r="AT5496" s="161" t="s">
        <v>381</v>
      </c>
      <c r="AU5496" s="161" t="s">
        <v>90</v>
      </c>
      <c r="AV5496" s="13" t="s">
        <v>90</v>
      </c>
      <c r="AW5496" s="13" t="s">
        <v>36</v>
      </c>
      <c r="AX5496" s="13" t="s">
        <v>80</v>
      </c>
      <c r="AY5496" s="161" t="s">
        <v>373</v>
      </c>
    </row>
    <row r="5497" spans="2:51" s="13" customFormat="1" ht="11.25">
      <c r="B5497" s="160"/>
      <c r="D5497" s="154" t="s">
        <v>381</v>
      </c>
      <c r="E5497" s="161" t="s">
        <v>1</v>
      </c>
      <c r="F5497" s="162" t="s">
        <v>765</v>
      </c>
      <c r="H5497" s="163">
        <v>-1.6160000000000001</v>
      </c>
      <c r="I5497" s="164"/>
      <c r="L5497" s="160"/>
      <c r="M5497" s="165"/>
      <c r="T5497" s="166"/>
      <c r="AT5497" s="161" t="s">
        <v>381</v>
      </c>
      <c r="AU5497" s="161" t="s">
        <v>90</v>
      </c>
      <c r="AV5497" s="13" t="s">
        <v>90</v>
      </c>
      <c r="AW5497" s="13" t="s">
        <v>36</v>
      </c>
      <c r="AX5497" s="13" t="s">
        <v>80</v>
      </c>
      <c r="AY5497" s="161" t="s">
        <v>373</v>
      </c>
    </row>
    <row r="5498" spans="2:51" s="12" customFormat="1" ht="11.25">
      <c r="B5498" s="153"/>
      <c r="D5498" s="154" t="s">
        <v>381</v>
      </c>
      <c r="E5498" s="155" t="s">
        <v>1</v>
      </c>
      <c r="F5498" s="156" t="s">
        <v>2928</v>
      </c>
      <c r="H5498" s="155" t="s">
        <v>1</v>
      </c>
      <c r="I5498" s="157"/>
      <c r="L5498" s="153"/>
      <c r="M5498" s="158"/>
      <c r="T5498" s="159"/>
      <c r="AT5498" s="155" t="s">
        <v>381</v>
      </c>
      <c r="AU5498" s="155" t="s">
        <v>90</v>
      </c>
      <c r="AV5498" s="12" t="s">
        <v>87</v>
      </c>
      <c r="AW5498" s="12" t="s">
        <v>36</v>
      </c>
      <c r="AX5498" s="12" t="s">
        <v>80</v>
      </c>
      <c r="AY5498" s="155" t="s">
        <v>373</v>
      </c>
    </row>
    <row r="5499" spans="2:51" s="13" customFormat="1" ht="11.25">
      <c r="B5499" s="160"/>
      <c r="D5499" s="154" t="s">
        <v>381</v>
      </c>
      <c r="E5499" s="161" t="s">
        <v>1</v>
      </c>
      <c r="F5499" s="162" t="s">
        <v>2929</v>
      </c>
      <c r="H5499" s="163">
        <v>13.1</v>
      </c>
      <c r="I5499" s="164"/>
      <c r="L5499" s="160"/>
      <c r="M5499" s="165"/>
      <c r="T5499" s="166"/>
      <c r="AT5499" s="161" t="s">
        <v>381</v>
      </c>
      <c r="AU5499" s="161" t="s">
        <v>90</v>
      </c>
      <c r="AV5499" s="13" t="s">
        <v>90</v>
      </c>
      <c r="AW5499" s="13" t="s">
        <v>36</v>
      </c>
      <c r="AX5499" s="13" t="s">
        <v>80</v>
      </c>
      <c r="AY5499" s="161" t="s">
        <v>373</v>
      </c>
    </row>
    <row r="5500" spans="2:51" s="13" customFormat="1" ht="11.25">
      <c r="B5500" s="160"/>
      <c r="D5500" s="154" t="s">
        <v>381</v>
      </c>
      <c r="E5500" s="161" t="s">
        <v>1</v>
      </c>
      <c r="F5500" s="162" t="s">
        <v>765</v>
      </c>
      <c r="H5500" s="163">
        <v>-1.6160000000000001</v>
      </c>
      <c r="I5500" s="164"/>
      <c r="L5500" s="160"/>
      <c r="M5500" s="165"/>
      <c r="T5500" s="166"/>
      <c r="AT5500" s="161" t="s">
        <v>381</v>
      </c>
      <c r="AU5500" s="161" t="s">
        <v>90</v>
      </c>
      <c r="AV5500" s="13" t="s">
        <v>90</v>
      </c>
      <c r="AW5500" s="13" t="s">
        <v>36</v>
      </c>
      <c r="AX5500" s="13" t="s">
        <v>80</v>
      </c>
      <c r="AY5500" s="161" t="s">
        <v>373</v>
      </c>
    </row>
    <row r="5501" spans="2:51" s="12" customFormat="1" ht="11.25">
      <c r="B5501" s="153"/>
      <c r="D5501" s="154" t="s">
        <v>381</v>
      </c>
      <c r="E5501" s="155" t="s">
        <v>1</v>
      </c>
      <c r="F5501" s="156" t="s">
        <v>2930</v>
      </c>
      <c r="H5501" s="155" t="s">
        <v>1</v>
      </c>
      <c r="I5501" s="157"/>
      <c r="L5501" s="153"/>
      <c r="M5501" s="158"/>
      <c r="T5501" s="159"/>
      <c r="AT5501" s="155" t="s">
        <v>381</v>
      </c>
      <c r="AU5501" s="155" t="s">
        <v>90</v>
      </c>
      <c r="AV5501" s="12" t="s">
        <v>87</v>
      </c>
      <c r="AW5501" s="12" t="s">
        <v>36</v>
      </c>
      <c r="AX5501" s="12" t="s">
        <v>80</v>
      </c>
      <c r="AY5501" s="155" t="s">
        <v>373</v>
      </c>
    </row>
    <row r="5502" spans="2:51" s="13" customFormat="1" ht="11.25">
      <c r="B5502" s="160"/>
      <c r="D5502" s="154" t="s">
        <v>381</v>
      </c>
      <c r="E5502" s="161" t="s">
        <v>1</v>
      </c>
      <c r="F5502" s="162" t="s">
        <v>2923</v>
      </c>
      <c r="H5502" s="163">
        <v>43.115000000000002</v>
      </c>
      <c r="I5502" s="164"/>
      <c r="L5502" s="160"/>
      <c r="M5502" s="165"/>
      <c r="T5502" s="166"/>
      <c r="AT5502" s="161" t="s">
        <v>381</v>
      </c>
      <c r="AU5502" s="161" t="s">
        <v>90</v>
      </c>
      <c r="AV5502" s="13" t="s">
        <v>90</v>
      </c>
      <c r="AW5502" s="13" t="s">
        <v>36</v>
      </c>
      <c r="AX5502" s="13" t="s">
        <v>80</v>
      </c>
      <c r="AY5502" s="161" t="s">
        <v>373</v>
      </c>
    </row>
    <row r="5503" spans="2:51" s="13" customFormat="1" ht="11.25">
      <c r="B5503" s="160"/>
      <c r="D5503" s="154" t="s">
        <v>381</v>
      </c>
      <c r="E5503" s="161" t="s">
        <v>1</v>
      </c>
      <c r="F5503" s="162" t="s">
        <v>926</v>
      </c>
      <c r="H5503" s="163">
        <v>-3.2320000000000002</v>
      </c>
      <c r="I5503" s="164"/>
      <c r="L5503" s="160"/>
      <c r="M5503" s="165"/>
      <c r="T5503" s="166"/>
      <c r="AT5503" s="161" t="s">
        <v>381</v>
      </c>
      <c r="AU5503" s="161" t="s">
        <v>90</v>
      </c>
      <c r="AV5503" s="13" t="s">
        <v>90</v>
      </c>
      <c r="AW5503" s="13" t="s">
        <v>36</v>
      </c>
      <c r="AX5503" s="13" t="s">
        <v>80</v>
      </c>
      <c r="AY5503" s="161" t="s">
        <v>373</v>
      </c>
    </row>
    <row r="5504" spans="2:51" s="12" customFormat="1" ht="11.25">
      <c r="B5504" s="153"/>
      <c r="D5504" s="154" t="s">
        <v>381</v>
      </c>
      <c r="E5504" s="155" t="s">
        <v>1</v>
      </c>
      <c r="F5504" s="156" t="s">
        <v>919</v>
      </c>
      <c r="H5504" s="155" t="s">
        <v>1</v>
      </c>
      <c r="I5504" s="157"/>
      <c r="L5504" s="153"/>
      <c r="M5504" s="158"/>
      <c r="T5504" s="159"/>
      <c r="AT5504" s="155" t="s">
        <v>381</v>
      </c>
      <c r="AU5504" s="155" t="s">
        <v>90</v>
      </c>
      <c r="AV5504" s="12" t="s">
        <v>87</v>
      </c>
      <c r="AW5504" s="12" t="s">
        <v>36</v>
      </c>
      <c r="AX5504" s="12" t="s">
        <v>80</v>
      </c>
      <c r="AY5504" s="155" t="s">
        <v>373</v>
      </c>
    </row>
    <row r="5505" spans="2:65" s="12" customFormat="1" ht="11.25">
      <c r="B5505" s="153"/>
      <c r="D5505" s="154" t="s">
        <v>381</v>
      </c>
      <c r="E5505" s="155" t="s">
        <v>1</v>
      </c>
      <c r="F5505" s="156" t="s">
        <v>2931</v>
      </c>
      <c r="H5505" s="155" t="s">
        <v>1</v>
      </c>
      <c r="I5505" s="157"/>
      <c r="L5505" s="153"/>
      <c r="M5505" s="158"/>
      <c r="T5505" s="159"/>
      <c r="AT5505" s="155" t="s">
        <v>381</v>
      </c>
      <c r="AU5505" s="155" t="s">
        <v>90</v>
      </c>
      <c r="AV5505" s="12" t="s">
        <v>87</v>
      </c>
      <c r="AW5505" s="12" t="s">
        <v>36</v>
      </c>
      <c r="AX5505" s="12" t="s">
        <v>80</v>
      </c>
      <c r="AY5505" s="155" t="s">
        <v>373</v>
      </c>
    </row>
    <row r="5506" spans="2:65" s="13" customFormat="1" ht="11.25">
      <c r="B5506" s="160"/>
      <c r="D5506" s="154" t="s">
        <v>381</v>
      </c>
      <c r="E5506" s="161" t="s">
        <v>1</v>
      </c>
      <c r="F5506" s="162" t="s">
        <v>2932</v>
      </c>
      <c r="H5506" s="163">
        <v>19.350000000000001</v>
      </c>
      <c r="I5506" s="164"/>
      <c r="L5506" s="160"/>
      <c r="M5506" s="165"/>
      <c r="T5506" s="166"/>
      <c r="AT5506" s="161" t="s">
        <v>381</v>
      </c>
      <c r="AU5506" s="161" t="s">
        <v>90</v>
      </c>
      <c r="AV5506" s="13" t="s">
        <v>90</v>
      </c>
      <c r="AW5506" s="13" t="s">
        <v>36</v>
      </c>
      <c r="AX5506" s="13" t="s">
        <v>80</v>
      </c>
      <c r="AY5506" s="161" t="s">
        <v>373</v>
      </c>
    </row>
    <row r="5507" spans="2:65" s="13" customFormat="1" ht="11.25">
      <c r="B5507" s="160"/>
      <c r="D5507" s="154" t="s">
        <v>381</v>
      </c>
      <c r="E5507" s="161" t="s">
        <v>1</v>
      </c>
      <c r="F5507" s="162" t="s">
        <v>765</v>
      </c>
      <c r="H5507" s="163">
        <v>-1.6160000000000001</v>
      </c>
      <c r="I5507" s="164"/>
      <c r="L5507" s="160"/>
      <c r="M5507" s="165"/>
      <c r="T5507" s="166"/>
      <c r="AT5507" s="161" t="s">
        <v>381</v>
      </c>
      <c r="AU5507" s="161" t="s">
        <v>90</v>
      </c>
      <c r="AV5507" s="13" t="s">
        <v>90</v>
      </c>
      <c r="AW5507" s="13" t="s">
        <v>36</v>
      </c>
      <c r="AX5507" s="13" t="s">
        <v>80</v>
      </c>
      <c r="AY5507" s="161" t="s">
        <v>373</v>
      </c>
    </row>
    <row r="5508" spans="2:65" s="12" customFormat="1" ht="11.25">
      <c r="B5508" s="153"/>
      <c r="D5508" s="154" t="s">
        <v>381</v>
      </c>
      <c r="E5508" s="155" t="s">
        <v>1</v>
      </c>
      <c r="F5508" s="156" t="s">
        <v>2933</v>
      </c>
      <c r="H5508" s="155" t="s">
        <v>1</v>
      </c>
      <c r="I5508" s="157"/>
      <c r="L5508" s="153"/>
      <c r="M5508" s="158"/>
      <c r="T5508" s="159"/>
      <c r="AT5508" s="155" t="s">
        <v>381</v>
      </c>
      <c r="AU5508" s="155" t="s">
        <v>90</v>
      </c>
      <c r="AV5508" s="12" t="s">
        <v>87</v>
      </c>
      <c r="AW5508" s="12" t="s">
        <v>36</v>
      </c>
      <c r="AX5508" s="12" t="s">
        <v>80</v>
      </c>
      <c r="AY5508" s="155" t="s">
        <v>373</v>
      </c>
    </row>
    <row r="5509" spans="2:65" s="13" customFormat="1" ht="11.25">
      <c r="B5509" s="160"/>
      <c r="D5509" s="154" t="s">
        <v>381</v>
      </c>
      <c r="E5509" s="161" t="s">
        <v>1</v>
      </c>
      <c r="F5509" s="162" t="s">
        <v>2929</v>
      </c>
      <c r="H5509" s="163">
        <v>13.1</v>
      </c>
      <c r="I5509" s="164"/>
      <c r="L5509" s="160"/>
      <c r="M5509" s="165"/>
      <c r="T5509" s="166"/>
      <c r="AT5509" s="161" t="s">
        <v>381</v>
      </c>
      <c r="AU5509" s="161" t="s">
        <v>90</v>
      </c>
      <c r="AV5509" s="13" t="s">
        <v>90</v>
      </c>
      <c r="AW5509" s="13" t="s">
        <v>36</v>
      </c>
      <c r="AX5509" s="13" t="s">
        <v>80</v>
      </c>
      <c r="AY5509" s="161" t="s">
        <v>373</v>
      </c>
    </row>
    <row r="5510" spans="2:65" s="13" customFormat="1" ht="11.25">
      <c r="B5510" s="160"/>
      <c r="D5510" s="154" t="s">
        <v>381</v>
      </c>
      <c r="E5510" s="161" t="s">
        <v>1</v>
      </c>
      <c r="F5510" s="162" t="s">
        <v>765</v>
      </c>
      <c r="H5510" s="163">
        <v>-1.6160000000000001</v>
      </c>
      <c r="I5510" s="164"/>
      <c r="L5510" s="160"/>
      <c r="M5510" s="165"/>
      <c r="T5510" s="166"/>
      <c r="AT5510" s="161" t="s">
        <v>381</v>
      </c>
      <c r="AU5510" s="161" t="s">
        <v>90</v>
      </c>
      <c r="AV5510" s="13" t="s">
        <v>90</v>
      </c>
      <c r="AW5510" s="13" t="s">
        <v>36</v>
      </c>
      <c r="AX5510" s="13" t="s">
        <v>80</v>
      </c>
      <c r="AY5510" s="161" t="s">
        <v>373</v>
      </c>
    </row>
    <row r="5511" spans="2:65" s="12" customFormat="1" ht="11.25">
      <c r="B5511" s="153"/>
      <c r="D5511" s="154" t="s">
        <v>381</v>
      </c>
      <c r="E5511" s="155" t="s">
        <v>1</v>
      </c>
      <c r="F5511" s="156" t="s">
        <v>2934</v>
      </c>
      <c r="H5511" s="155" t="s">
        <v>1</v>
      </c>
      <c r="I5511" s="157"/>
      <c r="L5511" s="153"/>
      <c r="M5511" s="158"/>
      <c r="T5511" s="159"/>
      <c r="AT5511" s="155" t="s">
        <v>381</v>
      </c>
      <c r="AU5511" s="155" t="s">
        <v>90</v>
      </c>
      <c r="AV5511" s="12" t="s">
        <v>87</v>
      </c>
      <c r="AW5511" s="12" t="s">
        <v>36</v>
      </c>
      <c r="AX5511" s="12" t="s">
        <v>80</v>
      </c>
      <c r="AY5511" s="155" t="s">
        <v>373</v>
      </c>
    </row>
    <row r="5512" spans="2:65" s="13" customFormat="1" ht="11.25">
      <c r="B5512" s="160"/>
      <c r="D5512" s="154" t="s">
        <v>381</v>
      </c>
      <c r="E5512" s="161" t="s">
        <v>1</v>
      </c>
      <c r="F5512" s="162" t="s">
        <v>2923</v>
      </c>
      <c r="H5512" s="163">
        <v>43.115000000000002</v>
      </c>
      <c r="I5512" s="164"/>
      <c r="L5512" s="160"/>
      <c r="M5512" s="165"/>
      <c r="T5512" s="166"/>
      <c r="AT5512" s="161" t="s">
        <v>381</v>
      </c>
      <c r="AU5512" s="161" t="s">
        <v>90</v>
      </c>
      <c r="AV5512" s="13" t="s">
        <v>90</v>
      </c>
      <c r="AW5512" s="13" t="s">
        <v>36</v>
      </c>
      <c r="AX5512" s="13" t="s">
        <v>80</v>
      </c>
      <c r="AY5512" s="161" t="s">
        <v>373</v>
      </c>
    </row>
    <row r="5513" spans="2:65" s="13" customFormat="1" ht="11.25">
      <c r="B5513" s="160"/>
      <c r="D5513" s="154" t="s">
        <v>381</v>
      </c>
      <c r="E5513" s="161" t="s">
        <v>1</v>
      </c>
      <c r="F5513" s="162" t="s">
        <v>926</v>
      </c>
      <c r="H5513" s="163">
        <v>-3.2320000000000002</v>
      </c>
      <c r="I5513" s="164"/>
      <c r="L5513" s="160"/>
      <c r="M5513" s="165"/>
      <c r="T5513" s="166"/>
      <c r="AT5513" s="161" t="s">
        <v>381</v>
      </c>
      <c r="AU5513" s="161" t="s">
        <v>90</v>
      </c>
      <c r="AV5513" s="13" t="s">
        <v>90</v>
      </c>
      <c r="AW5513" s="13" t="s">
        <v>36</v>
      </c>
      <c r="AX5513" s="13" t="s">
        <v>80</v>
      </c>
      <c r="AY5513" s="161" t="s">
        <v>373</v>
      </c>
    </row>
    <row r="5514" spans="2:65" s="15" customFormat="1" ht="11.25">
      <c r="B5514" s="178"/>
      <c r="D5514" s="154" t="s">
        <v>381</v>
      </c>
      <c r="E5514" s="179" t="s">
        <v>2963</v>
      </c>
      <c r="F5514" s="180" t="s">
        <v>406</v>
      </c>
      <c r="H5514" s="181">
        <v>261.017</v>
      </c>
      <c r="I5514" s="182"/>
      <c r="L5514" s="178"/>
      <c r="M5514" s="183"/>
      <c r="T5514" s="184"/>
      <c r="AT5514" s="179" t="s">
        <v>381</v>
      </c>
      <c r="AU5514" s="179" t="s">
        <v>90</v>
      </c>
      <c r="AV5514" s="15" t="s">
        <v>392</v>
      </c>
      <c r="AW5514" s="15" t="s">
        <v>36</v>
      </c>
      <c r="AX5514" s="15" t="s">
        <v>80</v>
      </c>
      <c r="AY5514" s="179" t="s">
        <v>373</v>
      </c>
    </row>
    <row r="5515" spans="2:65" s="14" customFormat="1" ht="11.25">
      <c r="B5515" s="167"/>
      <c r="D5515" s="154" t="s">
        <v>381</v>
      </c>
      <c r="E5515" s="168" t="s">
        <v>172</v>
      </c>
      <c r="F5515" s="169" t="s">
        <v>386</v>
      </c>
      <c r="H5515" s="170">
        <v>261.017</v>
      </c>
      <c r="I5515" s="171"/>
      <c r="L5515" s="167"/>
      <c r="M5515" s="172"/>
      <c r="T5515" s="173"/>
      <c r="AT5515" s="168" t="s">
        <v>381</v>
      </c>
      <c r="AU5515" s="168" t="s">
        <v>90</v>
      </c>
      <c r="AV5515" s="14" t="s">
        <v>379</v>
      </c>
      <c r="AW5515" s="14" t="s">
        <v>36</v>
      </c>
      <c r="AX5515" s="14" t="s">
        <v>87</v>
      </c>
      <c r="AY5515" s="168" t="s">
        <v>373</v>
      </c>
    </row>
    <row r="5516" spans="2:65" s="11" customFormat="1" ht="22.9" customHeight="1">
      <c r="B5516" s="127"/>
      <c r="D5516" s="128" t="s">
        <v>79</v>
      </c>
      <c r="E5516" s="137" t="s">
        <v>2964</v>
      </c>
      <c r="F5516" s="137" t="s">
        <v>2965</v>
      </c>
      <c r="I5516" s="130"/>
      <c r="J5516" s="138">
        <f>BK5516</f>
        <v>0</v>
      </c>
      <c r="L5516" s="127"/>
      <c r="M5516" s="132"/>
      <c r="P5516" s="133">
        <f>SUM(P5517:P5561)</f>
        <v>0</v>
      </c>
      <c r="R5516" s="133">
        <f>SUM(R5517:R5561)</f>
        <v>1.2175500000000001</v>
      </c>
      <c r="T5516" s="134">
        <f>SUM(T5517:T5561)</f>
        <v>0</v>
      </c>
      <c r="AR5516" s="128" t="s">
        <v>90</v>
      </c>
      <c r="AT5516" s="135" t="s">
        <v>79</v>
      </c>
      <c r="AU5516" s="135" t="s">
        <v>87</v>
      </c>
      <c r="AY5516" s="128" t="s">
        <v>373</v>
      </c>
      <c r="BK5516" s="136">
        <f>SUM(BK5517:BK5561)</f>
        <v>0</v>
      </c>
    </row>
    <row r="5517" spans="2:65" s="1" customFormat="1" ht="24.2" customHeight="1">
      <c r="B5517" s="32"/>
      <c r="C5517" s="139" t="s">
        <v>2966</v>
      </c>
      <c r="D5517" s="139" t="s">
        <v>375</v>
      </c>
      <c r="E5517" s="140" t="s">
        <v>2967</v>
      </c>
      <c r="F5517" s="141" t="s">
        <v>2968</v>
      </c>
      <c r="G5517" s="142" t="s">
        <v>172</v>
      </c>
      <c r="H5517" s="143">
        <v>404.9</v>
      </c>
      <c r="I5517" s="144"/>
      <c r="J5517" s="145">
        <f>ROUND(I5517*H5517,2)</f>
        <v>0</v>
      </c>
      <c r="K5517" s="146"/>
      <c r="L5517" s="32"/>
      <c r="M5517" s="147" t="s">
        <v>1</v>
      </c>
      <c r="N5517" s="148" t="s">
        <v>45</v>
      </c>
      <c r="P5517" s="149">
        <f>O5517*H5517</f>
        <v>0</v>
      </c>
      <c r="Q5517" s="149">
        <v>1.5E-3</v>
      </c>
      <c r="R5517" s="149">
        <f>Q5517*H5517</f>
        <v>0.60734999999999995</v>
      </c>
      <c r="S5517" s="149">
        <v>0</v>
      </c>
      <c r="T5517" s="150">
        <f>S5517*H5517</f>
        <v>0</v>
      </c>
      <c r="AR5517" s="151" t="s">
        <v>497</v>
      </c>
      <c r="AT5517" s="151" t="s">
        <v>375</v>
      </c>
      <c r="AU5517" s="151" t="s">
        <v>90</v>
      </c>
      <c r="AY5517" s="17" t="s">
        <v>373</v>
      </c>
      <c r="BE5517" s="152">
        <f>IF(N5517="základní",J5517,0)</f>
        <v>0</v>
      </c>
      <c r="BF5517" s="152">
        <f>IF(N5517="snížená",J5517,0)</f>
        <v>0</v>
      </c>
      <c r="BG5517" s="152">
        <f>IF(N5517="zákl. přenesená",J5517,0)</f>
        <v>0</v>
      </c>
      <c r="BH5517" s="152">
        <f>IF(N5517="sníž. přenesená",J5517,0)</f>
        <v>0</v>
      </c>
      <c r="BI5517" s="152">
        <f>IF(N5517="nulová",J5517,0)</f>
        <v>0</v>
      </c>
      <c r="BJ5517" s="17" t="s">
        <v>87</v>
      </c>
      <c r="BK5517" s="152">
        <f>ROUND(I5517*H5517,2)</f>
        <v>0</v>
      </c>
      <c r="BL5517" s="17" t="s">
        <v>497</v>
      </c>
      <c r="BM5517" s="151" t="s">
        <v>2969</v>
      </c>
    </row>
    <row r="5518" spans="2:65" s="12" customFormat="1" ht="11.25">
      <c r="B5518" s="153"/>
      <c r="D5518" s="154" t="s">
        <v>381</v>
      </c>
      <c r="E5518" s="155" t="s">
        <v>1</v>
      </c>
      <c r="F5518" s="156" t="s">
        <v>456</v>
      </c>
      <c r="H5518" s="155" t="s">
        <v>1</v>
      </c>
      <c r="I5518" s="157"/>
      <c r="L5518" s="153"/>
      <c r="M5518" s="158"/>
      <c r="T5518" s="159"/>
      <c r="AT5518" s="155" t="s">
        <v>381</v>
      </c>
      <c r="AU5518" s="155" t="s">
        <v>90</v>
      </c>
      <c r="AV5518" s="12" t="s">
        <v>87</v>
      </c>
      <c r="AW5518" s="12" t="s">
        <v>36</v>
      </c>
      <c r="AX5518" s="12" t="s">
        <v>80</v>
      </c>
      <c r="AY5518" s="155" t="s">
        <v>373</v>
      </c>
    </row>
    <row r="5519" spans="2:65" s="13" customFormat="1" ht="11.25">
      <c r="B5519" s="160"/>
      <c r="D5519" s="154" t="s">
        <v>381</v>
      </c>
      <c r="E5519" s="161" t="s">
        <v>1</v>
      </c>
      <c r="F5519" s="162" t="s">
        <v>2970</v>
      </c>
      <c r="H5519" s="163">
        <v>26</v>
      </c>
      <c r="I5519" s="164"/>
      <c r="L5519" s="160"/>
      <c r="M5519" s="165"/>
      <c r="T5519" s="166"/>
      <c r="AT5519" s="161" t="s">
        <v>381</v>
      </c>
      <c r="AU5519" s="161" t="s">
        <v>90</v>
      </c>
      <c r="AV5519" s="13" t="s">
        <v>90</v>
      </c>
      <c r="AW5519" s="13" t="s">
        <v>36</v>
      </c>
      <c r="AX5519" s="13" t="s">
        <v>80</v>
      </c>
      <c r="AY5519" s="161" t="s">
        <v>373</v>
      </c>
    </row>
    <row r="5520" spans="2:65" s="13" customFormat="1" ht="11.25">
      <c r="B5520" s="160"/>
      <c r="D5520" s="154" t="s">
        <v>381</v>
      </c>
      <c r="E5520" s="161" t="s">
        <v>1</v>
      </c>
      <c r="F5520" s="162" t="s">
        <v>2971</v>
      </c>
      <c r="H5520" s="163">
        <v>19</v>
      </c>
      <c r="I5520" s="164"/>
      <c r="L5520" s="160"/>
      <c r="M5520" s="165"/>
      <c r="T5520" s="166"/>
      <c r="AT5520" s="161" t="s">
        <v>381</v>
      </c>
      <c r="AU5520" s="161" t="s">
        <v>90</v>
      </c>
      <c r="AV5520" s="13" t="s">
        <v>90</v>
      </c>
      <c r="AW5520" s="13" t="s">
        <v>36</v>
      </c>
      <c r="AX5520" s="13" t="s">
        <v>80</v>
      </c>
      <c r="AY5520" s="161" t="s">
        <v>373</v>
      </c>
    </row>
    <row r="5521" spans="2:51" s="13" customFormat="1" ht="11.25">
      <c r="B5521" s="160"/>
      <c r="D5521" s="154" t="s">
        <v>381</v>
      </c>
      <c r="E5521" s="161" t="s">
        <v>1</v>
      </c>
      <c r="F5521" s="162" t="s">
        <v>2972</v>
      </c>
      <c r="H5521" s="163">
        <v>31</v>
      </c>
      <c r="I5521" s="164"/>
      <c r="L5521" s="160"/>
      <c r="M5521" s="165"/>
      <c r="T5521" s="166"/>
      <c r="AT5521" s="161" t="s">
        <v>381</v>
      </c>
      <c r="AU5521" s="161" t="s">
        <v>90</v>
      </c>
      <c r="AV5521" s="13" t="s">
        <v>90</v>
      </c>
      <c r="AW5521" s="13" t="s">
        <v>36</v>
      </c>
      <c r="AX5521" s="13" t="s">
        <v>80</v>
      </c>
      <c r="AY5521" s="161" t="s">
        <v>373</v>
      </c>
    </row>
    <row r="5522" spans="2:51" s="13" customFormat="1" ht="11.25">
      <c r="B5522" s="160"/>
      <c r="D5522" s="154" t="s">
        <v>381</v>
      </c>
      <c r="E5522" s="161" t="s">
        <v>1</v>
      </c>
      <c r="F5522" s="162" t="s">
        <v>2973</v>
      </c>
      <c r="H5522" s="163">
        <v>76</v>
      </c>
      <c r="I5522" s="164"/>
      <c r="L5522" s="160"/>
      <c r="M5522" s="165"/>
      <c r="T5522" s="166"/>
      <c r="AT5522" s="161" t="s">
        <v>381</v>
      </c>
      <c r="AU5522" s="161" t="s">
        <v>90</v>
      </c>
      <c r="AV5522" s="13" t="s">
        <v>90</v>
      </c>
      <c r="AW5522" s="13" t="s">
        <v>36</v>
      </c>
      <c r="AX5522" s="13" t="s">
        <v>80</v>
      </c>
      <c r="AY5522" s="161" t="s">
        <v>373</v>
      </c>
    </row>
    <row r="5523" spans="2:51" s="13" customFormat="1" ht="11.25">
      <c r="B5523" s="160"/>
      <c r="D5523" s="154" t="s">
        <v>381</v>
      </c>
      <c r="E5523" s="161" t="s">
        <v>1</v>
      </c>
      <c r="F5523" s="162" t="s">
        <v>2974</v>
      </c>
      <c r="H5523" s="163">
        <v>28</v>
      </c>
      <c r="I5523" s="164"/>
      <c r="L5523" s="160"/>
      <c r="M5523" s="165"/>
      <c r="T5523" s="166"/>
      <c r="AT5523" s="161" t="s">
        <v>381</v>
      </c>
      <c r="AU5523" s="161" t="s">
        <v>90</v>
      </c>
      <c r="AV5523" s="13" t="s">
        <v>90</v>
      </c>
      <c r="AW5523" s="13" t="s">
        <v>36</v>
      </c>
      <c r="AX5523" s="13" t="s">
        <v>80</v>
      </c>
      <c r="AY5523" s="161" t="s">
        <v>373</v>
      </c>
    </row>
    <row r="5524" spans="2:51" s="13" customFormat="1" ht="11.25">
      <c r="B5524" s="160"/>
      <c r="D5524" s="154" t="s">
        <v>381</v>
      </c>
      <c r="E5524" s="161" t="s">
        <v>1</v>
      </c>
      <c r="F5524" s="162" t="s">
        <v>2975</v>
      </c>
      <c r="H5524" s="163">
        <v>68</v>
      </c>
      <c r="I5524" s="164"/>
      <c r="L5524" s="160"/>
      <c r="M5524" s="165"/>
      <c r="T5524" s="166"/>
      <c r="AT5524" s="161" t="s">
        <v>381</v>
      </c>
      <c r="AU5524" s="161" t="s">
        <v>90</v>
      </c>
      <c r="AV5524" s="13" t="s">
        <v>90</v>
      </c>
      <c r="AW5524" s="13" t="s">
        <v>36</v>
      </c>
      <c r="AX5524" s="13" t="s">
        <v>80</v>
      </c>
      <c r="AY5524" s="161" t="s">
        <v>373</v>
      </c>
    </row>
    <row r="5525" spans="2:51" s="13" customFormat="1" ht="11.25">
      <c r="B5525" s="160"/>
      <c r="D5525" s="154" t="s">
        <v>381</v>
      </c>
      <c r="E5525" s="161" t="s">
        <v>1</v>
      </c>
      <c r="F5525" s="162" t="s">
        <v>2976</v>
      </c>
      <c r="H5525" s="163">
        <v>3.5</v>
      </c>
      <c r="I5525" s="164"/>
      <c r="L5525" s="160"/>
      <c r="M5525" s="165"/>
      <c r="T5525" s="166"/>
      <c r="AT5525" s="161" t="s">
        <v>381</v>
      </c>
      <c r="AU5525" s="161" t="s">
        <v>90</v>
      </c>
      <c r="AV5525" s="13" t="s">
        <v>90</v>
      </c>
      <c r="AW5525" s="13" t="s">
        <v>36</v>
      </c>
      <c r="AX5525" s="13" t="s">
        <v>80</v>
      </c>
      <c r="AY5525" s="161" t="s">
        <v>373</v>
      </c>
    </row>
    <row r="5526" spans="2:51" s="13" customFormat="1" ht="11.25">
      <c r="B5526" s="160"/>
      <c r="D5526" s="154" t="s">
        <v>381</v>
      </c>
      <c r="E5526" s="161" t="s">
        <v>1</v>
      </c>
      <c r="F5526" s="162" t="s">
        <v>2977</v>
      </c>
      <c r="H5526" s="163">
        <v>149</v>
      </c>
      <c r="I5526" s="164"/>
      <c r="L5526" s="160"/>
      <c r="M5526" s="165"/>
      <c r="T5526" s="166"/>
      <c r="AT5526" s="161" t="s">
        <v>381</v>
      </c>
      <c r="AU5526" s="161" t="s">
        <v>90</v>
      </c>
      <c r="AV5526" s="13" t="s">
        <v>90</v>
      </c>
      <c r="AW5526" s="13" t="s">
        <v>36</v>
      </c>
      <c r="AX5526" s="13" t="s">
        <v>80</v>
      </c>
      <c r="AY5526" s="161" t="s">
        <v>373</v>
      </c>
    </row>
    <row r="5527" spans="2:51" s="13" customFormat="1" ht="11.25">
      <c r="B5527" s="160"/>
      <c r="D5527" s="154" t="s">
        <v>381</v>
      </c>
      <c r="E5527" s="161" t="s">
        <v>1</v>
      </c>
      <c r="F5527" s="162" t="s">
        <v>2978</v>
      </c>
      <c r="H5527" s="163">
        <v>4.4000000000000004</v>
      </c>
      <c r="I5527" s="164"/>
      <c r="L5527" s="160"/>
      <c r="M5527" s="165"/>
      <c r="T5527" s="166"/>
      <c r="AT5527" s="161" t="s">
        <v>381</v>
      </c>
      <c r="AU5527" s="161" t="s">
        <v>90</v>
      </c>
      <c r="AV5527" s="13" t="s">
        <v>90</v>
      </c>
      <c r="AW5527" s="13" t="s">
        <v>36</v>
      </c>
      <c r="AX5527" s="13" t="s">
        <v>80</v>
      </c>
      <c r="AY5527" s="161" t="s">
        <v>373</v>
      </c>
    </row>
    <row r="5528" spans="2:51" s="14" customFormat="1" ht="11.25">
      <c r="B5528" s="167"/>
      <c r="D5528" s="154" t="s">
        <v>381</v>
      </c>
      <c r="E5528" s="168" t="s">
        <v>1</v>
      </c>
      <c r="F5528" s="169" t="s">
        <v>386</v>
      </c>
      <c r="H5528" s="170">
        <v>404.9</v>
      </c>
      <c r="I5528" s="171"/>
      <c r="L5528" s="167"/>
      <c r="M5528" s="172"/>
      <c r="T5528" s="173"/>
      <c r="AT5528" s="168" t="s">
        <v>381</v>
      </c>
      <c r="AU5528" s="168" t="s">
        <v>90</v>
      </c>
      <c r="AV5528" s="14" t="s">
        <v>379</v>
      </c>
      <c r="AW5528" s="14" t="s">
        <v>36</v>
      </c>
      <c r="AX5528" s="14" t="s">
        <v>87</v>
      </c>
      <c r="AY5528" s="168" t="s">
        <v>373</v>
      </c>
    </row>
    <row r="5529" spans="2:51" s="1" customFormat="1" ht="11.25">
      <c r="B5529" s="32"/>
      <c r="D5529" s="154" t="s">
        <v>403</v>
      </c>
      <c r="F5529" s="174" t="s">
        <v>407</v>
      </c>
      <c r="L5529" s="32"/>
      <c r="M5529" s="175"/>
      <c r="T5529" s="56"/>
      <c r="AU5529" s="17" t="s">
        <v>90</v>
      </c>
    </row>
    <row r="5530" spans="2:51" s="1" customFormat="1" ht="11.25">
      <c r="B5530" s="32"/>
      <c r="D5530" s="154" t="s">
        <v>403</v>
      </c>
      <c r="F5530" s="176" t="s">
        <v>397</v>
      </c>
      <c r="H5530" s="177">
        <v>0</v>
      </c>
      <c r="L5530" s="32"/>
      <c r="M5530" s="175"/>
      <c r="T5530" s="56"/>
      <c r="AU5530" s="17" t="s">
        <v>90</v>
      </c>
    </row>
    <row r="5531" spans="2:51" s="1" customFormat="1" ht="11.25">
      <c r="B5531" s="32"/>
      <c r="D5531" s="154" t="s">
        <v>403</v>
      </c>
      <c r="F5531" s="176" t="s">
        <v>398</v>
      </c>
      <c r="H5531" s="177">
        <v>0</v>
      </c>
      <c r="L5531" s="32"/>
      <c r="M5531" s="175"/>
      <c r="T5531" s="56"/>
      <c r="AU5531" s="17" t="s">
        <v>90</v>
      </c>
    </row>
    <row r="5532" spans="2:51" s="1" customFormat="1" ht="11.25">
      <c r="B5532" s="32"/>
      <c r="D5532" s="154" t="s">
        <v>403</v>
      </c>
      <c r="F5532" s="176" t="s">
        <v>399</v>
      </c>
      <c r="H5532" s="177">
        <v>0</v>
      </c>
      <c r="L5532" s="32"/>
      <c r="M5532" s="175"/>
      <c r="T5532" s="56"/>
      <c r="AU5532" s="17" t="s">
        <v>90</v>
      </c>
    </row>
    <row r="5533" spans="2:51" s="1" customFormat="1" ht="11.25">
      <c r="B5533" s="32"/>
      <c r="D5533" s="154" t="s">
        <v>403</v>
      </c>
      <c r="F5533" s="176" t="s">
        <v>232</v>
      </c>
      <c r="H5533" s="177">
        <v>612.85</v>
      </c>
      <c r="L5533" s="32"/>
      <c r="M5533" s="175"/>
      <c r="T5533" s="56"/>
      <c r="AU5533" s="17" t="s">
        <v>90</v>
      </c>
    </row>
    <row r="5534" spans="2:51" s="1" customFormat="1" ht="11.25">
      <c r="B5534" s="32"/>
      <c r="D5534" s="154" t="s">
        <v>403</v>
      </c>
      <c r="F5534" s="174" t="s">
        <v>408</v>
      </c>
      <c r="L5534" s="32"/>
      <c r="M5534" s="175"/>
      <c r="T5534" s="56"/>
      <c r="AU5534" s="17" t="s">
        <v>90</v>
      </c>
    </row>
    <row r="5535" spans="2:51" s="1" customFormat="1" ht="11.25">
      <c r="B5535" s="32"/>
      <c r="D5535" s="154" t="s">
        <v>403</v>
      </c>
      <c r="F5535" s="176" t="s">
        <v>400</v>
      </c>
      <c r="H5535" s="177">
        <v>0</v>
      </c>
      <c r="L5535" s="32"/>
      <c r="M5535" s="175"/>
      <c r="T5535" s="56"/>
      <c r="AU5535" s="17" t="s">
        <v>90</v>
      </c>
    </row>
    <row r="5536" spans="2:51" s="1" customFormat="1" ht="11.25">
      <c r="B5536" s="32"/>
      <c r="D5536" s="154" t="s">
        <v>403</v>
      </c>
      <c r="F5536" s="176" t="s">
        <v>267</v>
      </c>
      <c r="H5536" s="177">
        <v>445.4</v>
      </c>
      <c r="L5536" s="32"/>
      <c r="M5536" s="175"/>
      <c r="T5536" s="56"/>
      <c r="AU5536" s="17" t="s">
        <v>90</v>
      </c>
    </row>
    <row r="5537" spans="2:65" s="1" customFormat="1" ht="24.2" customHeight="1">
      <c r="B5537" s="32"/>
      <c r="C5537" s="139" t="s">
        <v>2979</v>
      </c>
      <c r="D5537" s="139" t="s">
        <v>375</v>
      </c>
      <c r="E5537" s="140" t="s">
        <v>2980</v>
      </c>
      <c r="F5537" s="141" t="s">
        <v>2981</v>
      </c>
      <c r="G5537" s="142" t="s">
        <v>172</v>
      </c>
      <c r="H5537" s="143">
        <v>296</v>
      </c>
      <c r="I5537" s="144"/>
      <c r="J5537" s="145">
        <f>ROUND(I5537*H5537,2)</f>
        <v>0</v>
      </c>
      <c r="K5537" s="146"/>
      <c r="L5537" s="32"/>
      <c r="M5537" s="147" t="s">
        <v>1</v>
      </c>
      <c r="N5537" s="148" t="s">
        <v>45</v>
      </c>
      <c r="P5537" s="149">
        <f>O5537*H5537</f>
        <v>0</v>
      </c>
      <c r="Q5537" s="149">
        <v>1.5E-3</v>
      </c>
      <c r="R5537" s="149">
        <f>Q5537*H5537</f>
        <v>0.44400000000000001</v>
      </c>
      <c r="S5537" s="149">
        <v>0</v>
      </c>
      <c r="T5537" s="150">
        <f>S5537*H5537</f>
        <v>0</v>
      </c>
      <c r="AR5537" s="151" t="s">
        <v>497</v>
      </c>
      <c r="AT5537" s="151" t="s">
        <v>375</v>
      </c>
      <c r="AU5537" s="151" t="s">
        <v>90</v>
      </c>
      <c r="AY5537" s="17" t="s">
        <v>373</v>
      </c>
      <c r="BE5537" s="152">
        <f>IF(N5537="základní",J5537,0)</f>
        <v>0</v>
      </c>
      <c r="BF5537" s="152">
        <f>IF(N5537="snížená",J5537,0)</f>
        <v>0</v>
      </c>
      <c r="BG5537" s="152">
        <f>IF(N5537="zákl. přenesená",J5537,0)</f>
        <v>0</v>
      </c>
      <c r="BH5537" s="152">
        <f>IF(N5537="sníž. přenesená",J5537,0)</f>
        <v>0</v>
      </c>
      <c r="BI5537" s="152">
        <f>IF(N5537="nulová",J5537,0)</f>
        <v>0</v>
      </c>
      <c r="BJ5537" s="17" t="s">
        <v>87</v>
      </c>
      <c r="BK5537" s="152">
        <f>ROUND(I5537*H5537,2)</f>
        <v>0</v>
      </c>
      <c r="BL5537" s="17" t="s">
        <v>497</v>
      </c>
      <c r="BM5537" s="151" t="s">
        <v>2982</v>
      </c>
    </row>
    <row r="5538" spans="2:65" s="12" customFormat="1" ht="11.25">
      <c r="B5538" s="153"/>
      <c r="D5538" s="154" t="s">
        <v>381</v>
      </c>
      <c r="E5538" s="155" t="s">
        <v>1</v>
      </c>
      <c r="F5538" s="156" t="s">
        <v>456</v>
      </c>
      <c r="H5538" s="155" t="s">
        <v>1</v>
      </c>
      <c r="I5538" s="157"/>
      <c r="L5538" s="153"/>
      <c r="M5538" s="158"/>
      <c r="T5538" s="159"/>
      <c r="AT5538" s="155" t="s">
        <v>381</v>
      </c>
      <c r="AU5538" s="155" t="s">
        <v>90</v>
      </c>
      <c r="AV5538" s="12" t="s">
        <v>87</v>
      </c>
      <c r="AW5538" s="12" t="s">
        <v>36</v>
      </c>
      <c r="AX5538" s="12" t="s">
        <v>80</v>
      </c>
      <c r="AY5538" s="155" t="s">
        <v>373</v>
      </c>
    </row>
    <row r="5539" spans="2:65" s="13" customFormat="1" ht="11.25">
      <c r="B5539" s="160"/>
      <c r="D5539" s="154" t="s">
        <v>381</v>
      </c>
      <c r="E5539" s="161" t="s">
        <v>1</v>
      </c>
      <c r="F5539" s="162" t="s">
        <v>2983</v>
      </c>
      <c r="H5539" s="163">
        <v>9</v>
      </c>
      <c r="I5539" s="164"/>
      <c r="L5539" s="160"/>
      <c r="M5539" s="165"/>
      <c r="T5539" s="166"/>
      <c r="AT5539" s="161" t="s">
        <v>381</v>
      </c>
      <c r="AU5539" s="161" t="s">
        <v>90</v>
      </c>
      <c r="AV5539" s="13" t="s">
        <v>90</v>
      </c>
      <c r="AW5539" s="13" t="s">
        <v>36</v>
      </c>
      <c r="AX5539" s="13" t="s">
        <v>80</v>
      </c>
      <c r="AY5539" s="161" t="s">
        <v>373</v>
      </c>
    </row>
    <row r="5540" spans="2:65" s="13" customFormat="1" ht="11.25">
      <c r="B5540" s="160"/>
      <c r="D5540" s="154" t="s">
        <v>381</v>
      </c>
      <c r="E5540" s="161" t="s">
        <v>1</v>
      </c>
      <c r="F5540" s="162" t="s">
        <v>2984</v>
      </c>
      <c r="H5540" s="163">
        <v>7</v>
      </c>
      <c r="I5540" s="164"/>
      <c r="L5540" s="160"/>
      <c r="M5540" s="165"/>
      <c r="T5540" s="166"/>
      <c r="AT5540" s="161" t="s">
        <v>381</v>
      </c>
      <c r="AU5540" s="161" t="s">
        <v>90</v>
      </c>
      <c r="AV5540" s="13" t="s">
        <v>90</v>
      </c>
      <c r="AW5540" s="13" t="s">
        <v>36</v>
      </c>
      <c r="AX5540" s="13" t="s">
        <v>80</v>
      </c>
      <c r="AY5540" s="161" t="s">
        <v>373</v>
      </c>
    </row>
    <row r="5541" spans="2:65" s="13" customFormat="1" ht="11.25">
      <c r="B5541" s="160"/>
      <c r="D5541" s="154" t="s">
        <v>381</v>
      </c>
      <c r="E5541" s="161" t="s">
        <v>1</v>
      </c>
      <c r="F5541" s="162" t="s">
        <v>2985</v>
      </c>
      <c r="H5541" s="163">
        <v>280</v>
      </c>
      <c r="I5541" s="164"/>
      <c r="L5541" s="160"/>
      <c r="M5541" s="165"/>
      <c r="T5541" s="166"/>
      <c r="AT5541" s="161" t="s">
        <v>381</v>
      </c>
      <c r="AU5541" s="161" t="s">
        <v>90</v>
      </c>
      <c r="AV5541" s="13" t="s">
        <v>90</v>
      </c>
      <c r="AW5541" s="13" t="s">
        <v>36</v>
      </c>
      <c r="AX5541" s="13" t="s">
        <v>80</v>
      </c>
      <c r="AY5541" s="161" t="s">
        <v>373</v>
      </c>
    </row>
    <row r="5542" spans="2:65" s="14" customFormat="1" ht="11.25">
      <c r="B5542" s="167"/>
      <c r="D5542" s="154" t="s">
        <v>381</v>
      </c>
      <c r="E5542" s="168" t="s">
        <v>1</v>
      </c>
      <c r="F5542" s="169" t="s">
        <v>386</v>
      </c>
      <c r="H5542" s="170">
        <v>296</v>
      </c>
      <c r="I5542" s="171"/>
      <c r="L5542" s="167"/>
      <c r="M5542" s="172"/>
      <c r="T5542" s="173"/>
      <c r="AT5542" s="168" t="s">
        <v>381</v>
      </c>
      <c r="AU5542" s="168" t="s">
        <v>90</v>
      </c>
      <c r="AV5542" s="14" t="s">
        <v>379</v>
      </c>
      <c r="AW5542" s="14" t="s">
        <v>36</v>
      </c>
      <c r="AX5542" s="14" t="s">
        <v>87</v>
      </c>
      <c r="AY5542" s="168" t="s">
        <v>373</v>
      </c>
    </row>
    <row r="5543" spans="2:65" s="1" customFormat="1" ht="11.25">
      <c r="B5543" s="32"/>
      <c r="D5543" s="154" t="s">
        <v>403</v>
      </c>
      <c r="F5543" s="174" t="s">
        <v>408</v>
      </c>
      <c r="L5543" s="32"/>
      <c r="M5543" s="175"/>
      <c r="T5543" s="56"/>
      <c r="AU5543" s="17" t="s">
        <v>90</v>
      </c>
    </row>
    <row r="5544" spans="2:65" s="1" customFormat="1" ht="11.25">
      <c r="B5544" s="32"/>
      <c r="D5544" s="154" t="s">
        <v>403</v>
      </c>
      <c r="F5544" s="176" t="s">
        <v>400</v>
      </c>
      <c r="H5544" s="177">
        <v>0</v>
      </c>
      <c r="L5544" s="32"/>
      <c r="M5544" s="175"/>
      <c r="T5544" s="56"/>
      <c r="AU5544" s="17" t="s">
        <v>90</v>
      </c>
    </row>
    <row r="5545" spans="2:65" s="1" customFormat="1" ht="11.25">
      <c r="B5545" s="32"/>
      <c r="D5545" s="154" t="s">
        <v>403</v>
      </c>
      <c r="F5545" s="176" t="s">
        <v>267</v>
      </c>
      <c r="H5545" s="177">
        <v>445.4</v>
      </c>
      <c r="L5545" s="32"/>
      <c r="M5545" s="175"/>
      <c r="T5545" s="56"/>
      <c r="AU5545" s="17" t="s">
        <v>90</v>
      </c>
    </row>
    <row r="5546" spans="2:65" s="1" customFormat="1" ht="37.9" customHeight="1">
      <c r="B5546" s="32"/>
      <c r="C5546" s="139" t="s">
        <v>2986</v>
      </c>
      <c r="D5546" s="139" t="s">
        <v>375</v>
      </c>
      <c r="E5546" s="140" t="s">
        <v>2987</v>
      </c>
      <c r="F5546" s="141" t="s">
        <v>2988</v>
      </c>
      <c r="G5546" s="142" t="s">
        <v>465</v>
      </c>
      <c r="H5546" s="143">
        <v>13.1</v>
      </c>
      <c r="I5546" s="144"/>
      <c r="J5546" s="145">
        <f>ROUND(I5546*H5546,2)</f>
        <v>0</v>
      </c>
      <c r="K5546" s="146"/>
      <c r="L5546" s="32"/>
      <c r="M5546" s="147" t="s">
        <v>1</v>
      </c>
      <c r="N5546" s="148" t="s">
        <v>45</v>
      </c>
      <c r="P5546" s="149">
        <f>O5546*H5546</f>
        <v>0</v>
      </c>
      <c r="Q5546" s="149">
        <v>2E-3</v>
      </c>
      <c r="R5546" s="149">
        <f>Q5546*H5546</f>
        <v>2.6200000000000001E-2</v>
      </c>
      <c r="S5546" s="149">
        <v>0</v>
      </c>
      <c r="T5546" s="150">
        <f>S5546*H5546</f>
        <v>0</v>
      </c>
      <c r="AR5546" s="151" t="s">
        <v>497</v>
      </c>
      <c r="AT5546" s="151" t="s">
        <v>375</v>
      </c>
      <c r="AU5546" s="151" t="s">
        <v>90</v>
      </c>
      <c r="AY5546" s="17" t="s">
        <v>373</v>
      </c>
      <c r="BE5546" s="152">
        <f>IF(N5546="základní",J5546,0)</f>
        <v>0</v>
      </c>
      <c r="BF5546" s="152">
        <f>IF(N5546="snížená",J5546,0)</f>
        <v>0</v>
      </c>
      <c r="BG5546" s="152">
        <f>IF(N5546="zákl. přenesená",J5546,0)</f>
        <v>0</v>
      </c>
      <c r="BH5546" s="152">
        <f>IF(N5546="sníž. přenesená",J5546,0)</f>
        <v>0</v>
      </c>
      <c r="BI5546" s="152">
        <f>IF(N5546="nulová",J5546,0)</f>
        <v>0</v>
      </c>
      <c r="BJ5546" s="17" t="s">
        <v>87</v>
      </c>
      <c r="BK5546" s="152">
        <f>ROUND(I5546*H5546,2)</f>
        <v>0</v>
      </c>
      <c r="BL5546" s="17" t="s">
        <v>497</v>
      </c>
      <c r="BM5546" s="151" t="s">
        <v>2989</v>
      </c>
    </row>
    <row r="5547" spans="2:65" s="12" customFormat="1" ht="11.25">
      <c r="B5547" s="153"/>
      <c r="D5547" s="154" t="s">
        <v>381</v>
      </c>
      <c r="E5547" s="155" t="s">
        <v>1</v>
      </c>
      <c r="F5547" s="156" t="s">
        <v>456</v>
      </c>
      <c r="H5547" s="155" t="s">
        <v>1</v>
      </c>
      <c r="I5547" s="157"/>
      <c r="L5547" s="153"/>
      <c r="M5547" s="158"/>
      <c r="T5547" s="159"/>
      <c r="AT5547" s="155" t="s">
        <v>381</v>
      </c>
      <c r="AU5547" s="155" t="s">
        <v>90</v>
      </c>
      <c r="AV5547" s="12" t="s">
        <v>87</v>
      </c>
      <c r="AW5547" s="12" t="s">
        <v>36</v>
      </c>
      <c r="AX5547" s="12" t="s">
        <v>80</v>
      </c>
      <c r="AY5547" s="155" t="s">
        <v>373</v>
      </c>
    </row>
    <row r="5548" spans="2:65" s="13" customFormat="1" ht="11.25">
      <c r="B5548" s="160"/>
      <c r="D5548" s="154" t="s">
        <v>381</v>
      </c>
      <c r="E5548" s="161" t="s">
        <v>1</v>
      </c>
      <c r="F5548" s="162" t="s">
        <v>2990</v>
      </c>
      <c r="H5548" s="163">
        <v>6</v>
      </c>
      <c r="I5548" s="164"/>
      <c r="L5548" s="160"/>
      <c r="M5548" s="165"/>
      <c r="T5548" s="166"/>
      <c r="AT5548" s="161" t="s">
        <v>381</v>
      </c>
      <c r="AU5548" s="161" t="s">
        <v>90</v>
      </c>
      <c r="AV5548" s="13" t="s">
        <v>90</v>
      </c>
      <c r="AW5548" s="13" t="s">
        <v>36</v>
      </c>
      <c r="AX5548" s="13" t="s">
        <v>80</v>
      </c>
      <c r="AY5548" s="161" t="s">
        <v>373</v>
      </c>
    </row>
    <row r="5549" spans="2:65" s="13" customFormat="1" ht="11.25">
      <c r="B5549" s="160"/>
      <c r="D5549" s="154" t="s">
        <v>381</v>
      </c>
      <c r="E5549" s="161" t="s">
        <v>1</v>
      </c>
      <c r="F5549" s="162" t="s">
        <v>2991</v>
      </c>
      <c r="H5549" s="163">
        <v>7.1</v>
      </c>
      <c r="I5549" s="164"/>
      <c r="L5549" s="160"/>
      <c r="M5549" s="165"/>
      <c r="T5549" s="166"/>
      <c r="AT5549" s="161" t="s">
        <v>381</v>
      </c>
      <c r="AU5549" s="161" t="s">
        <v>90</v>
      </c>
      <c r="AV5549" s="13" t="s">
        <v>90</v>
      </c>
      <c r="AW5549" s="13" t="s">
        <v>36</v>
      </c>
      <c r="AX5549" s="13" t="s">
        <v>80</v>
      </c>
      <c r="AY5549" s="161" t="s">
        <v>373</v>
      </c>
    </row>
    <row r="5550" spans="2:65" s="14" customFormat="1" ht="11.25">
      <c r="B5550" s="167"/>
      <c r="D5550" s="154" t="s">
        <v>381</v>
      </c>
      <c r="E5550" s="168" t="s">
        <v>1</v>
      </c>
      <c r="F5550" s="169" t="s">
        <v>386</v>
      </c>
      <c r="H5550" s="170">
        <v>13.1</v>
      </c>
      <c r="I5550" s="171"/>
      <c r="L5550" s="167"/>
      <c r="M5550" s="172"/>
      <c r="T5550" s="173"/>
      <c r="AT5550" s="168" t="s">
        <v>381</v>
      </c>
      <c r="AU5550" s="168" t="s">
        <v>90</v>
      </c>
      <c r="AV5550" s="14" t="s">
        <v>379</v>
      </c>
      <c r="AW5550" s="14" t="s">
        <v>36</v>
      </c>
      <c r="AX5550" s="14" t="s">
        <v>87</v>
      </c>
      <c r="AY5550" s="168" t="s">
        <v>373</v>
      </c>
    </row>
    <row r="5551" spans="2:65" s="1" customFormat="1" ht="11.25">
      <c r="B5551" s="32"/>
      <c r="D5551" s="154" t="s">
        <v>403</v>
      </c>
      <c r="F5551" s="174" t="s">
        <v>408</v>
      </c>
      <c r="L5551" s="32"/>
      <c r="M5551" s="175"/>
      <c r="T5551" s="56"/>
      <c r="AU5551" s="17" t="s">
        <v>90</v>
      </c>
    </row>
    <row r="5552" spans="2:65" s="1" customFormat="1" ht="11.25">
      <c r="B5552" s="32"/>
      <c r="D5552" s="154" t="s">
        <v>403</v>
      </c>
      <c r="F5552" s="176" t="s">
        <v>400</v>
      </c>
      <c r="H5552" s="177">
        <v>0</v>
      </c>
      <c r="L5552" s="32"/>
      <c r="M5552" s="175"/>
      <c r="T5552" s="56"/>
      <c r="AU5552" s="17" t="s">
        <v>90</v>
      </c>
    </row>
    <row r="5553" spans="2:65" s="1" customFormat="1" ht="11.25">
      <c r="B5553" s="32"/>
      <c r="D5553" s="154" t="s">
        <v>403</v>
      </c>
      <c r="F5553" s="176" t="s">
        <v>267</v>
      </c>
      <c r="H5553" s="177">
        <v>445.4</v>
      </c>
      <c r="L5553" s="32"/>
      <c r="M5553" s="175"/>
      <c r="T5553" s="56"/>
      <c r="AU5553" s="17" t="s">
        <v>90</v>
      </c>
    </row>
    <row r="5554" spans="2:65" s="1" customFormat="1" ht="44.25" customHeight="1">
      <c r="B5554" s="32"/>
      <c r="C5554" s="139" t="s">
        <v>2992</v>
      </c>
      <c r="D5554" s="139" t="s">
        <v>375</v>
      </c>
      <c r="E5554" s="140" t="s">
        <v>2993</v>
      </c>
      <c r="F5554" s="141" t="s">
        <v>2994</v>
      </c>
      <c r="G5554" s="142" t="s">
        <v>465</v>
      </c>
      <c r="H5554" s="143">
        <v>70</v>
      </c>
      <c r="I5554" s="144"/>
      <c r="J5554" s="145">
        <f>ROUND(I5554*H5554,2)</f>
        <v>0</v>
      </c>
      <c r="K5554" s="146"/>
      <c r="L5554" s="32"/>
      <c r="M5554" s="147" t="s">
        <v>1</v>
      </c>
      <c r="N5554" s="148" t="s">
        <v>45</v>
      </c>
      <c r="P5554" s="149">
        <f>O5554*H5554</f>
        <v>0</v>
      </c>
      <c r="Q5554" s="149">
        <v>2E-3</v>
      </c>
      <c r="R5554" s="149">
        <f>Q5554*H5554</f>
        <v>0.14000000000000001</v>
      </c>
      <c r="S5554" s="149">
        <v>0</v>
      </c>
      <c r="T5554" s="150">
        <f>S5554*H5554</f>
        <v>0</v>
      </c>
      <c r="AR5554" s="151" t="s">
        <v>497</v>
      </c>
      <c r="AT5554" s="151" t="s">
        <v>375</v>
      </c>
      <c r="AU5554" s="151" t="s">
        <v>90</v>
      </c>
      <c r="AY5554" s="17" t="s">
        <v>373</v>
      </c>
      <c r="BE5554" s="152">
        <f>IF(N5554="základní",J5554,0)</f>
        <v>0</v>
      </c>
      <c r="BF5554" s="152">
        <f>IF(N5554="snížená",J5554,0)</f>
        <v>0</v>
      </c>
      <c r="BG5554" s="152">
        <f>IF(N5554="zákl. přenesená",J5554,0)</f>
        <v>0</v>
      </c>
      <c r="BH5554" s="152">
        <f>IF(N5554="sníž. přenesená",J5554,0)</f>
        <v>0</v>
      </c>
      <c r="BI5554" s="152">
        <f>IF(N5554="nulová",J5554,0)</f>
        <v>0</v>
      </c>
      <c r="BJ5554" s="17" t="s">
        <v>87</v>
      </c>
      <c r="BK5554" s="152">
        <f>ROUND(I5554*H5554,2)</f>
        <v>0</v>
      </c>
      <c r="BL5554" s="17" t="s">
        <v>497</v>
      </c>
      <c r="BM5554" s="151" t="s">
        <v>2995</v>
      </c>
    </row>
    <row r="5555" spans="2:65" s="12" customFormat="1" ht="11.25">
      <c r="B5555" s="153"/>
      <c r="D5555" s="154" t="s">
        <v>381</v>
      </c>
      <c r="E5555" s="155" t="s">
        <v>1</v>
      </c>
      <c r="F5555" s="156" t="s">
        <v>456</v>
      </c>
      <c r="H5555" s="155" t="s">
        <v>1</v>
      </c>
      <c r="I5555" s="157"/>
      <c r="L5555" s="153"/>
      <c r="M5555" s="158"/>
      <c r="T5555" s="159"/>
      <c r="AT5555" s="155" t="s">
        <v>381</v>
      </c>
      <c r="AU5555" s="155" t="s">
        <v>90</v>
      </c>
      <c r="AV5555" s="12" t="s">
        <v>87</v>
      </c>
      <c r="AW5555" s="12" t="s">
        <v>36</v>
      </c>
      <c r="AX5555" s="12" t="s">
        <v>80</v>
      </c>
      <c r="AY5555" s="155" t="s">
        <v>373</v>
      </c>
    </row>
    <row r="5556" spans="2:65" s="13" customFormat="1" ht="11.25">
      <c r="B5556" s="160"/>
      <c r="D5556" s="154" t="s">
        <v>381</v>
      </c>
      <c r="E5556" s="161" t="s">
        <v>1</v>
      </c>
      <c r="F5556" s="162" t="s">
        <v>2996</v>
      </c>
      <c r="H5556" s="163">
        <v>70</v>
      </c>
      <c r="I5556" s="164"/>
      <c r="L5556" s="160"/>
      <c r="M5556" s="165"/>
      <c r="T5556" s="166"/>
      <c r="AT5556" s="161" t="s">
        <v>381</v>
      </c>
      <c r="AU5556" s="161" t="s">
        <v>90</v>
      </c>
      <c r="AV5556" s="13" t="s">
        <v>90</v>
      </c>
      <c r="AW5556" s="13" t="s">
        <v>36</v>
      </c>
      <c r="AX5556" s="13" t="s">
        <v>80</v>
      </c>
      <c r="AY5556" s="161" t="s">
        <v>373</v>
      </c>
    </row>
    <row r="5557" spans="2:65" s="14" customFormat="1" ht="11.25">
      <c r="B5557" s="167"/>
      <c r="D5557" s="154" t="s">
        <v>381</v>
      </c>
      <c r="E5557" s="168" t="s">
        <v>1</v>
      </c>
      <c r="F5557" s="169" t="s">
        <v>386</v>
      </c>
      <c r="H5557" s="170">
        <v>70</v>
      </c>
      <c r="I5557" s="171"/>
      <c r="L5557" s="167"/>
      <c r="M5557" s="172"/>
      <c r="T5557" s="173"/>
      <c r="AT5557" s="168" t="s">
        <v>381</v>
      </c>
      <c r="AU5557" s="168" t="s">
        <v>90</v>
      </c>
      <c r="AV5557" s="14" t="s">
        <v>379</v>
      </c>
      <c r="AW5557" s="14" t="s">
        <v>36</v>
      </c>
      <c r="AX5557" s="14" t="s">
        <v>87</v>
      </c>
      <c r="AY5557" s="168" t="s">
        <v>373</v>
      </c>
    </row>
    <row r="5558" spans="2:65" s="1" customFormat="1" ht="11.25">
      <c r="B5558" s="32"/>
      <c r="D5558" s="154" t="s">
        <v>403</v>
      </c>
      <c r="F5558" s="174" t="s">
        <v>408</v>
      </c>
      <c r="L5558" s="32"/>
      <c r="M5558" s="175"/>
      <c r="T5558" s="56"/>
      <c r="AU5558" s="17" t="s">
        <v>90</v>
      </c>
    </row>
    <row r="5559" spans="2:65" s="1" customFormat="1" ht="11.25">
      <c r="B5559" s="32"/>
      <c r="D5559" s="154" t="s">
        <v>403</v>
      </c>
      <c r="F5559" s="176" t="s">
        <v>400</v>
      </c>
      <c r="H5559" s="177">
        <v>0</v>
      </c>
      <c r="L5559" s="32"/>
      <c r="M5559" s="175"/>
      <c r="T5559" s="56"/>
      <c r="AU5559" s="17" t="s">
        <v>90</v>
      </c>
    </row>
    <row r="5560" spans="2:65" s="1" customFormat="1" ht="11.25">
      <c r="B5560" s="32"/>
      <c r="D5560" s="154" t="s">
        <v>403</v>
      </c>
      <c r="F5560" s="176" t="s">
        <v>267</v>
      </c>
      <c r="H5560" s="177">
        <v>445.4</v>
      </c>
      <c r="L5560" s="32"/>
      <c r="M5560" s="175"/>
      <c r="T5560" s="56"/>
      <c r="AU5560" s="17" t="s">
        <v>90</v>
      </c>
    </row>
    <row r="5561" spans="2:65" s="1" customFormat="1" ht="24.2" customHeight="1">
      <c r="B5561" s="32"/>
      <c r="C5561" s="139" t="s">
        <v>2997</v>
      </c>
      <c r="D5561" s="139" t="s">
        <v>375</v>
      </c>
      <c r="E5561" s="140" t="s">
        <v>2998</v>
      </c>
      <c r="F5561" s="141" t="s">
        <v>2999</v>
      </c>
      <c r="G5561" s="142" t="s">
        <v>647</v>
      </c>
      <c r="H5561" s="143">
        <v>1.218</v>
      </c>
      <c r="I5561" s="144"/>
      <c r="J5561" s="145">
        <f>ROUND(I5561*H5561,2)</f>
        <v>0</v>
      </c>
      <c r="K5561" s="146"/>
      <c r="L5561" s="32"/>
      <c r="M5561" s="147" t="s">
        <v>1</v>
      </c>
      <c r="N5561" s="148" t="s">
        <v>45</v>
      </c>
      <c r="P5561" s="149">
        <f>O5561*H5561</f>
        <v>0</v>
      </c>
      <c r="Q5561" s="149">
        <v>0</v>
      </c>
      <c r="R5561" s="149">
        <f>Q5561*H5561</f>
        <v>0</v>
      </c>
      <c r="S5561" s="149">
        <v>0</v>
      </c>
      <c r="T5561" s="150">
        <f>S5561*H5561</f>
        <v>0</v>
      </c>
      <c r="AR5561" s="151" t="s">
        <v>497</v>
      </c>
      <c r="AT5561" s="151" t="s">
        <v>375</v>
      </c>
      <c r="AU5561" s="151" t="s">
        <v>90</v>
      </c>
      <c r="AY5561" s="17" t="s">
        <v>373</v>
      </c>
      <c r="BE5561" s="152">
        <f>IF(N5561="základní",J5561,0)</f>
        <v>0</v>
      </c>
      <c r="BF5561" s="152">
        <f>IF(N5561="snížená",J5561,0)</f>
        <v>0</v>
      </c>
      <c r="BG5561" s="152">
        <f>IF(N5561="zákl. přenesená",J5561,0)</f>
        <v>0</v>
      </c>
      <c r="BH5561" s="152">
        <f>IF(N5561="sníž. přenesená",J5561,0)</f>
        <v>0</v>
      </c>
      <c r="BI5561" s="152">
        <f>IF(N5561="nulová",J5561,0)</f>
        <v>0</v>
      </c>
      <c r="BJ5561" s="17" t="s">
        <v>87</v>
      </c>
      <c r="BK5561" s="152">
        <f>ROUND(I5561*H5561,2)</f>
        <v>0</v>
      </c>
      <c r="BL5561" s="17" t="s">
        <v>497</v>
      </c>
      <c r="BM5561" s="151" t="s">
        <v>3000</v>
      </c>
    </row>
    <row r="5562" spans="2:65" s="11" customFormat="1" ht="25.9" customHeight="1">
      <c r="B5562" s="127"/>
      <c r="D5562" s="128" t="s">
        <v>79</v>
      </c>
      <c r="E5562" s="129" t="s">
        <v>479</v>
      </c>
      <c r="F5562" s="129" t="s">
        <v>3001</v>
      </c>
      <c r="I5562" s="130"/>
      <c r="J5562" s="131">
        <f>BK5562</f>
        <v>0</v>
      </c>
      <c r="L5562" s="127"/>
      <c r="M5562" s="132"/>
      <c r="P5562" s="133">
        <f>P5563</f>
        <v>0</v>
      </c>
      <c r="R5562" s="133">
        <f>R5563</f>
        <v>0</v>
      </c>
      <c r="T5562" s="134">
        <f>T5563</f>
        <v>0</v>
      </c>
      <c r="AR5562" s="128" t="s">
        <v>392</v>
      </c>
      <c r="AT5562" s="135" t="s">
        <v>79</v>
      </c>
      <c r="AU5562" s="135" t="s">
        <v>80</v>
      </c>
      <c r="AY5562" s="128" t="s">
        <v>373</v>
      </c>
      <c r="BK5562" s="136">
        <f>BK5563</f>
        <v>0</v>
      </c>
    </row>
    <row r="5563" spans="2:65" s="11" customFormat="1" ht="22.9" customHeight="1">
      <c r="B5563" s="127"/>
      <c r="D5563" s="128" t="s">
        <v>79</v>
      </c>
      <c r="E5563" s="137" t="s">
        <v>3002</v>
      </c>
      <c r="F5563" s="137" t="s">
        <v>3003</v>
      </c>
      <c r="I5563" s="130"/>
      <c r="J5563" s="138">
        <f>BK5563</f>
        <v>0</v>
      </c>
      <c r="L5563" s="127"/>
      <c r="M5563" s="132"/>
      <c r="P5563" s="133">
        <f>SUM(P5564:P5579)</f>
        <v>0</v>
      </c>
      <c r="R5563" s="133">
        <f>SUM(R5564:R5579)</f>
        <v>0</v>
      </c>
      <c r="T5563" s="134">
        <f>SUM(T5564:T5579)</f>
        <v>0</v>
      </c>
      <c r="AR5563" s="128" t="s">
        <v>392</v>
      </c>
      <c r="AT5563" s="135" t="s">
        <v>79</v>
      </c>
      <c r="AU5563" s="135" t="s">
        <v>87</v>
      </c>
      <c r="AY5563" s="128" t="s">
        <v>373</v>
      </c>
      <c r="BK5563" s="136">
        <f>SUM(BK5564:BK5579)</f>
        <v>0</v>
      </c>
    </row>
    <row r="5564" spans="2:65" s="1" customFormat="1" ht="16.5" customHeight="1">
      <c r="B5564" s="32"/>
      <c r="C5564" s="139" t="s">
        <v>3004</v>
      </c>
      <c r="D5564" s="139" t="s">
        <v>375</v>
      </c>
      <c r="E5564" s="140" t="s">
        <v>3005</v>
      </c>
      <c r="F5564" s="141" t="s">
        <v>3006</v>
      </c>
      <c r="G5564" s="142" t="s">
        <v>1957</v>
      </c>
      <c r="H5564" s="143">
        <v>14636.01</v>
      </c>
      <c r="I5564" s="144"/>
      <c r="J5564" s="145">
        <f>ROUND(I5564*H5564,2)</f>
        <v>0</v>
      </c>
      <c r="K5564" s="146"/>
      <c r="L5564" s="32"/>
      <c r="M5564" s="147" t="s">
        <v>1</v>
      </c>
      <c r="N5564" s="148" t="s">
        <v>45</v>
      </c>
      <c r="P5564" s="149">
        <f>O5564*H5564</f>
        <v>0</v>
      </c>
      <c r="Q5564" s="149">
        <v>0</v>
      </c>
      <c r="R5564" s="149">
        <f>Q5564*H5564</f>
        <v>0</v>
      </c>
      <c r="S5564" s="149">
        <v>0</v>
      </c>
      <c r="T5564" s="150">
        <f>S5564*H5564</f>
        <v>0</v>
      </c>
      <c r="AR5564" s="151" t="s">
        <v>1000</v>
      </c>
      <c r="AT5564" s="151" t="s">
        <v>375</v>
      </c>
      <c r="AU5564" s="151" t="s">
        <v>90</v>
      </c>
      <c r="AY5564" s="17" t="s">
        <v>373</v>
      </c>
      <c r="BE5564" s="152">
        <f>IF(N5564="základní",J5564,0)</f>
        <v>0</v>
      </c>
      <c r="BF5564" s="152">
        <f>IF(N5564="snížená",J5564,0)</f>
        <v>0</v>
      </c>
      <c r="BG5564" s="152">
        <f>IF(N5564="zákl. přenesená",J5564,0)</f>
        <v>0</v>
      </c>
      <c r="BH5564" s="152">
        <f>IF(N5564="sníž. přenesená",J5564,0)</f>
        <v>0</v>
      </c>
      <c r="BI5564" s="152">
        <f>IF(N5564="nulová",J5564,0)</f>
        <v>0</v>
      </c>
      <c r="BJ5564" s="17" t="s">
        <v>87</v>
      </c>
      <c r="BK5564" s="152">
        <f>ROUND(I5564*H5564,2)</f>
        <v>0</v>
      </c>
      <c r="BL5564" s="17" t="s">
        <v>1000</v>
      </c>
      <c r="BM5564" s="151" t="s">
        <v>3007</v>
      </c>
    </row>
    <row r="5565" spans="2:65" s="12" customFormat="1" ht="11.25">
      <c r="B5565" s="153"/>
      <c r="D5565" s="154" t="s">
        <v>381</v>
      </c>
      <c r="E5565" s="155" t="s">
        <v>1</v>
      </c>
      <c r="F5565" s="156" t="s">
        <v>916</v>
      </c>
      <c r="H5565" s="155" t="s">
        <v>1</v>
      </c>
      <c r="I5565" s="157"/>
      <c r="L5565" s="153"/>
      <c r="M5565" s="158"/>
      <c r="T5565" s="159"/>
      <c r="AT5565" s="155" t="s">
        <v>381</v>
      </c>
      <c r="AU5565" s="155" t="s">
        <v>90</v>
      </c>
      <c r="AV5565" s="12" t="s">
        <v>87</v>
      </c>
      <c r="AW5565" s="12" t="s">
        <v>36</v>
      </c>
      <c r="AX5565" s="12" t="s">
        <v>80</v>
      </c>
      <c r="AY5565" s="155" t="s">
        <v>373</v>
      </c>
    </row>
    <row r="5566" spans="2:65" s="13" customFormat="1" ht="11.25">
      <c r="B5566" s="160"/>
      <c r="D5566" s="154" t="s">
        <v>381</v>
      </c>
      <c r="E5566" s="161" t="s">
        <v>1</v>
      </c>
      <c r="F5566" s="162" t="s">
        <v>3008</v>
      </c>
      <c r="H5566" s="163">
        <v>3982.54</v>
      </c>
      <c r="I5566" s="164"/>
      <c r="L5566" s="160"/>
      <c r="M5566" s="165"/>
      <c r="T5566" s="166"/>
      <c r="AT5566" s="161" t="s">
        <v>381</v>
      </c>
      <c r="AU5566" s="161" t="s">
        <v>90</v>
      </c>
      <c r="AV5566" s="13" t="s">
        <v>90</v>
      </c>
      <c r="AW5566" s="13" t="s">
        <v>36</v>
      </c>
      <c r="AX5566" s="13" t="s">
        <v>80</v>
      </c>
      <c r="AY5566" s="161" t="s">
        <v>373</v>
      </c>
    </row>
    <row r="5567" spans="2:65" s="12" customFormat="1" ht="11.25">
      <c r="B5567" s="153"/>
      <c r="D5567" s="154" t="s">
        <v>381</v>
      </c>
      <c r="E5567" s="155" t="s">
        <v>1</v>
      </c>
      <c r="F5567" s="156" t="s">
        <v>918</v>
      </c>
      <c r="H5567" s="155" t="s">
        <v>1</v>
      </c>
      <c r="I5567" s="157"/>
      <c r="L5567" s="153"/>
      <c r="M5567" s="158"/>
      <c r="T5567" s="159"/>
      <c r="AT5567" s="155" t="s">
        <v>381</v>
      </c>
      <c r="AU5567" s="155" t="s">
        <v>90</v>
      </c>
      <c r="AV5567" s="12" t="s">
        <v>87</v>
      </c>
      <c r="AW5567" s="12" t="s">
        <v>36</v>
      </c>
      <c r="AX5567" s="12" t="s">
        <v>80</v>
      </c>
      <c r="AY5567" s="155" t="s">
        <v>373</v>
      </c>
    </row>
    <row r="5568" spans="2:65" s="13" customFormat="1" ht="11.25">
      <c r="B5568" s="160"/>
      <c r="D5568" s="154" t="s">
        <v>381</v>
      </c>
      <c r="E5568" s="161" t="s">
        <v>1</v>
      </c>
      <c r="F5568" s="162" t="s">
        <v>3009</v>
      </c>
      <c r="H5568" s="163">
        <v>5240.76</v>
      </c>
      <c r="I5568" s="164"/>
      <c r="L5568" s="160"/>
      <c r="M5568" s="165"/>
      <c r="T5568" s="166"/>
      <c r="AT5568" s="161" t="s">
        <v>381</v>
      </c>
      <c r="AU5568" s="161" t="s">
        <v>90</v>
      </c>
      <c r="AV5568" s="13" t="s">
        <v>90</v>
      </c>
      <c r="AW5568" s="13" t="s">
        <v>36</v>
      </c>
      <c r="AX5568" s="13" t="s">
        <v>80</v>
      </c>
      <c r="AY5568" s="161" t="s">
        <v>373</v>
      </c>
    </row>
    <row r="5569" spans="2:65" s="12" customFormat="1" ht="11.25">
      <c r="B5569" s="153"/>
      <c r="D5569" s="154" t="s">
        <v>381</v>
      </c>
      <c r="E5569" s="155" t="s">
        <v>1</v>
      </c>
      <c r="F5569" s="156" t="s">
        <v>3010</v>
      </c>
      <c r="H5569" s="155" t="s">
        <v>1</v>
      </c>
      <c r="I5569" s="157"/>
      <c r="L5569" s="153"/>
      <c r="M5569" s="158"/>
      <c r="T5569" s="159"/>
      <c r="AT5569" s="155" t="s">
        <v>381</v>
      </c>
      <c r="AU5569" s="155" t="s">
        <v>90</v>
      </c>
      <c r="AV5569" s="12" t="s">
        <v>87</v>
      </c>
      <c r="AW5569" s="12" t="s">
        <v>36</v>
      </c>
      <c r="AX5569" s="12" t="s">
        <v>80</v>
      </c>
      <c r="AY5569" s="155" t="s">
        <v>373</v>
      </c>
    </row>
    <row r="5570" spans="2:65" s="13" customFormat="1" ht="11.25">
      <c r="B5570" s="160"/>
      <c r="D5570" s="154" t="s">
        <v>381</v>
      </c>
      <c r="E5570" s="161" t="s">
        <v>1</v>
      </c>
      <c r="F5570" s="162" t="s">
        <v>3011</v>
      </c>
      <c r="H5570" s="163">
        <v>5412.71</v>
      </c>
      <c r="I5570" s="164"/>
      <c r="L5570" s="160"/>
      <c r="M5570" s="165"/>
      <c r="T5570" s="166"/>
      <c r="AT5570" s="161" t="s">
        <v>381</v>
      </c>
      <c r="AU5570" s="161" t="s">
        <v>90</v>
      </c>
      <c r="AV5570" s="13" t="s">
        <v>90</v>
      </c>
      <c r="AW5570" s="13" t="s">
        <v>36</v>
      </c>
      <c r="AX5570" s="13" t="s">
        <v>80</v>
      </c>
      <c r="AY5570" s="161" t="s">
        <v>373</v>
      </c>
    </row>
    <row r="5571" spans="2:65" s="14" customFormat="1" ht="11.25">
      <c r="B5571" s="167"/>
      <c r="D5571" s="154" t="s">
        <v>381</v>
      </c>
      <c r="E5571" s="168" t="s">
        <v>1</v>
      </c>
      <c r="F5571" s="169" t="s">
        <v>386</v>
      </c>
      <c r="H5571" s="170">
        <v>14636.01</v>
      </c>
      <c r="I5571" s="171"/>
      <c r="L5571" s="167"/>
      <c r="M5571" s="172"/>
      <c r="T5571" s="173"/>
      <c r="AT5571" s="168" t="s">
        <v>381</v>
      </c>
      <c r="AU5571" s="168" t="s">
        <v>90</v>
      </c>
      <c r="AV5571" s="14" t="s">
        <v>379</v>
      </c>
      <c r="AW5571" s="14" t="s">
        <v>36</v>
      </c>
      <c r="AX5571" s="14" t="s">
        <v>87</v>
      </c>
      <c r="AY5571" s="168" t="s">
        <v>373</v>
      </c>
    </row>
    <row r="5572" spans="2:65" s="1" customFormat="1" ht="16.5" customHeight="1">
      <c r="B5572" s="32"/>
      <c r="C5572" s="139" t="s">
        <v>3012</v>
      </c>
      <c r="D5572" s="139" t="s">
        <v>375</v>
      </c>
      <c r="E5572" s="140" t="s">
        <v>3013</v>
      </c>
      <c r="F5572" s="141" t="s">
        <v>3014</v>
      </c>
      <c r="G5572" s="142" t="s">
        <v>1957</v>
      </c>
      <c r="H5572" s="143">
        <v>180.68</v>
      </c>
      <c r="I5572" s="144"/>
      <c r="J5572" s="145">
        <f>ROUND(I5572*H5572,2)</f>
        <v>0</v>
      </c>
      <c r="K5572" s="146"/>
      <c r="L5572" s="32"/>
      <c r="M5572" s="147" t="s">
        <v>1</v>
      </c>
      <c r="N5572" s="148" t="s">
        <v>45</v>
      </c>
      <c r="P5572" s="149">
        <f>O5572*H5572</f>
        <v>0</v>
      </c>
      <c r="Q5572" s="149">
        <v>0</v>
      </c>
      <c r="R5572" s="149">
        <f>Q5572*H5572</f>
        <v>0</v>
      </c>
      <c r="S5572" s="149">
        <v>0</v>
      </c>
      <c r="T5572" s="150">
        <f>S5572*H5572</f>
        <v>0</v>
      </c>
      <c r="AR5572" s="151" t="s">
        <v>1000</v>
      </c>
      <c r="AT5572" s="151" t="s">
        <v>375</v>
      </c>
      <c r="AU5572" s="151" t="s">
        <v>90</v>
      </c>
      <c r="AY5572" s="17" t="s">
        <v>373</v>
      </c>
      <c r="BE5572" s="152">
        <f>IF(N5572="základní",J5572,0)</f>
        <v>0</v>
      </c>
      <c r="BF5572" s="152">
        <f>IF(N5572="snížená",J5572,0)</f>
        <v>0</v>
      </c>
      <c r="BG5572" s="152">
        <f>IF(N5572="zákl. přenesená",J5572,0)</f>
        <v>0</v>
      </c>
      <c r="BH5572" s="152">
        <f>IF(N5572="sníž. přenesená",J5572,0)</f>
        <v>0</v>
      </c>
      <c r="BI5572" s="152">
        <f>IF(N5572="nulová",J5572,0)</f>
        <v>0</v>
      </c>
      <c r="BJ5572" s="17" t="s">
        <v>87</v>
      </c>
      <c r="BK5572" s="152">
        <f>ROUND(I5572*H5572,2)</f>
        <v>0</v>
      </c>
      <c r="BL5572" s="17" t="s">
        <v>1000</v>
      </c>
      <c r="BM5572" s="151" t="s">
        <v>3015</v>
      </c>
    </row>
    <row r="5573" spans="2:65" s="12" customFormat="1" ht="11.25">
      <c r="B5573" s="153"/>
      <c r="D5573" s="154" t="s">
        <v>381</v>
      </c>
      <c r="E5573" s="155" t="s">
        <v>1</v>
      </c>
      <c r="F5573" s="156" t="s">
        <v>918</v>
      </c>
      <c r="H5573" s="155" t="s">
        <v>1</v>
      </c>
      <c r="I5573" s="157"/>
      <c r="L5573" s="153"/>
      <c r="M5573" s="158"/>
      <c r="T5573" s="159"/>
      <c r="AT5573" s="155" t="s">
        <v>381</v>
      </c>
      <c r="AU5573" s="155" t="s">
        <v>90</v>
      </c>
      <c r="AV5573" s="12" t="s">
        <v>87</v>
      </c>
      <c r="AW5573" s="12" t="s">
        <v>36</v>
      </c>
      <c r="AX5573" s="12" t="s">
        <v>80</v>
      </c>
      <c r="AY5573" s="155" t="s">
        <v>373</v>
      </c>
    </row>
    <row r="5574" spans="2:65" s="13" customFormat="1" ht="11.25">
      <c r="B5574" s="160"/>
      <c r="D5574" s="154" t="s">
        <v>381</v>
      </c>
      <c r="E5574" s="161" t="s">
        <v>1</v>
      </c>
      <c r="F5574" s="162" t="s">
        <v>3016</v>
      </c>
      <c r="H5574" s="163">
        <v>180.68</v>
      </c>
      <c r="I5574" s="164"/>
      <c r="L5574" s="160"/>
      <c r="M5574" s="165"/>
      <c r="T5574" s="166"/>
      <c r="AT5574" s="161" t="s">
        <v>381</v>
      </c>
      <c r="AU5574" s="161" t="s">
        <v>90</v>
      </c>
      <c r="AV5574" s="13" t="s">
        <v>90</v>
      </c>
      <c r="AW5574" s="13" t="s">
        <v>36</v>
      </c>
      <c r="AX5574" s="13" t="s">
        <v>80</v>
      </c>
      <c r="AY5574" s="161" t="s">
        <v>373</v>
      </c>
    </row>
    <row r="5575" spans="2:65" s="14" customFormat="1" ht="11.25">
      <c r="B5575" s="167"/>
      <c r="D5575" s="154" t="s">
        <v>381</v>
      </c>
      <c r="E5575" s="168" t="s">
        <v>1</v>
      </c>
      <c r="F5575" s="169" t="s">
        <v>386</v>
      </c>
      <c r="H5575" s="170">
        <v>180.68</v>
      </c>
      <c r="I5575" s="171"/>
      <c r="L5575" s="167"/>
      <c r="M5575" s="172"/>
      <c r="T5575" s="173"/>
      <c r="AT5575" s="168" t="s">
        <v>381</v>
      </c>
      <c r="AU5575" s="168" t="s">
        <v>90</v>
      </c>
      <c r="AV5575" s="14" t="s">
        <v>379</v>
      </c>
      <c r="AW5575" s="14" t="s">
        <v>36</v>
      </c>
      <c r="AX5575" s="14" t="s">
        <v>87</v>
      </c>
      <c r="AY5575" s="168" t="s">
        <v>373</v>
      </c>
    </row>
    <row r="5576" spans="2:65" s="1" customFormat="1" ht="16.5" customHeight="1">
      <c r="B5576" s="32"/>
      <c r="C5576" s="139" t="s">
        <v>3017</v>
      </c>
      <c r="D5576" s="139" t="s">
        <v>375</v>
      </c>
      <c r="E5576" s="140" t="s">
        <v>3018</v>
      </c>
      <c r="F5576" s="141" t="s">
        <v>3019</v>
      </c>
      <c r="G5576" s="142" t="s">
        <v>172</v>
      </c>
      <c r="H5576" s="143">
        <v>363</v>
      </c>
      <c r="I5576" s="144"/>
      <c r="J5576" s="145">
        <f>ROUND(I5576*H5576,2)</f>
        <v>0</v>
      </c>
      <c r="K5576" s="146"/>
      <c r="L5576" s="32"/>
      <c r="M5576" s="147" t="s">
        <v>1</v>
      </c>
      <c r="N5576" s="148" t="s">
        <v>45</v>
      </c>
      <c r="P5576" s="149">
        <f>O5576*H5576</f>
        <v>0</v>
      </c>
      <c r="Q5576" s="149">
        <v>0</v>
      </c>
      <c r="R5576" s="149">
        <f>Q5576*H5576</f>
        <v>0</v>
      </c>
      <c r="S5576" s="149">
        <v>0</v>
      </c>
      <c r="T5576" s="150">
        <f>S5576*H5576</f>
        <v>0</v>
      </c>
      <c r="AR5576" s="151" t="s">
        <v>1000</v>
      </c>
      <c r="AT5576" s="151" t="s">
        <v>375</v>
      </c>
      <c r="AU5576" s="151" t="s">
        <v>90</v>
      </c>
      <c r="AY5576" s="17" t="s">
        <v>373</v>
      </c>
      <c r="BE5576" s="152">
        <f>IF(N5576="základní",J5576,0)</f>
        <v>0</v>
      </c>
      <c r="BF5576" s="152">
        <f>IF(N5576="snížená",J5576,0)</f>
        <v>0</v>
      </c>
      <c r="BG5576" s="152">
        <f>IF(N5576="zákl. přenesená",J5576,0)</f>
        <v>0</v>
      </c>
      <c r="BH5576" s="152">
        <f>IF(N5576="sníž. přenesená",J5576,0)</f>
        <v>0</v>
      </c>
      <c r="BI5576" s="152">
        <f>IF(N5576="nulová",J5576,0)</f>
        <v>0</v>
      </c>
      <c r="BJ5576" s="17" t="s">
        <v>87</v>
      </c>
      <c r="BK5576" s="152">
        <f>ROUND(I5576*H5576,2)</f>
        <v>0</v>
      </c>
      <c r="BL5576" s="17" t="s">
        <v>1000</v>
      </c>
      <c r="BM5576" s="151" t="s">
        <v>3020</v>
      </c>
    </row>
    <row r="5577" spans="2:65" s="12" customFormat="1" ht="11.25">
      <c r="B5577" s="153"/>
      <c r="D5577" s="154" t="s">
        <v>381</v>
      </c>
      <c r="E5577" s="155" t="s">
        <v>1</v>
      </c>
      <c r="F5577" s="156" t="s">
        <v>3021</v>
      </c>
      <c r="H5577" s="155" t="s">
        <v>1</v>
      </c>
      <c r="I5577" s="157"/>
      <c r="L5577" s="153"/>
      <c r="M5577" s="158"/>
      <c r="T5577" s="159"/>
      <c r="AT5577" s="155" t="s">
        <v>381</v>
      </c>
      <c r="AU5577" s="155" t="s">
        <v>90</v>
      </c>
      <c r="AV5577" s="12" t="s">
        <v>87</v>
      </c>
      <c r="AW5577" s="12" t="s">
        <v>36</v>
      </c>
      <c r="AX5577" s="12" t="s">
        <v>80</v>
      </c>
      <c r="AY5577" s="155" t="s">
        <v>373</v>
      </c>
    </row>
    <row r="5578" spans="2:65" s="13" customFormat="1" ht="11.25">
      <c r="B5578" s="160"/>
      <c r="D5578" s="154" t="s">
        <v>381</v>
      </c>
      <c r="E5578" s="161" t="s">
        <v>1</v>
      </c>
      <c r="F5578" s="162" t="s">
        <v>3022</v>
      </c>
      <c r="H5578" s="163">
        <v>363</v>
      </c>
      <c r="I5578" s="164"/>
      <c r="L5578" s="160"/>
      <c r="M5578" s="165"/>
      <c r="T5578" s="166"/>
      <c r="AT5578" s="161" t="s">
        <v>381</v>
      </c>
      <c r="AU5578" s="161" t="s">
        <v>90</v>
      </c>
      <c r="AV5578" s="13" t="s">
        <v>90</v>
      </c>
      <c r="AW5578" s="13" t="s">
        <v>36</v>
      </c>
      <c r="AX5578" s="13" t="s">
        <v>80</v>
      </c>
      <c r="AY5578" s="161" t="s">
        <v>373</v>
      </c>
    </row>
    <row r="5579" spans="2:65" s="14" customFormat="1" ht="11.25">
      <c r="B5579" s="167"/>
      <c r="D5579" s="154" t="s">
        <v>381</v>
      </c>
      <c r="E5579" s="168" t="s">
        <v>1</v>
      </c>
      <c r="F5579" s="169" t="s">
        <v>386</v>
      </c>
      <c r="H5579" s="170">
        <v>363</v>
      </c>
      <c r="I5579" s="171"/>
      <c r="L5579" s="167"/>
      <c r="M5579" s="172"/>
      <c r="T5579" s="173"/>
      <c r="AT5579" s="168" t="s">
        <v>381</v>
      </c>
      <c r="AU5579" s="168" t="s">
        <v>90</v>
      </c>
      <c r="AV5579" s="14" t="s">
        <v>379</v>
      </c>
      <c r="AW5579" s="14" t="s">
        <v>36</v>
      </c>
      <c r="AX5579" s="14" t="s">
        <v>87</v>
      </c>
      <c r="AY5579" s="168" t="s">
        <v>373</v>
      </c>
    </row>
    <row r="5580" spans="2:65" s="11" customFormat="1" ht="25.9" customHeight="1">
      <c r="B5580" s="127"/>
      <c r="D5580" s="128" t="s">
        <v>79</v>
      </c>
      <c r="E5580" s="129" t="s">
        <v>3023</v>
      </c>
      <c r="F5580" s="129" t="s">
        <v>3024</v>
      </c>
      <c r="I5580" s="130"/>
      <c r="J5580" s="131">
        <f>BK5580</f>
        <v>0</v>
      </c>
      <c r="L5580" s="127"/>
      <c r="M5580" s="132"/>
      <c r="P5580" s="133">
        <f>SUM(P5581:P5599)</f>
        <v>0</v>
      </c>
      <c r="R5580" s="133">
        <f>SUM(R5581:R5599)</f>
        <v>0</v>
      </c>
      <c r="T5580" s="134">
        <f>SUM(T5581:T5599)</f>
        <v>0</v>
      </c>
      <c r="AR5580" s="128" t="s">
        <v>379</v>
      </c>
      <c r="AT5580" s="135" t="s">
        <v>79</v>
      </c>
      <c r="AU5580" s="135" t="s">
        <v>80</v>
      </c>
      <c r="AY5580" s="128" t="s">
        <v>373</v>
      </c>
      <c r="BK5580" s="136">
        <f>SUM(BK5581:BK5599)</f>
        <v>0</v>
      </c>
    </row>
    <row r="5581" spans="2:65" s="1" customFormat="1" ht="16.5" customHeight="1">
      <c r="B5581" s="32"/>
      <c r="C5581" s="139" t="s">
        <v>3025</v>
      </c>
      <c r="D5581" s="139" t="s">
        <v>375</v>
      </c>
      <c r="E5581" s="140" t="s">
        <v>3026</v>
      </c>
      <c r="F5581" s="141" t="s">
        <v>3027</v>
      </c>
      <c r="G5581" s="142" t="s">
        <v>378</v>
      </c>
      <c r="H5581" s="143">
        <v>500</v>
      </c>
      <c r="I5581" s="144"/>
      <c r="J5581" s="145">
        <f>ROUND(I5581*H5581,2)</f>
        <v>0</v>
      </c>
      <c r="K5581" s="146"/>
      <c r="L5581" s="32"/>
      <c r="M5581" s="147" t="s">
        <v>1</v>
      </c>
      <c r="N5581" s="148" t="s">
        <v>45</v>
      </c>
      <c r="P5581" s="149">
        <f>O5581*H5581</f>
        <v>0</v>
      </c>
      <c r="Q5581" s="149">
        <v>0</v>
      </c>
      <c r="R5581" s="149">
        <f>Q5581*H5581</f>
        <v>0</v>
      </c>
      <c r="S5581" s="149">
        <v>0</v>
      </c>
      <c r="T5581" s="150">
        <f>S5581*H5581</f>
        <v>0</v>
      </c>
      <c r="AR5581" s="151" t="s">
        <v>3028</v>
      </c>
      <c r="AT5581" s="151" t="s">
        <v>375</v>
      </c>
      <c r="AU5581" s="151" t="s">
        <v>87</v>
      </c>
      <c r="AY5581" s="17" t="s">
        <v>373</v>
      </c>
      <c r="BE5581" s="152">
        <f>IF(N5581="základní",J5581,0)</f>
        <v>0</v>
      </c>
      <c r="BF5581" s="152">
        <f>IF(N5581="snížená",J5581,0)</f>
        <v>0</v>
      </c>
      <c r="BG5581" s="152">
        <f>IF(N5581="zákl. přenesená",J5581,0)</f>
        <v>0</v>
      </c>
      <c r="BH5581" s="152">
        <f>IF(N5581="sníž. přenesená",J5581,0)</f>
        <v>0</v>
      </c>
      <c r="BI5581" s="152">
        <f>IF(N5581="nulová",J5581,0)</f>
        <v>0</v>
      </c>
      <c r="BJ5581" s="17" t="s">
        <v>87</v>
      </c>
      <c r="BK5581" s="152">
        <f>ROUND(I5581*H5581,2)</f>
        <v>0</v>
      </c>
      <c r="BL5581" s="17" t="s">
        <v>3028</v>
      </c>
      <c r="BM5581" s="151" t="s">
        <v>3029</v>
      </c>
    </row>
    <row r="5582" spans="2:65" s="12" customFormat="1" ht="11.25">
      <c r="B5582" s="153"/>
      <c r="D5582" s="154" t="s">
        <v>381</v>
      </c>
      <c r="E5582" s="155" t="s">
        <v>1</v>
      </c>
      <c r="F5582" s="156" t="s">
        <v>456</v>
      </c>
      <c r="H5582" s="155" t="s">
        <v>1</v>
      </c>
      <c r="I5582" s="157"/>
      <c r="L5582" s="153"/>
      <c r="M5582" s="158"/>
      <c r="T5582" s="159"/>
      <c r="AT5582" s="155" t="s">
        <v>381</v>
      </c>
      <c r="AU5582" s="155" t="s">
        <v>87</v>
      </c>
      <c r="AV5582" s="12" t="s">
        <v>87</v>
      </c>
      <c r="AW5582" s="12" t="s">
        <v>36</v>
      </c>
      <c r="AX5582" s="12" t="s">
        <v>80</v>
      </c>
      <c r="AY5582" s="155" t="s">
        <v>373</v>
      </c>
    </row>
    <row r="5583" spans="2:65" s="12" customFormat="1" ht="22.5">
      <c r="B5583" s="153"/>
      <c r="D5583" s="154" t="s">
        <v>381</v>
      </c>
      <c r="E5583" s="155" t="s">
        <v>1</v>
      </c>
      <c r="F5583" s="156" t="s">
        <v>3030</v>
      </c>
      <c r="H5583" s="155" t="s">
        <v>1</v>
      </c>
      <c r="I5583" s="157"/>
      <c r="L5583" s="153"/>
      <c r="M5583" s="158"/>
      <c r="T5583" s="159"/>
      <c r="AT5583" s="155" t="s">
        <v>381</v>
      </c>
      <c r="AU5583" s="155" t="s">
        <v>87</v>
      </c>
      <c r="AV5583" s="12" t="s">
        <v>87</v>
      </c>
      <c r="AW5583" s="12" t="s">
        <v>36</v>
      </c>
      <c r="AX5583" s="12" t="s">
        <v>80</v>
      </c>
      <c r="AY5583" s="155" t="s">
        <v>373</v>
      </c>
    </row>
    <row r="5584" spans="2:65" s="13" customFormat="1" ht="11.25">
      <c r="B5584" s="160"/>
      <c r="D5584" s="154" t="s">
        <v>381</v>
      </c>
      <c r="E5584" s="161" t="s">
        <v>1</v>
      </c>
      <c r="F5584" s="162" t="s">
        <v>3031</v>
      </c>
      <c r="H5584" s="163">
        <v>500</v>
      </c>
      <c r="I5584" s="164"/>
      <c r="L5584" s="160"/>
      <c r="M5584" s="165"/>
      <c r="T5584" s="166"/>
      <c r="AT5584" s="161" t="s">
        <v>381</v>
      </c>
      <c r="AU5584" s="161" t="s">
        <v>87</v>
      </c>
      <c r="AV5584" s="13" t="s">
        <v>90</v>
      </c>
      <c r="AW5584" s="13" t="s">
        <v>36</v>
      </c>
      <c r="AX5584" s="13" t="s">
        <v>80</v>
      </c>
      <c r="AY5584" s="161" t="s">
        <v>373</v>
      </c>
    </row>
    <row r="5585" spans="2:65" s="14" customFormat="1" ht="11.25">
      <c r="B5585" s="167"/>
      <c r="D5585" s="154" t="s">
        <v>381</v>
      </c>
      <c r="E5585" s="168" t="s">
        <v>1</v>
      </c>
      <c r="F5585" s="169" t="s">
        <v>386</v>
      </c>
      <c r="H5585" s="170">
        <v>500</v>
      </c>
      <c r="I5585" s="171"/>
      <c r="L5585" s="167"/>
      <c r="M5585" s="172"/>
      <c r="T5585" s="173"/>
      <c r="AT5585" s="168" t="s">
        <v>381</v>
      </c>
      <c r="AU5585" s="168" t="s">
        <v>87</v>
      </c>
      <c r="AV5585" s="14" t="s">
        <v>379</v>
      </c>
      <c r="AW5585" s="14" t="s">
        <v>36</v>
      </c>
      <c r="AX5585" s="14" t="s">
        <v>87</v>
      </c>
      <c r="AY5585" s="168" t="s">
        <v>373</v>
      </c>
    </row>
    <row r="5586" spans="2:65" s="1" customFormat="1" ht="11.25">
      <c r="B5586" s="32"/>
      <c r="D5586" s="154" t="s">
        <v>403</v>
      </c>
      <c r="F5586" s="174" t="s">
        <v>407</v>
      </c>
      <c r="L5586" s="32"/>
      <c r="M5586" s="175"/>
      <c r="T5586" s="56"/>
      <c r="AU5586" s="17" t="s">
        <v>87</v>
      </c>
    </row>
    <row r="5587" spans="2:65" s="1" customFormat="1" ht="11.25">
      <c r="B5587" s="32"/>
      <c r="D5587" s="154" t="s">
        <v>403</v>
      </c>
      <c r="F5587" s="176" t="s">
        <v>397</v>
      </c>
      <c r="H5587" s="177">
        <v>0</v>
      </c>
      <c r="L5587" s="32"/>
      <c r="M5587" s="175"/>
      <c r="T5587" s="56"/>
      <c r="AU5587" s="17" t="s">
        <v>87</v>
      </c>
    </row>
    <row r="5588" spans="2:65" s="1" customFormat="1" ht="11.25">
      <c r="B5588" s="32"/>
      <c r="D5588" s="154" t="s">
        <v>403</v>
      </c>
      <c r="F5588" s="176" t="s">
        <v>398</v>
      </c>
      <c r="H5588" s="177">
        <v>0</v>
      </c>
      <c r="L5588" s="32"/>
      <c r="M5588" s="175"/>
      <c r="T5588" s="56"/>
      <c r="AU5588" s="17" t="s">
        <v>87</v>
      </c>
    </row>
    <row r="5589" spans="2:65" s="1" customFormat="1" ht="11.25">
      <c r="B5589" s="32"/>
      <c r="D5589" s="154" t="s">
        <v>403</v>
      </c>
      <c r="F5589" s="176" t="s">
        <v>399</v>
      </c>
      <c r="H5589" s="177">
        <v>0</v>
      </c>
      <c r="L5589" s="32"/>
      <c r="M5589" s="175"/>
      <c r="T5589" s="56"/>
      <c r="AU5589" s="17" t="s">
        <v>87</v>
      </c>
    </row>
    <row r="5590" spans="2:65" s="1" customFormat="1" ht="11.25">
      <c r="B5590" s="32"/>
      <c r="D5590" s="154" t="s">
        <v>403</v>
      </c>
      <c r="F5590" s="176" t="s">
        <v>232</v>
      </c>
      <c r="H5590" s="177">
        <v>612.85</v>
      </c>
      <c r="L5590" s="32"/>
      <c r="M5590" s="175"/>
      <c r="T5590" s="56"/>
      <c r="AU5590" s="17" t="s">
        <v>87</v>
      </c>
    </row>
    <row r="5591" spans="2:65" s="1" customFormat="1" ht="16.5" customHeight="1">
      <c r="B5591" s="32"/>
      <c r="C5591" s="139" t="s">
        <v>3032</v>
      </c>
      <c r="D5591" s="139" t="s">
        <v>375</v>
      </c>
      <c r="E5591" s="140" t="s">
        <v>3033</v>
      </c>
      <c r="F5591" s="141" t="s">
        <v>3034</v>
      </c>
      <c r="G5591" s="142" t="s">
        <v>378</v>
      </c>
      <c r="H5591" s="143">
        <v>6</v>
      </c>
      <c r="I5591" s="144"/>
      <c r="J5591" s="145">
        <f>ROUND(I5591*H5591,2)</f>
        <v>0</v>
      </c>
      <c r="K5591" s="146"/>
      <c r="L5591" s="32"/>
      <c r="M5591" s="147" t="s">
        <v>1</v>
      </c>
      <c r="N5591" s="148" t="s">
        <v>45</v>
      </c>
      <c r="P5591" s="149">
        <f>O5591*H5591</f>
        <v>0</v>
      </c>
      <c r="Q5591" s="149">
        <v>0</v>
      </c>
      <c r="R5591" s="149">
        <f>Q5591*H5591</f>
        <v>0</v>
      </c>
      <c r="S5591" s="149">
        <v>0</v>
      </c>
      <c r="T5591" s="150">
        <f>S5591*H5591</f>
        <v>0</v>
      </c>
      <c r="AR5591" s="151" t="s">
        <v>3028</v>
      </c>
      <c r="AT5591" s="151" t="s">
        <v>375</v>
      </c>
      <c r="AU5591" s="151" t="s">
        <v>87</v>
      </c>
      <c r="AY5591" s="17" t="s">
        <v>373</v>
      </c>
      <c r="BE5591" s="152">
        <f>IF(N5591="základní",J5591,0)</f>
        <v>0</v>
      </c>
      <c r="BF5591" s="152">
        <f>IF(N5591="snížená",J5591,0)</f>
        <v>0</v>
      </c>
      <c r="BG5591" s="152">
        <f>IF(N5591="zákl. přenesená",J5591,0)</f>
        <v>0</v>
      </c>
      <c r="BH5591" s="152">
        <f>IF(N5591="sníž. přenesená",J5591,0)</f>
        <v>0</v>
      </c>
      <c r="BI5591" s="152">
        <f>IF(N5591="nulová",J5591,0)</f>
        <v>0</v>
      </c>
      <c r="BJ5591" s="17" t="s">
        <v>87</v>
      </c>
      <c r="BK5591" s="152">
        <f>ROUND(I5591*H5591,2)</f>
        <v>0</v>
      </c>
      <c r="BL5591" s="17" t="s">
        <v>3028</v>
      </c>
      <c r="BM5591" s="151" t="s">
        <v>3035</v>
      </c>
    </row>
    <row r="5592" spans="2:65" s="12" customFormat="1" ht="11.25">
      <c r="B5592" s="153"/>
      <c r="D5592" s="154" t="s">
        <v>381</v>
      </c>
      <c r="E5592" s="155" t="s">
        <v>1</v>
      </c>
      <c r="F5592" s="156" t="s">
        <v>3036</v>
      </c>
      <c r="H5592" s="155" t="s">
        <v>1</v>
      </c>
      <c r="I5592" s="157"/>
      <c r="L5592" s="153"/>
      <c r="M5592" s="158"/>
      <c r="T5592" s="159"/>
      <c r="AT5592" s="155" t="s">
        <v>381</v>
      </c>
      <c r="AU5592" s="155" t="s">
        <v>87</v>
      </c>
      <c r="AV5592" s="12" t="s">
        <v>87</v>
      </c>
      <c r="AW5592" s="12" t="s">
        <v>36</v>
      </c>
      <c r="AX5592" s="12" t="s">
        <v>80</v>
      </c>
      <c r="AY5592" s="155" t="s">
        <v>373</v>
      </c>
    </row>
    <row r="5593" spans="2:65" s="13" customFormat="1" ht="11.25">
      <c r="B5593" s="160"/>
      <c r="D5593" s="154" t="s">
        <v>381</v>
      </c>
      <c r="E5593" s="161" t="s">
        <v>1</v>
      </c>
      <c r="F5593" s="162" t="s">
        <v>3037</v>
      </c>
      <c r="H5593" s="163">
        <v>6</v>
      </c>
      <c r="I5593" s="164"/>
      <c r="L5593" s="160"/>
      <c r="M5593" s="165"/>
      <c r="T5593" s="166"/>
      <c r="AT5593" s="161" t="s">
        <v>381</v>
      </c>
      <c r="AU5593" s="161" t="s">
        <v>87</v>
      </c>
      <c r="AV5593" s="13" t="s">
        <v>90</v>
      </c>
      <c r="AW5593" s="13" t="s">
        <v>36</v>
      </c>
      <c r="AX5593" s="13" t="s">
        <v>80</v>
      </c>
      <c r="AY5593" s="161" t="s">
        <v>373</v>
      </c>
    </row>
    <row r="5594" spans="2:65" s="14" customFormat="1" ht="11.25">
      <c r="B5594" s="167"/>
      <c r="D5594" s="154" t="s">
        <v>381</v>
      </c>
      <c r="E5594" s="168" t="s">
        <v>1</v>
      </c>
      <c r="F5594" s="169" t="s">
        <v>386</v>
      </c>
      <c r="H5594" s="170">
        <v>6</v>
      </c>
      <c r="I5594" s="171"/>
      <c r="L5594" s="167"/>
      <c r="M5594" s="172"/>
      <c r="T5594" s="173"/>
      <c r="AT5594" s="168" t="s">
        <v>381</v>
      </c>
      <c r="AU5594" s="168" t="s">
        <v>87</v>
      </c>
      <c r="AV5594" s="14" t="s">
        <v>379</v>
      </c>
      <c r="AW5594" s="14" t="s">
        <v>36</v>
      </c>
      <c r="AX5594" s="14" t="s">
        <v>87</v>
      </c>
      <c r="AY5594" s="168" t="s">
        <v>373</v>
      </c>
    </row>
    <row r="5595" spans="2:65" s="1" customFormat="1" ht="16.5" customHeight="1">
      <c r="B5595" s="32"/>
      <c r="C5595" s="139" t="s">
        <v>3038</v>
      </c>
      <c r="D5595" s="139" t="s">
        <v>375</v>
      </c>
      <c r="E5595" s="140" t="s">
        <v>3039</v>
      </c>
      <c r="F5595" s="141" t="s">
        <v>3040</v>
      </c>
      <c r="G5595" s="142" t="s">
        <v>378</v>
      </c>
      <c r="H5595" s="143">
        <v>20</v>
      </c>
      <c r="I5595" s="144"/>
      <c r="J5595" s="145">
        <f>ROUND(I5595*H5595,2)</f>
        <v>0</v>
      </c>
      <c r="K5595" s="146"/>
      <c r="L5595" s="32"/>
      <c r="M5595" s="147" t="s">
        <v>1</v>
      </c>
      <c r="N5595" s="148" t="s">
        <v>45</v>
      </c>
      <c r="P5595" s="149">
        <f>O5595*H5595</f>
        <v>0</v>
      </c>
      <c r="Q5595" s="149">
        <v>0</v>
      </c>
      <c r="R5595" s="149">
        <f>Q5595*H5595</f>
        <v>0</v>
      </c>
      <c r="S5595" s="149">
        <v>0</v>
      </c>
      <c r="T5595" s="150">
        <f>S5595*H5595</f>
        <v>0</v>
      </c>
      <c r="AR5595" s="151" t="s">
        <v>3028</v>
      </c>
      <c r="AT5595" s="151" t="s">
        <v>375</v>
      </c>
      <c r="AU5595" s="151" t="s">
        <v>87</v>
      </c>
      <c r="AY5595" s="17" t="s">
        <v>373</v>
      </c>
      <c r="BE5595" s="152">
        <f>IF(N5595="základní",J5595,0)</f>
        <v>0</v>
      </c>
      <c r="BF5595" s="152">
        <f>IF(N5595="snížená",J5595,0)</f>
        <v>0</v>
      </c>
      <c r="BG5595" s="152">
        <f>IF(N5595="zákl. přenesená",J5595,0)</f>
        <v>0</v>
      </c>
      <c r="BH5595" s="152">
        <f>IF(N5595="sníž. přenesená",J5595,0)</f>
        <v>0</v>
      </c>
      <c r="BI5595" s="152">
        <f>IF(N5595="nulová",J5595,0)</f>
        <v>0</v>
      </c>
      <c r="BJ5595" s="17" t="s">
        <v>87</v>
      </c>
      <c r="BK5595" s="152">
        <f>ROUND(I5595*H5595,2)</f>
        <v>0</v>
      </c>
      <c r="BL5595" s="17" t="s">
        <v>3028</v>
      </c>
      <c r="BM5595" s="151" t="s">
        <v>3041</v>
      </c>
    </row>
    <row r="5596" spans="2:65" s="12" customFormat="1" ht="11.25">
      <c r="B5596" s="153"/>
      <c r="D5596" s="154" t="s">
        <v>381</v>
      </c>
      <c r="E5596" s="155" t="s">
        <v>1</v>
      </c>
      <c r="F5596" s="156" t="s">
        <v>3042</v>
      </c>
      <c r="H5596" s="155" t="s">
        <v>1</v>
      </c>
      <c r="I5596" s="157"/>
      <c r="L5596" s="153"/>
      <c r="M5596" s="158"/>
      <c r="T5596" s="159"/>
      <c r="AT5596" s="155" t="s">
        <v>381</v>
      </c>
      <c r="AU5596" s="155" t="s">
        <v>87</v>
      </c>
      <c r="AV5596" s="12" t="s">
        <v>87</v>
      </c>
      <c r="AW5596" s="12" t="s">
        <v>36</v>
      </c>
      <c r="AX5596" s="12" t="s">
        <v>80</v>
      </c>
      <c r="AY5596" s="155" t="s">
        <v>373</v>
      </c>
    </row>
    <row r="5597" spans="2:65" s="12" customFormat="1" ht="11.25">
      <c r="B5597" s="153"/>
      <c r="D5597" s="154" t="s">
        <v>381</v>
      </c>
      <c r="E5597" s="155" t="s">
        <v>1</v>
      </c>
      <c r="F5597" s="156" t="s">
        <v>3043</v>
      </c>
      <c r="H5597" s="155" t="s">
        <v>1</v>
      </c>
      <c r="I5597" s="157"/>
      <c r="L5597" s="153"/>
      <c r="M5597" s="158"/>
      <c r="T5597" s="159"/>
      <c r="AT5597" s="155" t="s">
        <v>381</v>
      </c>
      <c r="AU5597" s="155" t="s">
        <v>87</v>
      </c>
      <c r="AV5597" s="12" t="s">
        <v>87</v>
      </c>
      <c r="AW5597" s="12" t="s">
        <v>36</v>
      </c>
      <c r="AX5597" s="12" t="s">
        <v>80</v>
      </c>
      <c r="AY5597" s="155" t="s">
        <v>373</v>
      </c>
    </row>
    <row r="5598" spans="2:65" s="13" customFormat="1" ht="11.25">
      <c r="B5598" s="160"/>
      <c r="D5598" s="154" t="s">
        <v>381</v>
      </c>
      <c r="E5598" s="161" t="s">
        <v>1</v>
      </c>
      <c r="F5598" s="162" t="s">
        <v>3044</v>
      </c>
      <c r="H5598" s="163">
        <v>20</v>
      </c>
      <c r="I5598" s="164"/>
      <c r="L5598" s="160"/>
      <c r="M5598" s="165"/>
      <c r="T5598" s="166"/>
      <c r="AT5598" s="161" t="s">
        <v>381</v>
      </c>
      <c r="AU5598" s="161" t="s">
        <v>87</v>
      </c>
      <c r="AV5598" s="13" t="s">
        <v>90</v>
      </c>
      <c r="AW5598" s="13" t="s">
        <v>36</v>
      </c>
      <c r="AX5598" s="13" t="s">
        <v>80</v>
      </c>
      <c r="AY5598" s="161" t="s">
        <v>373</v>
      </c>
    </row>
    <row r="5599" spans="2:65" s="14" customFormat="1" ht="11.25">
      <c r="B5599" s="167"/>
      <c r="D5599" s="154" t="s">
        <v>381</v>
      </c>
      <c r="E5599" s="168" t="s">
        <v>1</v>
      </c>
      <c r="F5599" s="169" t="s">
        <v>386</v>
      </c>
      <c r="H5599" s="170">
        <v>20</v>
      </c>
      <c r="I5599" s="171"/>
      <c r="L5599" s="167"/>
      <c r="M5599" s="201"/>
      <c r="N5599" s="202"/>
      <c r="O5599" s="202"/>
      <c r="P5599" s="202"/>
      <c r="Q5599" s="202"/>
      <c r="R5599" s="202"/>
      <c r="S5599" s="202"/>
      <c r="T5599" s="203"/>
      <c r="AT5599" s="168" t="s">
        <v>381</v>
      </c>
      <c r="AU5599" s="168" t="s">
        <v>87</v>
      </c>
      <c r="AV5599" s="14" t="s">
        <v>379</v>
      </c>
      <c r="AW5599" s="14" t="s">
        <v>36</v>
      </c>
      <c r="AX5599" s="14" t="s">
        <v>87</v>
      </c>
      <c r="AY5599" s="168" t="s">
        <v>373</v>
      </c>
    </row>
    <row r="5600" spans="2:65" s="1" customFormat="1" ht="6.95" customHeight="1">
      <c r="B5600" s="44"/>
      <c r="C5600" s="45"/>
      <c r="D5600" s="45"/>
      <c r="E5600" s="45"/>
      <c r="F5600" s="45"/>
      <c r="G5600" s="45"/>
      <c r="H5600" s="45"/>
      <c r="I5600" s="45"/>
      <c r="J5600" s="45"/>
      <c r="K5600" s="45"/>
      <c r="L5600" s="32"/>
    </row>
  </sheetData>
  <sheetProtection algorithmName="SHA-512" hashValue="KiW2nswkispCdgxXGV/afLffOSX0ma2rKeYYf6Iu2CNPBPR1Z941+epob7ubiEfWJ/2injSXJHFOHztrHI3KRQ==" saltValue="fMYOZ+DwumPDi9T2I1ckCUOeYMkg8KBNZBf4abn8WnjkZCopT1t3lBPzMl8QkWqguJG12+J1w8XOCcQeKCOfGg==" spinCount="100000" sheet="1" objects="1" scenarios="1" formatColumns="0" formatRows="0" autoFilter="0"/>
  <autoFilter ref="C150:K5599" xr:uid="{00000000-0009-0000-0000-000001000000}"/>
  <mergeCells count="12">
    <mergeCell ref="E143:H143"/>
    <mergeCell ref="L2:V2"/>
    <mergeCell ref="E85:H85"/>
    <mergeCell ref="E87:H87"/>
    <mergeCell ref="E89:H89"/>
    <mergeCell ref="E139:H139"/>
    <mergeCell ref="E141:H141"/>
    <mergeCell ref="E7:H7"/>
    <mergeCell ref="E9:H9"/>
    <mergeCell ref="E11:H11"/>
    <mergeCell ref="E20:H20"/>
    <mergeCell ref="E29:H29"/>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2:BM483"/>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98</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ht="12" customHeight="1">
      <c r="B8" s="20"/>
      <c r="D8" s="27" t="s">
        <v>152</v>
      </c>
      <c r="L8" s="20"/>
    </row>
    <row r="9" spans="2:46" s="1" customFormat="1" ht="16.5" customHeight="1">
      <c r="B9" s="32"/>
      <c r="E9" s="264" t="s">
        <v>155</v>
      </c>
      <c r="F9" s="266"/>
      <c r="G9" s="266"/>
      <c r="H9" s="266"/>
      <c r="L9" s="32"/>
    </row>
    <row r="10" spans="2:46" s="1" customFormat="1" ht="12" customHeight="1">
      <c r="B10" s="32"/>
      <c r="D10" s="27" t="s">
        <v>158</v>
      </c>
      <c r="L10" s="32"/>
    </row>
    <row r="11" spans="2:46" s="1" customFormat="1" ht="16.5" customHeight="1">
      <c r="B11" s="32"/>
      <c r="E11" s="227" t="s">
        <v>3045</v>
      </c>
      <c r="F11" s="266"/>
      <c r="G11" s="266"/>
      <c r="H11" s="266"/>
      <c r="L11" s="32"/>
    </row>
    <row r="12" spans="2:46" s="1" customFormat="1" ht="11.25">
      <c r="B12" s="32"/>
      <c r="L12" s="32"/>
    </row>
    <row r="13" spans="2:46" s="1" customFormat="1" ht="12" customHeight="1">
      <c r="B13" s="32"/>
      <c r="D13" s="27" t="s">
        <v>18</v>
      </c>
      <c r="F13" s="25" t="s">
        <v>89</v>
      </c>
      <c r="I13" s="27" t="s">
        <v>19</v>
      </c>
      <c r="J13" s="25" t="s">
        <v>1</v>
      </c>
      <c r="L13" s="32"/>
    </row>
    <row r="14" spans="2:46" s="1" customFormat="1" ht="12" customHeight="1">
      <c r="B14" s="32"/>
      <c r="D14" s="27" t="s">
        <v>20</v>
      </c>
      <c r="F14" s="25" t="s">
        <v>21</v>
      </c>
      <c r="I14" s="27" t="s">
        <v>22</v>
      </c>
      <c r="J14" s="52" t="str">
        <f>'Rekapitulace stavby'!AN8</f>
        <v>23. 9. 2024</v>
      </c>
      <c r="L14" s="32"/>
    </row>
    <row r="15" spans="2:46" s="1" customFormat="1" ht="10.9" customHeight="1">
      <c r="B15" s="32"/>
      <c r="L15" s="32"/>
    </row>
    <row r="16" spans="2:46" s="1" customFormat="1" ht="12" customHeight="1">
      <c r="B16" s="32"/>
      <c r="D16" s="27" t="s">
        <v>24</v>
      </c>
      <c r="I16" s="27" t="s">
        <v>25</v>
      </c>
      <c r="J16" s="25" t="s">
        <v>26</v>
      </c>
      <c r="L16" s="32"/>
    </row>
    <row r="17" spans="2:12" s="1" customFormat="1" ht="18" customHeight="1">
      <c r="B17" s="32"/>
      <c r="E17" s="25" t="s">
        <v>27</v>
      </c>
      <c r="I17" s="27" t="s">
        <v>28</v>
      </c>
      <c r="J17" s="25" t="s">
        <v>29</v>
      </c>
      <c r="L17" s="32"/>
    </row>
    <row r="18" spans="2:12" s="1" customFormat="1" ht="6.95" customHeight="1">
      <c r="B18" s="32"/>
      <c r="L18" s="32"/>
    </row>
    <row r="19" spans="2:12" s="1" customFormat="1" ht="12" customHeight="1">
      <c r="B19" s="32"/>
      <c r="D19" s="27" t="s">
        <v>30</v>
      </c>
      <c r="I19" s="27" t="s">
        <v>25</v>
      </c>
      <c r="J19" s="28" t="str">
        <f>'Rekapitulace stavby'!AN13</f>
        <v>Vyplň údaj</v>
      </c>
      <c r="L19" s="32"/>
    </row>
    <row r="20" spans="2:12" s="1" customFormat="1" ht="18" customHeight="1">
      <c r="B20" s="32"/>
      <c r="E20" s="267" t="str">
        <f>'Rekapitulace stavby'!E14</f>
        <v>Vyplň údaj</v>
      </c>
      <c r="F20" s="233"/>
      <c r="G20" s="233"/>
      <c r="H20" s="233"/>
      <c r="I20" s="27" t="s">
        <v>28</v>
      </c>
      <c r="J20" s="28" t="str">
        <f>'Rekapitulace stavby'!AN14</f>
        <v>Vyplň údaj</v>
      </c>
      <c r="L20" s="32"/>
    </row>
    <row r="21" spans="2:12" s="1" customFormat="1" ht="6.95" customHeight="1">
      <c r="B21" s="32"/>
      <c r="L21" s="32"/>
    </row>
    <row r="22" spans="2:12" s="1" customFormat="1" ht="12" customHeight="1">
      <c r="B22" s="32"/>
      <c r="D22" s="27" t="s">
        <v>32</v>
      </c>
      <c r="I22" s="27" t="s">
        <v>25</v>
      </c>
      <c r="J22" s="25" t="s">
        <v>33</v>
      </c>
      <c r="L22" s="32"/>
    </row>
    <row r="23" spans="2:12" s="1" customFormat="1" ht="18" customHeight="1">
      <c r="B23" s="32"/>
      <c r="E23" s="25" t="s">
        <v>34</v>
      </c>
      <c r="I23" s="27" t="s">
        <v>28</v>
      </c>
      <c r="J23" s="25" t="s">
        <v>35</v>
      </c>
      <c r="L23" s="32"/>
    </row>
    <row r="24" spans="2:12" s="1" customFormat="1" ht="6.95" customHeight="1">
      <c r="B24" s="32"/>
      <c r="L24" s="32"/>
    </row>
    <row r="25" spans="2:12" s="1" customFormat="1" ht="12" customHeight="1">
      <c r="B25" s="32"/>
      <c r="D25" s="27" t="s">
        <v>37</v>
      </c>
      <c r="I25" s="27" t="s">
        <v>25</v>
      </c>
      <c r="J25" s="25" t="str">
        <f>IF('Rekapitulace stavby'!AN19="","",'Rekapitulace stavby'!AN19)</f>
        <v/>
      </c>
      <c r="L25" s="32"/>
    </row>
    <row r="26" spans="2:12" s="1" customFormat="1" ht="18" customHeight="1">
      <c r="B26" s="32"/>
      <c r="E26" s="25" t="str">
        <f>IF('Rekapitulace stavby'!E20="","",'Rekapitulace stavby'!E20)</f>
        <v xml:space="preserve"> </v>
      </c>
      <c r="I26" s="27" t="s">
        <v>28</v>
      </c>
      <c r="J26" s="25" t="str">
        <f>IF('Rekapitulace stavby'!AN20="","",'Rekapitulace stavby'!AN20)</f>
        <v/>
      </c>
      <c r="L26" s="32"/>
    </row>
    <row r="27" spans="2:12" s="1" customFormat="1" ht="6.95" customHeight="1">
      <c r="B27" s="32"/>
      <c r="L27" s="32"/>
    </row>
    <row r="28" spans="2:12" s="1" customFormat="1" ht="12" customHeight="1">
      <c r="B28" s="32"/>
      <c r="D28" s="27" t="s">
        <v>39</v>
      </c>
      <c r="L28" s="32"/>
    </row>
    <row r="29" spans="2:12" s="7" customFormat="1" ht="16.5" customHeight="1">
      <c r="B29" s="95"/>
      <c r="E29" s="238" t="s">
        <v>1</v>
      </c>
      <c r="F29" s="238"/>
      <c r="G29" s="238"/>
      <c r="H29" s="238"/>
      <c r="L29" s="95"/>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7" t="s">
        <v>40</v>
      </c>
      <c r="J32" s="66">
        <f>ROUND(J129, 2)</f>
        <v>0</v>
      </c>
      <c r="L32" s="32"/>
    </row>
    <row r="33" spans="2:12" s="1" customFormat="1" ht="6.95" customHeight="1">
      <c r="B33" s="32"/>
      <c r="D33" s="53"/>
      <c r="E33" s="53"/>
      <c r="F33" s="53"/>
      <c r="G33" s="53"/>
      <c r="H33" s="53"/>
      <c r="I33" s="53"/>
      <c r="J33" s="53"/>
      <c r="K33" s="53"/>
      <c r="L33" s="32"/>
    </row>
    <row r="34" spans="2:12" s="1" customFormat="1" ht="14.45" customHeight="1">
      <c r="B34" s="32"/>
      <c r="F34" s="35" t="s">
        <v>42</v>
      </c>
      <c r="I34" s="35" t="s">
        <v>41</v>
      </c>
      <c r="J34" s="35" t="s">
        <v>43</v>
      </c>
      <c r="L34" s="32"/>
    </row>
    <row r="35" spans="2:12" s="1" customFormat="1" ht="14.45" customHeight="1">
      <c r="B35" s="32"/>
      <c r="D35" s="55" t="s">
        <v>44</v>
      </c>
      <c r="E35" s="27" t="s">
        <v>45</v>
      </c>
      <c r="F35" s="86">
        <f>ROUND((SUM(BE129:BE482)),  2)</f>
        <v>0</v>
      </c>
      <c r="I35" s="98">
        <v>0.21</v>
      </c>
      <c r="J35" s="86">
        <f>ROUND(((SUM(BE129:BE482))*I35),  2)</f>
        <v>0</v>
      </c>
      <c r="L35" s="32"/>
    </row>
    <row r="36" spans="2:12" s="1" customFormat="1" ht="14.45" customHeight="1">
      <c r="B36" s="32"/>
      <c r="E36" s="27" t="s">
        <v>46</v>
      </c>
      <c r="F36" s="86">
        <f>ROUND((SUM(BF129:BF482)),  2)</f>
        <v>0</v>
      </c>
      <c r="I36" s="98">
        <v>0.12</v>
      </c>
      <c r="J36" s="86">
        <f>ROUND(((SUM(BF129:BF482))*I36),  2)</f>
        <v>0</v>
      </c>
      <c r="L36" s="32"/>
    </row>
    <row r="37" spans="2:12" s="1" customFormat="1" ht="14.45" hidden="1" customHeight="1">
      <c r="B37" s="32"/>
      <c r="E37" s="27" t="s">
        <v>47</v>
      </c>
      <c r="F37" s="86">
        <f>ROUND((SUM(BG129:BG482)),  2)</f>
        <v>0</v>
      </c>
      <c r="I37" s="98">
        <v>0.21</v>
      </c>
      <c r="J37" s="86">
        <f>0</f>
        <v>0</v>
      </c>
      <c r="L37" s="32"/>
    </row>
    <row r="38" spans="2:12" s="1" customFormat="1" ht="14.45" hidden="1" customHeight="1">
      <c r="B38" s="32"/>
      <c r="E38" s="27" t="s">
        <v>48</v>
      </c>
      <c r="F38" s="86">
        <f>ROUND((SUM(BH129:BH482)),  2)</f>
        <v>0</v>
      </c>
      <c r="I38" s="98">
        <v>0.12</v>
      </c>
      <c r="J38" s="86">
        <f>0</f>
        <v>0</v>
      </c>
      <c r="L38" s="32"/>
    </row>
    <row r="39" spans="2:12" s="1" customFormat="1" ht="14.45" hidden="1" customHeight="1">
      <c r="B39" s="32"/>
      <c r="E39" s="27" t="s">
        <v>49</v>
      </c>
      <c r="F39" s="86">
        <f>ROUND((SUM(BI129:BI482)),  2)</f>
        <v>0</v>
      </c>
      <c r="I39" s="98">
        <v>0</v>
      </c>
      <c r="J39" s="86">
        <f>0</f>
        <v>0</v>
      </c>
      <c r="L39" s="32"/>
    </row>
    <row r="40" spans="2:12" s="1" customFormat="1" ht="6.95" customHeight="1">
      <c r="B40" s="32"/>
      <c r="L40" s="32"/>
    </row>
    <row r="41" spans="2:12" s="1" customFormat="1" ht="25.35" customHeight="1">
      <c r="B41" s="32"/>
      <c r="C41" s="99"/>
      <c r="D41" s="100" t="s">
        <v>50</v>
      </c>
      <c r="E41" s="57"/>
      <c r="F41" s="57"/>
      <c r="G41" s="101" t="s">
        <v>51</v>
      </c>
      <c r="H41" s="102" t="s">
        <v>52</v>
      </c>
      <c r="I41" s="57"/>
      <c r="J41" s="103">
        <f>SUM(J32:J39)</f>
        <v>0</v>
      </c>
      <c r="K41" s="104"/>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298</v>
      </c>
      <c r="L82" s="32"/>
    </row>
    <row r="83" spans="2:12" s="1" customFormat="1" ht="6.95" customHeight="1">
      <c r="B83" s="32"/>
      <c r="L83" s="32"/>
    </row>
    <row r="84" spans="2:12" s="1" customFormat="1" ht="12" customHeight="1">
      <c r="B84" s="32"/>
      <c r="C84" s="27" t="s">
        <v>16</v>
      </c>
      <c r="L84" s="32"/>
    </row>
    <row r="85" spans="2:12" s="1" customFormat="1" ht="16.5" customHeight="1">
      <c r="B85" s="32"/>
      <c r="E85" s="264" t="str">
        <f>E7</f>
        <v>Administrativní budova TELMAX Vysoké Mýto</v>
      </c>
      <c r="F85" s="265"/>
      <c r="G85" s="265"/>
      <c r="H85" s="265"/>
      <c r="L85" s="32"/>
    </row>
    <row r="86" spans="2:12" ht="12" customHeight="1">
      <c r="B86" s="20"/>
      <c r="C86" s="27" t="s">
        <v>152</v>
      </c>
      <c r="L86" s="20"/>
    </row>
    <row r="87" spans="2:12" s="1" customFormat="1" ht="16.5" customHeight="1">
      <c r="B87" s="32"/>
      <c r="E87" s="264" t="s">
        <v>155</v>
      </c>
      <c r="F87" s="266"/>
      <c r="G87" s="266"/>
      <c r="H87" s="266"/>
      <c r="L87" s="32"/>
    </row>
    <row r="88" spans="2:12" s="1" customFormat="1" ht="12" customHeight="1">
      <c r="B88" s="32"/>
      <c r="C88" s="27" t="s">
        <v>158</v>
      </c>
      <c r="L88" s="32"/>
    </row>
    <row r="89" spans="2:12" s="1" customFormat="1" ht="16.5" customHeight="1">
      <c r="B89" s="32"/>
      <c r="E89" s="227" t="str">
        <f>E11</f>
        <v>D.1.1.4.1 - Zdravotně technické instalace</v>
      </c>
      <c r="F89" s="266"/>
      <c r="G89" s="266"/>
      <c r="H89" s="266"/>
      <c r="L89" s="32"/>
    </row>
    <row r="90" spans="2:12" s="1" customFormat="1" ht="6.95" customHeight="1">
      <c r="B90" s="32"/>
      <c r="L90" s="32"/>
    </row>
    <row r="91" spans="2:12" s="1" customFormat="1" ht="12" customHeight="1">
      <c r="B91" s="32"/>
      <c r="C91" s="27" t="s">
        <v>20</v>
      </c>
      <c r="F91" s="25" t="str">
        <f>F14</f>
        <v>k.ú.Vysoké Mýto 2547, 2546/2, 2546/3, 2545/1</v>
      </c>
      <c r="I91" s="27" t="s">
        <v>22</v>
      </c>
      <c r="J91" s="52" t="str">
        <f>IF(J14="","",J14)</f>
        <v>23. 9. 2024</v>
      </c>
      <c r="L91" s="32"/>
    </row>
    <row r="92" spans="2:12" s="1" customFormat="1" ht="6.95" customHeight="1">
      <c r="B92" s="32"/>
      <c r="L92" s="32"/>
    </row>
    <row r="93" spans="2:12" s="1" customFormat="1" ht="40.15" customHeight="1">
      <c r="B93" s="32"/>
      <c r="C93" s="27" t="s">
        <v>24</v>
      </c>
      <c r="F93" s="25" t="str">
        <f>E17</f>
        <v>TELMAX s.r.o. Jiráskova 154 566 01 Vysoké Mýto</v>
      </c>
      <c r="I93" s="27" t="s">
        <v>32</v>
      </c>
      <c r="J93" s="30" t="str">
        <f>E23</f>
        <v>BKN spol.s r.o., Vladislavova 29, 56601Vysoké Mýto</v>
      </c>
      <c r="L93" s="32"/>
    </row>
    <row r="94" spans="2:12" s="1" customFormat="1" ht="15.2" customHeight="1">
      <c r="B94" s="32"/>
      <c r="C94" s="27" t="s">
        <v>30</v>
      </c>
      <c r="F94" s="25" t="str">
        <f>IF(E20="","",E20)</f>
        <v>Vyplň údaj</v>
      </c>
      <c r="I94" s="27" t="s">
        <v>37</v>
      </c>
      <c r="J94" s="30" t="str">
        <f>E26</f>
        <v xml:space="preserve"> </v>
      </c>
      <c r="L94" s="32"/>
    </row>
    <row r="95" spans="2:12" s="1" customFormat="1" ht="10.35" customHeight="1">
      <c r="B95" s="32"/>
      <c r="L95" s="32"/>
    </row>
    <row r="96" spans="2:12" s="1" customFormat="1" ht="29.25" customHeight="1">
      <c r="B96" s="32"/>
      <c r="C96" s="107" t="s">
        <v>323</v>
      </c>
      <c r="D96" s="99"/>
      <c r="E96" s="99"/>
      <c r="F96" s="99"/>
      <c r="G96" s="99"/>
      <c r="H96" s="99"/>
      <c r="I96" s="99"/>
      <c r="J96" s="108" t="s">
        <v>324</v>
      </c>
      <c r="K96" s="99"/>
      <c r="L96" s="32"/>
    </row>
    <row r="97" spans="2:47" s="1" customFormat="1" ht="10.35" customHeight="1">
      <c r="B97" s="32"/>
      <c r="L97" s="32"/>
    </row>
    <row r="98" spans="2:47" s="1" customFormat="1" ht="22.9" customHeight="1">
      <c r="B98" s="32"/>
      <c r="C98" s="109" t="s">
        <v>325</v>
      </c>
      <c r="J98" s="66">
        <f>J129</f>
        <v>0</v>
      </c>
      <c r="L98" s="32"/>
      <c r="AU98" s="17" t="s">
        <v>326</v>
      </c>
    </row>
    <row r="99" spans="2:47" s="8" customFormat="1" ht="24.95" customHeight="1">
      <c r="B99" s="110"/>
      <c r="D99" s="111" t="s">
        <v>327</v>
      </c>
      <c r="E99" s="112"/>
      <c r="F99" s="112"/>
      <c r="G99" s="112"/>
      <c r="H99" s="112"/>
      <c r="I99" s="112"/>
      <c r="J99" s="113">
        <f>J130</f>
        <v>0</v>
      </c>
      <c r="L99" s="110"/>
    </row>
    <row r="100" spans="2:47" s="9" customFormat="1" ht="19.899999999999999" customHeight="1">
      <c r="B100" s="114"/>
      <c r="D100" s="115" t="s">
        <v>328</v>
      </c>
      <c r="E100" s="116"/>
      <c r="F100" s="116"/>
      <c r="G100" s="116"/>
      <c r="H100" s="116"/>
      <c r="I100" s="116"/>
      <c r="J100" s="117">
        <f>J131</f>
        <v>0</v>
      </c>
      <c r="L100" s="114"/>
    </row>
    <row r="101" spans="2:47" s="9" customFormat="1" ht="19.899999999999999" customHeight="1">
      <c r="B101" s="114"/>
      <c r="D101" s="115" t="s">
        <v>331</v>
      </c>
      <c r="E101" s="116"/>
      <c r="F101" s="116"/>
      <c r="G101" s="116"/>
      <c r="H101" s="116"/>
      <c r="I101" s="116"/>
      <c r="J101" s="117">
        <f>J230</f>
        <v>0</v>
      </c>
      <c r="L101" s="114"/>
    </row>
    <row r="102" spans="2:47" s="8" customFormat="1" ht="24.95" customHeight="1">
      <c r="B102" s="110"/>
      <c r="D102" s="111" t="s">
        <v>3046</v>
      </c>
      <c r="E102" s="112"/>
      <c r="F102" s="112"/>
      <c r="G102" s="112"/>
      <c r="H102" s="112"/>
      <c r="I102" s="112"/>
      <c r="J102" s="113">
        <f>J241</f>
        <v>0</v>
      </c>
      <c r="L102" s="110"/>
    </row>
    <row r="103" spans="2:47" s="9" customFormat="1" ht="19.899999999999999" customHeight="1">
      <c r="B103" s="114"/>
      <c r="D103" s="115" t="s">
        <v>341</v>
      </c>
      <c r="E103" s="116"/>
      <c r="F103" s="116"/>
      <c r="G103" s="116"/>
      <c r="H103" s="116"/>
      <c r="I103" s="116"/>
      <c r="J103" s="117">
        <f>J242</f>
        <v>0</v>
      </c>
      <c r="L103" s="114"/>
    </row>
    <row r="104" spans="2:47" s="9" customFormat="1" ht="19.899999999999999" customHeight="1">
      <c r="B104" s="114"/>
      <c r="D104" s="115" t="s">
        <v>342</v>
      </c>
      <c r="E104" s="116"/>
      <c r="F104" s="116"/>
      <c r="G104" s="116"/>
      <c r="H104" s="116"/>
      <c r="I104" s="116"/>
      <c r="J104" s="117">
        <f>J324</f>
        <v>0</v>
      </c>
      <c r="L104" s="114"/>
    </row>
    <row r="105" spans="2:47" s="9" customFormat="1" ht="19.899999999999999" customHeight="1">
      <c r="B105" s="114"/>
      <c r="D105" s="115" t="s">
        <v>343</v>
      </c>
      <c r="E105" s="116"/>
      <c r="F105" s="116"/>
      <c r="G105" s="116"/>
      <c r="H105" s="116"/>
      <c r="I105" s="116"/>
      <c r="J105" s="117">
        <f>J389</f>
        <v>0</v>
      </c>
      <c r="L105" s="114"/>
    </row>
    <row r="106" spans="2:47" s="9" customFormat="1" ht="19.899999999999999" customHeight="1">
      <c r="B106" s="114"/>
      <c r="D106" s="115" t="s">
        <v>3047</v>
      </c>
      <c r="E106" s="116"/>
      <c r="F106" s="116"/>
      <c r="G106" s="116"/>
      <c r="H106" s="116"/>
      <c r="I106" s="116"/>
      <c r="J106" s="117">
        <f>J470</f>
        <v>0</v>
      </c>
      <c r="L106" s="114"/>
    </row>
    <row r="107" spans="2:47" s="9" customFormat="1" ht="19.899999999999999" customHeight="1">
      <c r="B107" s="114"/>
      <c r="D107" s="115" t="s">
        <v>3048</v>
      </c>
      <c r="E107" s="116"/>
      <c r="F107" s="116"/>
      <c r="G107" s="116"/>
      <c r="H107" s="116"/>
      <c r="I107" s="116"/>
      <c r="J107" s="117">
        <f>J478</f>
        <v>0</v>
      </c>
      <c r="L107" s="114"/>
    </row>
    <row r="108" spans="2:47" s="1" customFormat="1" ht="21.75" customHeight="1">
      <c r="B108" s="32"/>
      <c r="L108" s="32"/>
    </row>
    <row r="109" spans="2:47" s="1" customFormat="1" ht="6.95" customHeight="1">
      <c r="B109" s="44"/>
      <c r="C109" s="45"/>
      <c r="D109" s="45"/>
      <c r="E109" s="45"/>
      <c r="F109" s="45"/>
      <c r="G109" s="45"/>
      <c r="H109" s="45"/>
      <c r="I109" s="45"/>
      <c r="J109" s="45"/>
      <c r="K109" s="45"/>
      <c r="L109" s="32"/>
    </row>
    <row r="113" spans="2:20" s="1" customFormat="1" ht="6.95" customHeight="1">
      <c r="B113" s="46"/>
      <c r="C113" s="47"/>
      <c r="D113" s="47"/>
      <c r="E113" s="47"/>
      <c r="F113" s="47"/>
      <c r="G113" s="47"/>
      <c r="H113" s="47"/>
      <c r="I113" s="47"/>
      <c r="J113" s="47"/>
      <c r="K113" s="47"/>
      <c r="L113" s="32"/>
    </row>
    <row r="114" spans="2:20" s="1" customFormat="1" ht="24.95" customHeight="1">
      <c r="B114" s="32"/>
      <c r="C114" s="21" t="s">
        <v>358</v>
      </c>
      <c r="L114" s="32"/>
    </row>
    <row r="115" spans="2:20" s="1" customFormat="1" ht="6.95" customHeight="1">
      <c r="B115" s="32"/>
      <c r="L115" s="32"/>
    </row>
    <row r="116" spans="2:20" s="1" customFormat="1" ht="12" customHeight="1">
      <c r="B116" s="32"/>
      <c r="C116" s="27" t="s">
        <v>16</v>
      </c>
      <c r="L116" s="32"/>
    </row>
    <row r="117" spans="2:20" s="1" customFormat="1" ht="16.5" customHeight="1">
      <c r="B117" s="32"/>
      <c r="E117" s="264" t="str">
        <f>E7</f>
        <v>Administrativní budova TELMAX Vysoké Mýto</v>
      </c>
      <c r="F117" s="265"/>
      <c r="G117" s="265"/>
      <c r="H117" s="265"/>
      <c r="L117" s="32"/>
    </row>
    <row r="118" spans="2:20" ht="12" customHeight="1">
      <c r="B118" s="20"/>
      <c r="C118" s="27" t="s">
        <v>152</v>
      </c>
      <c r="L118" s="20"/>
    </row>
    <row r="119" spans="2:20" s="1" customFormat="1" ht="16.5" customHeight="1">
      <c r="B119" s="32"/>
      <c r="E119" s="264" t="s">
        <v>155</v>
      </c>
      <c r="F119" s="266"/>
      <c r="G119" s="266"/>
      <c r="H119" s="266"/>
      <c r="L119" s="32"/>
    </row>
    <row r="120" spans="2:20" s="1" customFormat="1" ht="12" customHeight="1">
      <c r="B120" s="32"/>
      <c r="C120" s="27" t="s">
        <v>158</v>
      </c>
      <c r="L120" s="32"/>
    </row>
    <row r="121" spans="2:20" s="1" customFormat="1" ht="16.5" customHeight="1">
      <c r="B121" s="32"/>
      <c r="E121" s="227" t="str">
        <f>E11</f>
        <v>D.1.1.4.1 - Zdravotně technické instalace</v>
      </c>
      <c r="F121" s="266"/>
      <c r="G121" s="266"/>
      <c r="H121" s="266"/>
      <c r="L121" s="32"/>
    </row>
    <row r="122" spans="2:20" s="1" customFormat="1" ht="6.95" customHeight="1">
      <c r="B122" s="32"/>
      <c r="L122" s="32"/>
    </row>
    <row r="123" spans="2:20" s="1" customFormat="1" ht="12" customHeight="1">
      <c r="B123" s="32"/>
      <c r="C123" s="27" t="s">
        <v>20</v>
      </c>
      <c r="F123" s="25" t="str">
        <f>F14</f>
        <v>k.ú.Vysoké Mýto 2547, 2546/2, 2546/3, 2545/1</v>
      </c>
      <c r="I123" s="27" t="s">
        <v>22</v>
      </c>
      <c r="J123" s="52" t="str">
        <f>IF(J14="","",J14)</f>
        <v>23. 9. 2024</v>
      </c>
      <c r="L123" s="32"/>
    </row>
    <row r="124" spans="2:20" s="1" customFormat="1" ht="6.95" customHeight="1">
      <c r="B124" s="32"/>
      <c r="L124" s="32"/>
    </row>
    <row r="125" spans="2:20" s="1" customFormat="1" ht="40.15" customHeight="1">
      <c r="B125" s="32"/>
      <c r="C125" s="27" t="s">
        <v>24</v>
      </c>
      <c r="F125" s="25" t="str">
        <f>E17</f>
        <v>TELMAX s.r.o. Jiráskova 154 566 01 Vysoké Mýto</v>
      </c>
      <c r="I125" s="27" t="s">
        <v>32</v>
      </c>
      <c r="J125" s="30" t="str">
        <f>E23</f>
        <v>BKN spol.s r.o., Vladislavova 29, 56601Vysoké Mýto</v>
      </c>
      <c r="L125" s="32"/>
    </row>
    <row r="126" spans="2:20" s="1" customFormat="1" ht="15.2" customHeight="1">
      <c r="B126" s="32"/>
      <c r="C126" s="27" t="s">
        <v>30</v>
      </c>
      <c r="F126" s="25" t="str">
        <f>IF(E20="","",E20)</f>
        <v>Vyplň údaj</v>
      </c>
      <c r="I126" s="27" t="s">
        <v>37</v>
      </c>
      <c r="J126" s="30" t="str">
        <f>E26</f>
        <v xml:space="preserve"> </v>
      </c>
      <c r="L126" s="32"/>
    </row>
    <row r="127" spans="2:20" s="1" customFormat="1" ht="10.35" customHeight="1">
      <c r="B127" s="32"/>
      <c r="L127" s="32"/>
    </row>
    <row r="128" spans="2:20" s="10" customFormat="1" ht="29.25" customHeight="1">
      <c r="B128" s="118"/>
      <c r="C128" s="119" t="s">
        <v>359</v>
      </c>
      <c r="D128" s="120" t="s">
        <v>65</v>
      </c>
      <c r="E128" s="120" t="s">
        <v>61</v>
      </c>
      <c r="F128" s="120" t="s">
        <v>62</v>
      </c>
      <c r="G128" s="120" t="s">
        <v>360</v>
      </c>
      <c r="H128" s="120" t="s">
        <v>361</v>
      </c>
      <c r="I128" s="120" t="s">
        <v>362</v>
      </c>
      <c r="J128" s="121" t="s">
        <v>324</v>
      </c>
      <c r="K128" s="122" t="s">
        <v>363</v>
      </c>
      <c r="L128" s="118"/>
      <c r="M128" s="59" t="s">
        <v>1</v>
      </c>
      <c r="N128" s="60" t="s">
        <v>44</v>
      </c>
      <c r="O128" s="60" t="s">
        <v>364</v>
      </c>
      <c r="P128" s="60" t="s">
        <v>365</v>
      </c>
      <c r="Q128" s="60" t="s">
        <v>366</v>
      </c>
      <c r="R128" s="60" t="s">
        <v>367</v>
      </c>
      <c r="S128" s="60" t="s">
        <v>368</v>
      </c>
      <c r="T128" s="61" t="s">
        <v>369</v>
      </c>
    </row>
    <row r="129" spans="2:65" s="1" customFormat="1" ht="22.9" customHeight="1">
      <c r="B129" s="32"/>
      <c r="C129" s="64" t="s">
        <v>370</v>
      </c>
      <c r="J129" s="123">
        <f>BK129</f>
        <v>0</v>
      </c>
      <c r="L129" s="32"/>
      <c r="M129" s="62"/>
      <c r="N129" s="53"/>
      <c r="O129" s="53"/>
      <c r="P129" s="124">
        <f>P130+P241</f>
        <v>0</v>
      </c>
      <c r="Q129" s="53"/>
      <c r="R129" s="124">
        <f>R130+R241</f>
        <v>165.06858800000001</v>
      </c>
      <c r="S129" s="53"/>
      <c r="T129" s="125">
        <f>T130+T241</f>
        <v>0</v>
      </c>
      <c r="AT129" s="17" t="s">
        <v>79</v>
      </c>
      <c r="AU129" s="17" t="s">
        <v>326</v>
      </c>
      <c r="BK129" s="126">
        <f>BK130+BK241</f>
        <v>0</v>
      </c>
    </row>
    <row r="130" spans="2:65" s="11" customFormat="1" ht="25.9" customHeight="1">
      <c r="B130" s="127"/>
      <c r="D130" s="128" t="s">
        <v>79</v>
      </c>
      <c r="E130" s="129" t="s">
        <v>371</v>
      </c>
      <c r="F130" s="129" t="s">
        <v>372</v>
      </c>
      <c r="I130" s="130"/>
      <c r="J130" s="131">
        <f>BK130</f>
        <v>0</v>
      </c>
      <c r="L130" s="127"/>
      <c r="M130" s="132"/>
      <c r="P130" s="133">
        <f>P131+P230</f>
        <v>0</v>
      </c>
      <c r="R130" s="133">
        <f>R131+R230</f>
        <v>162.9</v>
      </c>
      <c r="T130" s="134">
        <f>T131+T230</f>
        <v>0</v>
      </c>
      <c r="AR130" s="128" t="s">
        <v>87</v>
      </c>
      <c r="AT130" s="135" t="s">
        <v>79</v>
      </c>
      <c r="AU130" s="135" t="s">
        <v>80</v>
      </c>
      <c r="AY130" s="128" t="s">
        <v>373</v>
      </c>
      <c r="BK130" s="136">
        <f>BK131+BK230</f>
        <v>0</v>
      </c>
    </row>
    <row r="131" spans="2:65" s="11" customFormat="1" ht="22.9" customHeight="1">
      <c r="B131" s="127"/>
      <c r="D131" s="128" t="s">
        <v>79</v>
      </c>
      <c r="E131" s="137" t="s">
        <v>87</v>
      </c>
      <c r="F131" s="137" t="s">
        <v>374</v>
      </c>
      <c r="I131" s="130"/>
      <c r="J131" s="138">
        <f>BK131</f>
        <v>0</v>
      </c>
      <c r="L131" s="127"/>
      <c r="M131" s="132"/>
      <c r="P131" s="133">
        <f>SUM(P132:P229)</f>
        <v>0</v>
      </c>
      <c r="R131" s="133">
        <f>SUM(R132:R229)</f>
        <v>162.9</v>
      </c>
      <c r="T131" s="134">
        <f>SUM(T132:T229)</f>
        <v>0</v>
      </c>
      <c r="AR131" s="128" t="s">
        <v>87</v>
      </c>
      <c r="AT131" s="135" t="s">
        <v>79</v>
      </c>
      <c r="AU131" s="135" t="s">
        <v>87</v>
      </c>
      <c r="AY131" s="128" t="s">
        <v>373</v>
      </c>
      <c r="BK131" s="136">
        <f>SUM(BK132:BK229)</f>
        <v>0</v>
      </c>
    </row>
    <row r="132" spans="2:65" s="1" customFormat="1" ht="24.2" customHeight="1">
      <c r="B132" s="32"/>
      <c r="C132" s="139" t="s">
        <v>87</v>
      </c>
      <c r="D132" s="139" t="s">
        <v>375</v>
      </c>
      <c r="E132" s="140" t="s">
        <v>3049</v>
      </c>
      <c r="F132" s="141" t="s">
        <v>3050</v>
      </c>
      <c r="G132" s="142" t="s">
        <v>395</v>
      </c>
      <c r="H132" s="143">
        <v>92.031999999999996</v>
      </c>
      <c r="I132" s="144"/>
      <c r="J132" s="145">
        <f>ROUND(I132*H132,2)</f>
        <v>0</v>
      </c>
      <c r="K132" s="146"/>
      <c r="L132" s="32"/>
      <c r="M132" s="147" t="s">
        <v>1</v>
      </c>
      <c r="N132" s="148" t="s">
        <v>45</v>
      </c>
      <c r="P132" s="149">
        <f>O132*H132</f>
        <v>0</v>
      </c>
      <c r="Q132" s="149">
        <v>0</v>
      </c>
      <c r="R132" s="149">
        <f>Q132*H132</f>
        <v>0</v>
      </c>
      <c r="S132" s="149">
        <v>0</v>
      </c>
      <c r="T132" s="150">
        <f>S132*H132</f>
        <v>0</v>
      </c>
      <c r="AR132" s="151" t="s">
        <v>379</v>
      </c>
      <c r="AT132" s="151" t="s">
        <v>375</v>
      </c>
      <c r="AU132" s="151" t="s">
        <v>90</v>
      </c>
      <c r="AY132" s="17" t="s">
        <v>373</v>
      </c>
      <c r="BE132" s="152">
        <f>IF(N132="základní",J132,0)</f>
        <v>0</v>
      </c>
      <c r="BF132" s="152">
        <f>IF(N132="snížená",J132,0)</f>
        <v>0</v>
      </c>
      <c r="BG132" s="152">
        <f>IF(N132="zákl. přenesená",J132,0)</f>
        <v>0</v>
      </c>
      <c r="BH132" s="152">
        <f>IF(N132="sníž. přenesená",J132,0)</f>
        <v>0</v>
      </c>
      <c r="BI132" s="152">
        <f>IF(N132="nulová",J132,0)</f>
        <v>0</v>
      </c>
      <c r="BJ132" s="17" t="s">
        <v>87</v>
      </c>
      <c r="BK132" s="152">
        <f>ROUND(I132*H132,2)</f>
        <v>0</v>
      </c>
      <c r="BL132" s="17" t="s">
        <v>379</v>
      </c>
      <c r="BM132" s="151" t="s">
        <v>3051</v>
      </c>
    </row>
    <row r="133" spans="2:65" s="12" customFormat="1" ht="11.25">
      <c r="B133" s="153"/>
      <c r="D133" s="154" t="s">
        <v>381</v>
      </c>
      <c r="E133" s="155" t="s">
        <v>1</v>
      </c>
      <c r="F133" s="156" t="s">
        <v>3052</v>
      </c>
      <c r="H133" s="155" t="s">
        <v>1</v>
      </c>
      <c r="I133" s="157"/>
      <c r="L133" s="153"/>
      <c r="M133" s="158"/>
      <c r="T133" s="159"/>
      <c r="AT133" s="155" t="s">
        <v>381</v>
      </c>
      <c r="AU133" s="155" t="s">
        <v>90</v>
      </c>
      <c r="AV133" s="12" t="s">
        <v>87</v>
      </c>
      <c r="AW133" s="12" t="s">
        <v>36</v>
      </c>
      <c r="AX133" s="12" t="s">
        <v>80</v>
      </c>
      <c r="AY133" s="155" t="s">
        <v>373</v>
      </c>
    </row>
    <row r="134" spans="2:65" s="13" customFormat="1" ht="11.25">
      <c r="B134" s="160"/>
      <c r="D134" s="154" t="s">
        <v>381</v>
      </c>
      <c r="E134" s="161" t="s">
        <v>1</v>
      </c>
      <c r="F134" s="162" t="s">
        <v>3053</v>
      </c>
      <c r="H134" s="163">
        <v>49.552</v>
      </c>
      <c r="I134" s="164"/>
      <c r="L134" s="160"/>
      <c r="M134" s="165"/>
      <c r="T134" s="166"/>
      <c r="AT134" s="161" t="s">
        <v>381</v>
      </c>
      <c r="AU134" s="161" t="s">
        <v>90</v>
      </c>
      <c r="AV134" s="13" t="s">
        <v>90</v>
      </c>
      <c r="AW134" s="13" t="s">
        <v>36</v>
      </c>
      <c r="AX134" s="13" t="s">
        <v>80</v>
      </c>
      <c r="AY134" s="161" t="s">
        <v>373</v>
      </c>
    </row>
    <row r="135" spans="2:65" s="13" customFormat="1" ht="11.25">
      <c r="B135" s="160"/>
      <c r="D135" s="154" t="s">
        <v>381</v>
      </c>
      <c r="E135" s="161" t="s">
        <v>1</v>
      </c>
      <c r="F135" s="162" t="s">
        <v>3054</v>
      </c>
      <c r="H135" s="163">
        <v>42.48</v>
      </c>
      <c r="I135" s="164"/>
      <c r="L135" s="160"/>
      <c r="M135" s="165"/>
      <c r="T135" s="166"/>
      <c r="AT135" s="161" t="s">
        <v>381</v>
      </c>
      <c r="AU135" s="161" t="s">
        <v>90</v>
      </c>
      <c r="AV135" s="13" t="s">
        <v>90</v>
      </c>
      <c r="AW135" s="13" t="s">
        <v>36</v>
      </c>
      <c r="AX135" s="13" t="s">
        <v>80</v>
      </c>
      <c r="AY135" s="161" t="s">
        <v>373</v>
      </c>
    </row>
    <row r="136" spans="2:65" s="14" customFormat="1" ht="11.25">
      <c r="B136" s="167"/>
      <c r="D136" s="154" t="s">
        <v>381</v>
      </c>
      <c r="E136" s="168" t="s">
        <v>1</v>
      </c>
      <c r="F136" s="169" t="s">
        <v>386</v>
      </c>
      <c r="H136" s="170">
        <v>92.031999999999996</v>
      </c>
      <c r="I136" s="171"/>
      <c r="L136" s="167"/>
      <c r="M136" s="172"/>
      <c r="T136" s="173"/>
      <c r="AT136" s="168" t="s">
        <v>381</v>
      </c>
      <c r="AU136" s="168" t="s">
        <v>90</v>
      </c>
      <c r="AV136" s="14" t="s">
        <v>379</v>
      </c>
      <c r="AW136" s="14" t="s">
        <v>36</v>
      </c>
      <c r="AX136" s="14" t="s">
        <v>87</v>
      </c>
      <c r="AY136" s="168" t="s">
        <v>373</v>
      </c>
    </row>
    <row r="137" spans="2:65" s="12" customFormat="1" ht="22.5">
      <c r="B137" s="153"/>
      <c r="D137" s="154" t="s">
        <v>381</v>
      </c>
      <c r="E137" s="155" t="s">
        <v>1</v>
      </c>
      <c r="F137" s="156" t="s">
        <v>3055</v>
      </c>
      <c r="H137" s="155" t="s">
        <v>1</v>
      </c>
      <c r="I137" s="157"/>
      <c r="L137" s="153"/>
      <c r="M137" s="158"/>
      <c r="T137" s="159"/>
      <c r="AT137" s="155" t="s">
        <v>381</v>
      </c>
      <c r="AU137" s="155" t="s">
        <v>90</v>
      </c>
      <c r="AV137" s="12" t="s">
        <v>87</v>
      </c>
      <c r="AW137" s="12" t="s">
        <v>36</v>
      </c>
      <c r="AX137" s="12" t="s">
        <v>80</v>
      </c>
      <c r="AY137" s="155" t="s">
        <v>373</v>
      </c>
    </row>
    <row r="138" spans="2:65" s="1" customFormat="1" ht="37.9" customHeight="1">
      <c r="B138" s="32"/>
      <c r="C138" s="139" t="s">
        <v>90</v>
      </c>
      <c r="D138" s="139" t="s">
        <v>375</v>
      </c>
      <c r="E138" s="140" t="s">
        <v>3056</v>
      </c>
      <c r="F138" s="141" t="s">
        <v>3057</v>
      </c>
      <c r="G138" s="142" t="s">
        <v>395</v>
      </c>
      <c r="H138" s="143">
        <v>184.06399999999999</v>
      </c>
      <c r="I138" s="144"/>
      <c r="J138" s="145">
        <f>ROUND(I138*H138,2)</f>
        <v>0</v>
      </c>
      <c r="K138" s="146"/>
      <c r="L138" s="32"/>
      <c r="M138" s="147" t="s">
        <v>1</v>
      </c>
      <c r="N138" s="148" t="s">
        <v>45</v>
      </c>
      <c r="P138" s="149">
        <f>O138*H138</f>
        <v>0</v>
      </c>
      <c r="Q138" s="149">
        <v>0</v>
      </c>
      <c r="R138" s="149">
        <f>Q138*H138</f>
        <v>0</v>
      </c>
      <c r="S138" s="149">
        <v>0</v>
      </c>
      <c r="T138" s="150">
        <f>S138*H138</f>
        <v>0</v>
      </c>
      <c r="AR138" s="151" t="s">
        <v>379</v>
      </c>
      <c r="AT138" s="151" t="s">
        <v>375</v>
      </c>
      <c r="AU138" s="151" t="s">
        <v>90</v>
      </c>
      <c r="AY138" s="17" t="s">
        <v>373</v>
      </c>
      <c r="BE138" s="152">
        <f>IF(N138="základní",J138,0)</f>
        <v>0</v>
      </c>
      <c r="BF138" s="152">
        <f>IF(N138="snížená",J138,0)</f>
        <v>0</v>
      </c>
      <c r="BG138" s="152">
        <f>IF(N138="zákl. přenesená",J138,0)</f>
        <v>0</v>
      </c>
      <c r="BH138" s="152">
        <f>IF(N138="sníž. přenesená",J138,0)</f>
        <v>0</v>
      </c>
      <c r="BI138" s="152">
        <f>IF(N138="nulová",J138,0)</f>
        <v>0</v>
      </c>
      <c r="BJ138" s="17" t="s">
        <v>87</v>
      </c>
      <c r="BK138" s="152">
        <f>ROUND(I138*H138,2)</f>
        <v>0</v>
      </c>
      <c r="BL138" s="17" t="s">
        <v>379</v>
      </c>
      <c r="BM138" s="151" t="s">
        <v>3058</v>
      </c>
    </row>
    <row r="139" spans="2:65" s="12" customFormat="1" ht="11.25">
      <c r="B139" s="153"/>
      <c r="D139" s="154" t="s">
        <v>381</v>
      </c>
      <c r="E139" s="155" t="s">
        <v>1</v>
      </c>
      <c r="F139" s="156" t="s">
        <v>3059</v>
      </c>
      <c r="H139" s="155" t="s">
        <v>1</v>
      </c>
      <c r="I139" s="157"/>
      <c r="L139" s="153"/>
      <c r="M139" s="158"/>
      <c r="T139" s="159"/>
      <c r="AT139" s="155" t="s">
        <v>381</v>
      </c>
      <c r="AU139" s="155" t="s">
        <v>90</v>
      </c>
      <c r="AV139" s="12" t="s">
        <v>87</v>
      </c>
      <c r="AW139" s="12" t="s">
        <v>36</v>
      </c>
      <c r="AX139" s="12" t="s">
        <v>80</v>
      </c>
      <c r="AY139" s="155" t="s">
        <v>373</v>
      </c>
    </row>
    <row r="140" spans="2:65" s="13" customFormat="1" ht="11.25">
      <c r="B140" s="160"/>
      <c r="D140" s="154" t="s">
        <v>381</v>
      </c>
      <c r="E140" s="161" t="s">
        <v>1</v>
      </c>
      <c r="F140" s="162" t="s">
        <v>3053</v>
      </c>
      <c r="H140" s="163">
        <v>49.552</v>
      </c>
      <c r="I140" s="164"/>
      <c r="L140" s="160"/>
      <c r="M140" s="165"/>
      <c r="T140" s="166"/>
      <c r="AT140" s="161" t="s">
        <v>381</v>
      </c>
      <c r="AU140" s="161" t="s">
        <v>90</v>
      </c>
      <c r="AV140" s="13" t="s">
        <v>90</v>
      </c>
      <c r="AW140" s="13" t="s">
        <v>36</v>
      </c>
      <c r="AX140" s="13" t="s">
        <v>80</v>
      </c>
      <c r="AY140" s="161" t="s">
        <v>373</v>
      </c>
    </row>
    <row r="141" spans="2:65" s="13" customFormat="1" ht="11.25">
      <c r="B141" s="160"/>
      <c r="D141" s="154" t="s">
        <v>381</v>
      </c>
      <c r="E141" s="161" t="s">
        <v>1</v>
      </c>
      <c r="F141" s="162" t="s">
        <v>3054</v>
      </c>
      <c r="H141" s="163">
        <v>42.48</v>
      </c>
      <c r="I141" s="164"/>
      <c r="L141" s="160"/>
      <c r="M141" s="165"/>
      <c r="T141" s="166"/>
      <c r="AT141" s="161" t="s">
        <v>381</v>
      </c>
      <c r="AU141" s="161" t="s">
        <v>90</v>
      </c>
      <c r="AV141" s="13" t="s">
        <v>90</v>
      </c>
      <c r="AW141" s="13" t="s">
        <v>36</v>
      </c>
      <c r="AX141" s="13" t="s">
        <v>80</v>
      </c>
      <c r="AY141" s="161" t="s">
        <v>373</v>
      </c>
    </row>
    <row r="142" spans="2:65" s="15" customFormat="1" ht="11.25">
      <c r="B142" s="178"/>
      <c r="D142" s="154" t="s">
        <v>381</v>
      </c>
      <c r="E142" s="179" t="s">
        <v>1</v>
      </c>
      <c r="F142" s="180" t="s">
        <v>406</v>
      </c>
      <c r="H142" s="181">
        <v>92.031999999999996</v>
      </c>
      <c r="I142" s="182"/>
      <c r="L142" s="178"/>
      <c r="M142" s="183"/>
      <c r="T142" s="184"/>
      <c r="AT142" s="179" t="s">
        <v>381</v>
      </c>
      <c r="AU142" s="179" t="s">
        <v>90</v>
      </c>
      <c r="AV142" s="15" t="s">
        <v>392</v>
      </c>
      <c r="AW142" s="15" t="s">
        <v>36</v>
      </c>
      <c r="AX142" s="15" t="s">
        <v>80</v>
      </c>
      <c r="AY142" s="179" t="s">
        <v>373</v>
      </c>
    </row>
    <row r="143" spans="2:65" s="12" customFormat="1" ht="11.25">
      <c r="B143" s="153"/>
      <c r="D143" s="154" t="s">
        <v>381</v>
      </c>
      <c r="E143" s="155" t="s">
        <v>1</v>
      </c>
      <c r="F143" s="156" t="s">
        <v>3060</v>
      </c>
      <c r="H143" s="155" t="s">
        <v>1</v>
      </c>
      <c r="I143" s="157"/>
      <c r="L143" s="153"/>
      <c r="M143" s="158"/>
      <c r="T143" s="159"/>
      <c r="AT143" s="155" t="s">
        <v>381</v>
      </c>
      <c r="AU143" s="155" t="s">
        <v>90</v>
      </c>
      <c r="AV143" s="12" t="s">
        <v>87</v>
      </c>
      <c r="AW143" s="12" t="s">
        <v>36</v>
      </c>
      <c r="AX143" s="12" t="s">
        <v>80</v>
      </c>
      <c r="AY143" s="155" t="s">
        <v>373</v>
      </c>
    </row>
    <row r="144" spans="2:65" s="13" customFormat="1" ht="11.25">
      <c r="B144" s="160"/>
      <c r="D144" s="154" t="s">
        <v>381</v>
      </c>
      <c r="E144" s="161" t="s">
        <v>1</v>
      </c>
      <c r="F144" s="162" t="s">
        <v>3061</v>
      </c>
      <c r="H144" s="163">
        <v>1.532</v>
      </c>
      <c r="I144" s="164"/>
      <c r="L144" s="160"/>
      <c r="M144" s="165"/>
      <c r="T144" s="166"/>
      <c r="AT144" s="161" t="s">
        <v>381</v>
      </c>
      <c r="AU144" s="161" t="s">
        <v>90</v>
      </c>
      <c r="AV144" s="13" t="s">
        <v>90</v>
      </c>
      <c r="AW144" s="13" t="s">
        <v>36</v>
      </c>
      <c r="AX144" s="13" t="s">
        <v>80</v>
      </c>
      <c r="AY144" s="161" t="s">
        <v>373</v>
      </c>
    </row>
    <row r="145" spans="2:65" s="15" customFormat="1" ht="11.25">
      <c r="B145" s="178"/>
      <c r="D145" s="154" t="s">
        <v>381</v>
      </c>
      <c r="E145" s="179" t="s">
        <v>1</v>
      </c>
      <c r="F145" s="180" t="s">
        <v>406</v>
      </c>
      <c r="H145" s="181">
        <v>1.532</v>
      </c>
      <c r="I145" s="182"/>
      <c r="L145" s="178"/>
      <c r="M145" s="183"/>
      <c r="T145" s="184"/>
      <c r="AT145" s="179" t="s">
        <v>381</v>
      </c>
      <c r="AU145" s="179" t="s">
        <v>90</v>
      </c>
      <c r="AV145" s="15" t="s">
        <v>392</v>
      </c>
      <c r="AW145" s="15" t="s">
        <v>36</v>
      </c>
      <c r="AX145" s="15" t="s">
        <v>80</v>
      </c>
      <c r="AY145" s="179" t="s">
        <v>373</v>
      </c>
    </row>
    <row r="146" spans="2:65" s="12" customFormat="1" ht="11.25">
      <c r="B146" s="153"/>
      <c r="D146" s="154" t="s">
        <v>381</v>
      </c>
      <c r="E146" s="155" t="s">
        <v>1</v>
      </c>
      <c r="F146" s="156" t="s">
        <v>3062</v>
      </c>
      <c r="H146" s="155" t="s">
        <v>1</v>
      </c>
      <c r="I146" s="157"/>
      <c r="L146" s="153"/>
      <c r="M146" s="158"/>
      <c r="T146" s="159"/>
      <c r="AT146" s="155" t="s">
        <v>381</v>
      </c>
      <c r="AU146" s="155" t="s">
        <v>90</v>
      </c>
      <c r="AV146" s="12" t="s">
        <v>87</v>
      </c>
      <c r="AW146" s="12" t="s">
        <v>36</v>
      </c>
      <c r="AX146" s="12" t="s">
        <v>80</v>
      </c>
      <c r="AY146" s="155" t="s">
        <v>373</v>
      </c>
    </row>
    <row r="147" spans="2:65" s="13" customFormat="1" ht="11.25">
      <c r="B147" s="160"/>
      <c r="D147" s="154" t="s">
        <v>381</v>
      </c>
      <c r="E147" s="161" t="s">
        <v>1</v>
      </c>
      <c r="F147" s="162" t="s">
        <v>3063</v>
      </c>
      <c r="H147" s="163">
        <v>28</v>
      </c>
      <c r="I147" s="164"/>
      <c r="L147" s="160"/>
      <c r="M147" s="165"/>
      <c r="T147" s="166"/>
      <c r="AT147" s="161" t="s">
        <v>381</v>
      </c>
      <c r="AU147" s="161" t="s">
        <v>90</v>
      </c>
      <c r="AV147" s="13" t="s">
        <v>90</v>
      </c>
      <c r="AW147" s="13" t="s">
        <v>36</v>
      </c>
      <c r="AX147" s="13" t="s">
        <v>80</v>
      </c>
      <c r="AY147" s="161" t="s">
        <v>373</v>
      </c>
    </row>
    <row r="148" spans="2:65" s="13" customFormat="1" ht="11.25">
      <c r="B148" s="160"/>
      <c r="D148" s="154" t="s">
        <v>381</v>
      </c>
      <c r="E148" s="161" t="s">
        <v>1</v>
      </c>
      <c r="F148" s="162" t="s">
        <v>3064</v>
      </c>
      <c r="H148" s="163">
        <v>7.14</v>
      </c>
      <c r="I148" s="164"/>
      <c r="L148" s="160"/>
      <c r="M148" s="165"/>
      <c r="T148" s="166"/>
      <c r="AT148" s="161" t="s">
        <v>381</v>
      </c>
      <c r="AU148" s="161" t="s">
        <v>90</v>
      </c>
      <c r="AV148" s="13" t="s">
        <v>90</v>
      </c>
      <c r="AW148" s="13" t="s">
        <v>36</v>
      </c>
      <c r="AX148" s="13" t="s">
        <v>80</v>
      </c>
      <c r="AY148" s="161" t="s">
        <v>373</v>
      </c>
    </row>
    <row r="149" spans="2:65" s="13" customFormat="1" ht="11.25">
      <c r="B149" s="160"/>
      <c r="D149" s="154" t="s">
        <v>381</v>
      </c>
      <c r="E149" s="161" t="s">
        <v>1</v>
      </c>
      <c r="F149" s="162" t="s">
        <v>3065</v>
      </c>
      <c r="H149" s="163">
        <v>11.44</v>
      </c>
      <c r="I149" s="164"/>
      <c r="L149" s="160"/>
      <c r="M149" s="165"/>
      <c r="T149" s="166"/>
      <c r="AT149" s="161" t="s">
        <v>381</v>
      </c>
      <c r="AU149" s="161" t="s">
        <v>90</v>
      </c>
      <c r="AV149" s="13" t="s">
        <v>90</v>
      </c>
      <c r="AW149" s="13" t="s">
        <v>36</v>
      </c>
      <c r="AX149" s="13" t="s">
        <v>80</v>
      </c>
      <c r="AY149" s="161" t="s">
        <v>373</v>
      </c>
    </row>
    <row r="150" spans="2:65" s="13" customFormat="1" ht="11.25">
      <c r="B150" s="160"/>
      <c r="D150" s="154" t="s">
        <v>381</v>
      </c>
      <c r="E150" s="161" t="s">
        <v>1</v>
      </c>
      <c r="F150" s="162" t="s">
        <v>3066</v>
      </c>
      <c r="H150" s="163">
        <v>4.8</v>
      </c>
      <c r="I150" s="164"/>
      <c r="L150" s="160"/>
      <c r="M150" s="165"/>
      <c r="T150" s="166"/>
      <c r="AT150" s="161" t="s">
        <v>381</v>
      </c>
      <c r="AU150" s="161" t="s">
        <v>90</v>
      </c>
      <c r="AV150" s="13" t="s">
        <v>90</v>
      </c>
      <c r="AW150" s="13" t="s">
        <v>36</v>
      </c>
      <c r="AX150" s="13" t="s">
        <v>80</v>
      </c>
      <c r="AY150" s="161" t="s">
        <v>373</v>
      </c>
    </row>
    <row r="151" spans="2:65" s="13" customFormat="1" ht="11.25">
      <c r="B151" s="160"/>
      <c r="D151" s="154" t="s">
        <v>381</v>
      </c>
      <c r="E151" s="161" t="s">
        <v>1</v>
      </c>
      <c r="F151" s="162" t="s">
        <v>3067</v>
      </c>
      <c r="H151" s="163">
        <v>33.6</v>
      </c>
      <c r="I151" s="164"/>
      <c r="L151" s="160"/>
      <c r="M151" s="165"/>
      <c r="T151" s="166"/>
      <c r="AT151" s="161" t="s">
        <v>381</v>
      </c>
      <c r="AU151" s="161" t="s">
        <v>90</v>
      </c>
      <c r="AV151" s="13" t="s">
        <v>90</v>
      </c>
      <c r="AW151" s="13" t="s">
        <v>36</v>
      </c>
      <c r="AX151" s="13" t="s">
        <v>80</v>
      </c>
      <c r="AY151" s="161" t="s">
        <v>373</v>
      </c>
    </row>
    <row r="152" spans="2:65" s="13" customFormat="1" ht="11.25">
      <c r="B152" s="160"/>
      <c r="D152" s="154" t="s">
        <v>381</v>
      </c>
      <c r="E152" s="161" t="s">
        <v>1</v>
      </c>
      <c r="F152" s="162" t="s">
        <v>3068</v>
      </c>
      <c r="H152" s="163">
        <v>2.64</v>
      </c>
      <c r="I152" s="164"/>
      <c r="L152" s="160"/>
      <c r="M152" s="165"/>
      <c r="T152" s="166"/>
      <c r="AT152" s="161" t="s">
        <v>381</v>
      </c>
      <c r="AU152" s="161" t="s">
        <v>90</v>
      </c>
      <c r="AV152" s="13" t="s">
        <v>90</v>
      </c>
      <c r="AW152" s="13" t="s">
        <v>36</v>
      </c>
      <c r="AX152" s="13" t="s">
        <v>80</v>
      </c>
      <c r="AY152" s="161" t="s">
        <v>373</v>
      </c>
    </row>
    <row r="153" spans="2:65" s="13" customFormat="1" ht="11.25">
      <c r="B153" s="160"/>
      <c r="D153" s="154" t="s">
        <v>381</v>
      </c>
      <c r="E153" s="161" t="s">
        <v>1</v>
      </c>
      <c r="F153" s="162" t="s">
        <v>3069</v>
      </c>
      <c r="H153" s="163">
        <v>2.88</v>
      </c>
      <c r="I153" s="164"/>
      <c r="L153" s="160"/>
      <c r="M153" s="165"/>
      <c r="T153" s="166"/>
      <c r="AT153" s="161" t="s">
        <v>381</v>
      </c>
      <c r="AU153" s="161" t="s">
        <v>90</v>
      </c>
      <c r="AV153" s="13" t="s">
        <v>90</v>
      </c>
      <c r="AW153" s="13" t="s">
        <v>36</v>
      </c>
      <c r="AX153" s="13" t="s">
        <v>80</v>
      </c>
      <c r="AY153" s="161" t="s">
        <v>373</v>
      </c>
    </row>
    <row r="154" spans="2:65" s="15" customFormat="1" ht="11.25">
      <c r="B154" s="178"/>
      <c r="D154" s="154" t="s">
        <v>381</v>
      </c>
      <c r="E154" s="179" t="s">
        <v>1</v>
      </c>
      <c r="F154" s="180" t="s">
        <v>406</v>
      </c>
      <c r="H154" s="181">
        <v>90.5</v>
      </c>
      <c r="I154" s="182"/>
      <c r="L154" s="178"/>
      <c r="M154" s="183"/>
      <c r="T154" s="184"/>
      <c r="AT154" s="179" t="s">
        <v>381</v>
      </c>
      <c r="AU154" s="179" t="s">
        <v>90</v>
      </c>
      <c r="AV154" s="15" t="s">
        <v>392</v>
      </c>
      <c r="AW154" s="15" t="s">
        <v>36</v>
      </c>
      <c r="AX154" s="15" t="s">
        <v>80</v>
      </c>
      <c r="AY154" s="179" t="s">
        <v>373</v>
      </c>
    </row>
    <row r="155" spans="2:65" s="14" customFormat="1" ht="11.25">
      <c r="B155" s="167"/>
      <c r="D155" s="154" t="s">
        <v>381</v>
      </c>
      <c r="E155" s="168" t="s">
        <v>1</v>
      </c>
      <c r="F155" s="169" t="s">
        <v>386</v>
      </c>
      <c r="H155" s="170">
        <v>184.06399999999999</v>
      </c>
      <c r="I155" s="171"/>
      <c r="L155" s="167"/>
      <c r="M155" s="172"/>
      <c r="T155" s="173"/>
      <c r="AT155" s="168" t="s">
        <v>381</v>
      </c>
      <c r="AU155" s="168" t="s">
        <v>90</v>
      </c>
      <c r="AV155" s="14" t="s">
        <v>379</v>
      </c>
      <c r="AW155" s="14" t="s">
        <v>36</v>
      </c>
      <c r="AX155" s="14" t="s">
        <v>87</v>
      </c>
      <c r="AY155" s="168" t="s">
        <v>373</v>
      </c>
    </row>
    <row r="156" spans="2:65" s="1" customFormat="1" ht="37.9" customHeight="1">
      <c r="B156" s="32"/>
      <c r="C156" s="139" t="s">
        <v>392</v>
      </c>
      <c r="D156" s="139" t="s">
        <v>375</v>
      </c>
      <c r="E156" s="140" t="s">
        <v>3070</v>
      </c>
      <c r="F156" s="141" t="s">
        <v>3071</v>
      </c>
      <c r="G156" s="142" t="s">
        <v>395</v>
      </c>
      <c r="H156" s="143">
        <v>88.58</v>
      </c>
      <c r="I156" s="144"/>
      <c r="J156" s="145">
        <f>ROUND(I156*H156,2)</f>
        <v>0</v>
      </c>
      <c r="K156" s="146"/>
      <c r="L156" s="32"/>
      <c r="M156" s="147" t="s">
        <v>1</v>
      </c>
      <c r="N156" s="148" t="s">
        <v>45</v>
      </c>
      <c r="P156" s="149">
        <f>O156*H156</f>
        <v>0</v>
      </c>
      <c r="Q156" s="149">
        <v>0</v>
      </c>
      <c r="R156" s="149">
        <f>Q156*H156</f>
        <v>0</v>
      </c>
      <c r="S156" s="149">
        <v>0</v>
      </c>
      <c r="T156" s="150">
        <f>S156*H156</f>
        <v>0</v>
      </c>
      <c r="AR156" s="151" t="s">
        <v>379</v>
      </c>
      <c r="AT156" s="151" t="s">
        <v>375</v>
      </c>
      <c r="AU156" s="151" t="s">
        <v>90</v>
      </c>
      <c r="AY156" s="17" t="s">
        <v>373</v>
      </c>
      <c r="BE156" s="152">
        <f>IF(N156="základní",J156,0)</f>
        <v>0</v>
      </c>
      <c r="BF156" s="152">
        <f>IF(N156="snížená",J156,0)</f>
        <v>0</v>
      </c>
      <c r="BG156" s="152">
        <f>IF(N156="zákl. přenesená",J156,0)</f>
        <v>0</v>
      </c>
      <c r="BH156" s="152">
        <f>IF(N156="sníž. přenesená",J156,0)</f>
        <v>0</v>
      </c>
      <c r="BI156" s="152">
        <f>IF(N156="nulová",J156,0)</f>
        <v>0</v>
      </c>
      <c r="BJ156" s="17" t="s">
        <v>87</v>
      </c>
      <c r="BK156" s="152">
        <f>ROUND(I156*H156,2)</f>
        <v>0</v>
      </c>
      <c r="BL156" s="17" t="s">
        <v>379</v>
      </c>
      <c r="BM156" s="151" t="s">
        <v>3072</v>
      </c>
    </row>
    <row r="157" spans="2:65" s="12" customFormat="1" ht="11.25">
      <c r="B157" s="153"/>
      <c r="D157" s="154" t="s">
        <v>381</v>
      </c>
      <c r="E157" s="155" t="s">
        <v>1</v>
      </c>
      <c r="F157" s="156" t="s">
        <v>3073</v>
      </c>
      <c r="H157" s="155" t="s">
        <v>1</v>
      </c>
      <c r="I157" s="157"/>
      <c r="L157" s="153"/>
      <c r="M157" s="158"/>
      <c r="T157" s="159"/>
      <c r="AT157" s="155" t="s">
        <v>381</v>
      </c>
      <c r="AU157" s="155" t="s">
        <v>90</v>
      </c>
      <c r="AV157" s="12" t="s">
        <v>87</v>
      </c>
      <c r="AW157" s="12" t="s">
        <v>36</v>
      </c>
      <c r="AX157" s="12" t="s">
        <v>80</v>
      </c>
      <c r="AY157" s="155" t="s">
        <v>373</v>
      </c>
    </row>
    <row r="158" spans="2:65" s="13" customFormat="1" ht="11.25">
      <c r="B158" s="160"/>
      <c r="D158" s="154" t="s">
        <v>381</v>
      </c>
      <c r="E158" s="161" t="s">
        <v>1</v>
      </c>
      <c r="F158" s="162" t="s">
        <v>3063</v>
      </c>
      <c r="H158" s="163">
        <v>28</v>
      </c>
      <c r="I158" s="164"/>
      <c r="L158" s="160"/>
      <c r="M158" s="165"/>
      <c r="T158" s="166"/>
      <c r="AT158" s="161" t="s">
        <v>381</v>
      </c>
      <c r="AU158" s="161" t="s">
        <v>90</v>
      </c>
      <c r="AV158" s="13" t="s">
        <v>90</v>
      </c>
      <c r="AW158" s="13" t="s">
        <v>36</v>
      </c>
      <c r="AX158" s="13" t="s">
        <v>80</v>
      </c>
      <c r="AY158" s="161" t="s">
        <v>373</v>
      </c>
    </row>
    <row r="159" spans="2:65" s="13" customFormat="1" ht="11.25">
      <c r="B159" s="160"/>
      <c r="D159" s="154" t="s">
        <v>381</v>
      </c>
      <c r="E159" s="161" t="s">
        <v>1</v>
      </c>
      <c r="F159" s="162" t="s">
        <v>3064</v>
      </c>
      <c r="H159" s="163">
        <v>7.14</v>
      </c>
      <c r="I159" s="164"/>
      <c r="L159" s="160"/>
      <c r="M159" s="165"/>
      <c r="T159" s="166"/>
      <c r="AT159" s="161" t="s">
        <v>381</v>
      </c>
      <c r="AU159" s="161" t="s">
        <v>90</v>
      </c>
      <c r="AV159" s="13" t="s">
        <v>90</v>
      </c>
      <c r="AW159" s="13" t="s">
        <v>36</v>
      </c>
      <c r="AX159" s="13" t="s">
        <v>80</v>
      </c>
      <c r="AY159" s="161" t="s">
        <v>373</v>
      </c>
    </row>
    <row r="160" spans="2:65" s="13" customFormat="1" ht="11.25">
      <c r="B160" s="160"/>
      <c r="D160" s="154" t="s">
        <v>381</v>
      </c>
      <c r="E160" s="161" t="s">
        <v>1</v>
      </c>
      <c r="F160" s="162" t="s">
        <v>3065</v>
      </c>
      <c r="H160" s="163">
        <v>11.44</v>
      </c>
      <c r="I160" s="164"/>
      <c r="L160" s="160"/>
      <c r="M160" s="165"/>
      <c r="T160" s="166"/>
      <c r="AT160" s="161" t="s">
        <v>381</v>
      </c>
      <c r="AU160" s="161" t="s">
        <v>90</v>
      </c>
      <c r="AV160" s="13" t="s">
        <v>90</v>
      </c>
      <c r="AW160" s="13" t="s">
        <v>36</v>
      </c>
      <c r="AX160" s="13" t="s">
        <v>80</v>
      </c>
      <c r="AY160" s="161" t="s">
        <v>373</v>
      </c>
    </row>
    <row r="161" spans="2:65" s="13" customFormat="1" ht="11.25">
      <c r="B161" s="160"/>
      <c r="D161" s="154" t="s">
        <v>381</v>
      </c>
      <c r="E161" s="161" t="s">
        <v>1</v>
      </c>
      <c r="F161" s="162" t="s">
        <v>3066</v>
      </c>
      <c r="H161" s="163">
        <v>4.8</v>
      </c>
      <c r="I161" s="164"/>
      <c r="L161" s="160"/>
      <c r="M161" s="165"/>
      <c r="T161" s="166"/>
      <c r="AT161" s="161" t="s">
        <v>381</v>
      </c>
      <c r="AU161" s="161" t="s">
        <v>90</v>
      </c>
      <c r="AV161" s="13" t="s">
        <v>90</v>
      </c>
      <c r="AW161" s="13" t="s">
        <v>36</v>
      </c>
      <c r="AX161" s="13" t="s">
        <v>80</v>
      </c>
      <c r="AY161" s="161" t="s">
        <v>373</v>
      </c>
    </row>
    <row r="162" spans="2:65" s="13" customFormat="1" ht="11.25">
      <c r="B162" s="160"/>
      <c r="D162" s="154" t="s">
        <v>381</v>
      </c>
      <c r="E162" s="161" t="s">
        <v>1</v>
      </c>
      <c r="F162" s="162" t="s">
        <v>3067</v>
      </c>
      <c r="H162" s="163">
        <v>33.6</v>
      </c>
      <c r="I162" s="164"/>
      <c r="L162" s="160"/>
      <c r="M162" s="165"/>
      <c r="T162" s="166"/>
      <c r="AT162" s="161" t="s">
        <v>381</v>
      </c>
      <c r="AU162" s="161" t="s">
        <v>90</v>
      </c>
      <c r="AV162" s="13" t="s">
        <v>90</v>
      </c>
      <c r="AW162" s="13" t="s">
        <v>36</v>
      </c>
      <c r="AX162" s="13" t="s">
        <v>80</v>
      </c>
      <c r="AY162" s="161" t="s">
        <v>373</v>
      </c>
    </row>
    <row r="163" spans="2:65" s="13" customFormat="1" ht="11.25">
      <c r="B163" s="160"/>
      <c r="D163" s="154" t="s">
        <v>381</v>
      </c>
      <c r="E163" s="161" t="s">
        <v>1</v>
      </c>
      <c r="F163" s="162" t="s">
        <v>3074</v>
      </c>
      <c r="H163" s="163">
        <v>1.68</v>
      </c>
      <c r="I163" s="164"/>
      <c r="L163" s="160"/>
      <c r="M163" s="165"/>
      <c r="T163" s="166"/>
      <c r="AT163" s="161" t="s">
        <v>381</v>
      </c>
      <c r="AU163" s="161" t="s">
        <v>90</v>
      </c>
      <c r="AV163" s="13" t="s">
        <v>90</v>
      </c>
      <c r="AW163" s="13" t="s">
        <v>36</v>
      </c>
      <c r="AX163" s="13" t="s">
        <v>80</v>
      </c>
      <c r="AY163" s="161" t="s">
        <v>373</v>
      </c>
    </row>
    <row r="164" spans="2:65" s="13" customFormat="1" ht="11.25">
      <c r="B164" s="160"/>
      <c r="D164" s="154" t="s">
        <v>381</v>
      </c>
      <c r="E164" s="161" t="s">
        <v>1</v>
      </c>
      <c r="F164" s="162" t="s">
        <v>3075</v>
      </c>
      <c r="H164" s="163">
        <v>1.92</v>
      </c>
      <c r="I164" s="164"/>
      <c r="L164" s="160"/>
      <c r="M164" s="165"/>
      <c r="T164" s="166"/>
      <c r="AT164" s="161" t="s">
        <v>381</v>
      </c>
      <c r="AU164" s="161" t="s">
        <v>90</v>
      </c>
      <c r="AV164" s="13" t="s">
        <v>90</v>
      </c>
      <c r="AW164" s="13" t="s">
        <v>36</v>
      </c>
      <c r="AX164" s="13" t="s">
        <v>80</v>
      </c>
      <c r="AY164" s="161" t="s">
        <v>373</v>
      </c>
    </row>
    <row r="165" spans="2:65" s="14" customFormat="1" ht="11.25">
      <c r="B165" s="167"/>
      <c r="D165" s="154" t="s">
        <v>381</v>
      </c>
      <c r="E165" s="168" t="s">
        <v>1</v>
      </c>
      <c r="F165" s="169" t="s">
        <v>386</v>
      </c>
      <c r="H165" s="170">
        <v>88.58</v>
      </c>
      <c r="I165" s="171"/>
      <c r="L165" s="167"/>
      <c r="M165" s="172"/>
      <c r="T165" s="173"/>
      <c r="AT165" s="168" t="s">
        <v>381</v>
      </c>
      <c r="AU165" s="168" t="s">
        <v>90</v>
      </c>
      <c r="AV165" s="14" t="s">
        <v>379</v>
      </c>
      <c r="AW165" s="14" t="s">
        <v>36</v>
      </c>
      <c r="AX165" s="14" t="s">
        <v>87</v>
      </c>
      <c r="AY165" s="168" t="s">
        <v>373</v>
      </c>
    </row>
    <row r="166" spans="2:65" s="1" customFormat="1" ht="24.2" customHeight="1">
      <c r="B166" s="32"/>
      <c r="C166" s="139" t="s">
        <v>379</v>
      </c>
      <c r="D166" s="139" t="s">
        <v>375</v>
      </c>
      <c r="E166" s="140" t="s">
        <v>3076</v>
      </c>
      <c r="F166" s="141" t="s">
        <v>3077</v>
      </c>
      <c r="G166" s="142" t="s">
        <v>395</v>
      </c>
      <c r="H166" s="143">
        <v>182.53200000000001</v>
      </c>
      <c r="I166" s="144"/>
      <c r="J166" s="145">
        <f>ROUND(I166*H166,2)</f>
        <v>0</v>
      </c>
      <c r="K166" s="146"/>
      <c r="L166" s="32"/>
      <c r="M166" s="147" t="s">
        <v>1</v>
      </c>
      <c r="N166" s="148" t="s">
        <v>45</v>
      </c>
      <c r="P166" s="149">
        <f>O166*H166</f>
        <v>0</v>
      </c>
      <c r="Q166" s="149">
        <v>0</v>
      </c>
      <c r="R166" s="149">
        <f>Q166*H166</f>
        <v>0</v>
      </c>
      <c r="S166" s="149">
        <v>0</v>
      </c>
      <c r="T166" s="150">
        <f>S166*H166</f>
        <v>0</v>
      </c>
      <c r="AR166" s="151" t="s">
        <v>379</v>
      </c>
      <c r="AT166" s="151" t="s">
        <v>375</v>
      </c>
      <c r="AU166" s="151" t="s">
        <v>90</v>
      </c>
      <c r="AY166" s="17" t="s">
        <v>373</v>
      </c>
      <c r="BE166" s="152">
        <f>IF(N166="základní",J166,0)</f>
        <v>0</v>
      </c>
      <c r="BF166" s="152">
        <f>IF(N166="snížená",J166,0)</f>
        <v>0</v>
      </c>
      <c r="BG166" s="152">
        <f>IF(N166="zákl. přenesená",J166,0)</f>
        <v>0</v>
      </c>
      <c r="BH166" s="152">
        <f>IF(N166="sníž. přenesená",J166,0)</f>
        <v>0</v>
      </c>
      <c r="BI166" s="152">
        <f>IF(N166="nulová",J166,0)</f>
        <v>0</v>
      </c>
      <c r="BJ166" s="17" t="s">
        <v>87</v>
      </c>
      <c r="BK166" s="152">
        <f>ROUND(I166*H166,2)</f>
        <v>0</v>
      </c>
      <c r="BL166" s="17" t="s">
        <v>379</v>
      </c>
      <c r="BM166" s="151" t="s">
        <v>3078</v>
      </c>
    </row>
    <row r="167" spans="2:65" s="12" customFormat="1" ht="11.25">
      <c r="B167" s="153"/>
      <c r="D167" s="154" t="s">
        <v>381</v>
      </c>
      <c r="E167" s="155" t="s">
        <v>1</v>
      </c>
      <c r="F167" s="156" t="s">
        <v>3059</v>
      </c>
      <c r="H167" s="155" t="s">
        <v>1</v>
      </c>
      <c r="I167" s="157"/>
      <c r="L167" s="153"/>
      <c r="M167" s="158"/>
      <c r="T167" s="159"/>
      <c r="AT167" s="155" t="s">
        <v>381</v>
      </c>
      <c r="AU167" s="155" t="s">
        <v>90</v>
      </c>
      <c r="AV167" s="12" t="s">
        <v>87</v>
      </c>
      <c r="AW167" s="12" t="s">
        <v>36</v>
      </c>
      <c r="AX167" s="12" t="s">
        <v>80</v>
      </c>
      <c r="AY167" s="155" t="s">
        <v>373</v>
      </c>
    </row>
    <row r="168" spans="2:65" s="13" customFormat="1" ht="11.25">
      <c r="B168" s="160"/>
      <c r="D168" s="154" t="s">
        <v>381</v>
      </c>
      <c r="E168" s="161" t="s">
        <v>1</v>
      </c>
      <c r="F168" s="162" t="s">
        <v>3053</v>
      </c>
      <c r="H168" s="163">
        <v>49.552</v>
      </c>
      <c r="I168" s="164"/>
      <c r="L168" s="160"/>
      <c r="M168" s="165"/>
      <c r="T168" s="166"/>
      <c r="AT168" s="161" t="s">
        <v>381</v>
      </c>
      <c r="AU168" s="161" t="s">
        <v>90</v>
      </c>
      <c r="AV168" s="13" t="s">
        <v>90</v>
      </c>
      <c r="AW168" s="13" t="s">
        <v>36</v>
      </c>
      <c r="AX168" s="13" t="s">
        <v>80</v>
      </c>
      <c r="AY168" s="161" t="s">
        <v>373</v>
      </c>
    </row>
    <row r="169" spans="2:65" s="13" customFormat="1" ht="11.25">
      <c r="B169" s="160"/>
      <c r="D169" s="154" t="s">
        <v>381</v>
      </c>
      <c r="E169" s="161" t="s">
        <v>1</v>
      </c>
      <c r="F169" s="162" t="s">
        <v>3054</v>
      </c>
      <c r="H169" s="163">
        <v>42.48</v>
      </c>
      <c r="I169" s="164"/>
      <c r="L169" s="160"/>
      <c r="M169" s="165"/>
      <c r="T169" s="166"/>
      <c r="AT169" s="161" t="s">
        <v>381</v>
      </c>
      <c r="AU169" s="161" t="s">
        <v>90</v>
      </c>
      <c r="AV169" s="13" t="s">
        <v>90</v>
      </c>
      <c r="AW169" s="13" t="s">
        <v>36</v>
      </c>
      <c r="AX169" s="13" t="s">
        <v>80</v>
      </c>
      <c r="AY169" s="161" t="s">
        <v>373</v>
      </c>
    </row>
    <row r="170" spans="2:65" s="15" customFormat="1" ht="11.25">
      <c r="B170" s="178"/>
      <c r="D170" s="154" t="s">
        <v>381</v>
      </c>
      <c r="E170" s="179" t="s">
        <v>1</v>
      </c>
      <c r="F170" s="180" t="s">
        <v>406</v>
      </c>
      <c r="H170" s="181">
        <v>92.031999999999996</v>
      </c>
      <c r="I170" s="182"/>
      <c r="L170" s="178"/>
      <c r="M170" s="183"/>
      <c r="T170" s="184"/>
      <c r="AT170" s="179" t="s">
        <v>381</v>
      </c>
      <c r="AU170" s="179" t="s">
        <v>90</v>
      </c>
      <c r="AV170" s="15" t="s">
        <v>392</v>
      </c>
      <c r="AW170" s="15" t="s">
        <v>36</v>
      </c>
      <c r="AX170" s="15" t="s">
        <v>80</v>
      </c>
      <c r="AY170" s="179" t="s">
        <v>373</v>
      </c>
    </row>
    <row r="171" spans="2:65" s="12" customFormat="1" ht="11.25">
      <c r="B171" s="153"/>
      <c r="D171" s="154" t="s">
        <v>381</v>
      </c>
      <c r="E171" s="155" t="s">
        <v>1</v>
      </c>
      <c r="F171" s="156" t="s">
        <v>3073</v>
      </c>
      <c r="H171" s="155" t="s">
        <v>1</v>
      </c>
      <c r="I171" s="157"/>
      <c r="L171" s="153"/>
      <c r="M171" s="158"/>
      <c r="T171" s="159"/>
      <c r="AT171" s="155" t="s">
        <v>381</v>
      </c>
      <c r="AU171" s="155" t="s">
        <v>90</v>
      </c>
      <c r="AV171" s="12" t="s">
        <v>87</v>
      </c>
      <c r="AW171" s="12" t="s">
        <v>36</v>
      </c>
      <c r="AX171" s="12" t="s">
        <v>80</v>
      </c>
      <c r="AY171" s="155" t="s">
        <v>373</v>
      </c>
    </row>
    <row r="172" spans="2:65" s="13" customFormat="1" ht="11.25">
      <c r="B172" s="160"/>
      <c r="D172" s="154" t="s">
        <v>381</v>
      </c>
      <c r="E172" s="161" t="s">
        <v>1</v>
      </c>
      <c r="F172" s="162" t="s">
        <v>3063</v>
      </c>
      <c r="H172" s="163">
        <v>28</v>
      </c>
      <c r="I172" s="164"/>
      <c r="L172" s="160"/>
      <c r="M172" s="165"/>
      <c r="T172" s="166"/>
      <c r="AT172" s="161" t="s">
        <v>381</v>
      </c>
      <c r="AU172" s="161" t="s">
        <v>90</v>
      </c>
      <c r="AV172" s="13" t="s">
        <v>90</v>
      </c>
      <c r="AW172" s="13" t="s">
        <v>36</v>
      </c>
      <c r="AX172" s="13" t="s">
        <v>80</v>
      </c>
      <c r="AY172" s="161" t="s">
        <v>373</v>
      </c>
    </row>
    <row r="173" spans="2:65" s="13" customFormat="1" ht="11.25">
      <c r="B173" s="160"/>
      <c r="D173" s="154" t="s">
        <v>381</v>
      </c>
      <c r="E173" s="161" t="s">
        <v>1</v>
      </c>
      <c r="F173" s="162" t="s">
        <v>3064</v>
      </c>
      <c r="H173" s="163">
        <v>7.14</v>
      </c>
      <c r="I173" s="164"/>
      <c r="L173" s="160"/>
      <c r="M173" s="165"/>
      <c r="T173" s="166"/>
      <c r="AT173" s="161" t="s">
        <v>381</v>
      </c>
      <c r="AU173" s="161" t="s">
        <v>90</v>
      </c>
      <c r="AV173" s="13" t="s">
        <v>90</v>
      </c>
      <c r="AW173" s="13" t="s">
        <v>36</v>
      </c>
      <c r="AX173" s="13" t="s">
        <v>80</v>
      </c>
      <c r="AY173" s="161" t="s">
        <v>373</v>
      </c>
    </row>
    <row r="174" spans="2:65" s="13" customFormat="1" ht="11.25">
      <c r="B174" s="160"/>
      <c r="D174" s="154" t="s">
        <v>381</v>
      </c>
      <c r="E174" s="161" t="s">
        <v>1</v>
      </c>
      <c r="F174" s="162" t="s">
        <v>3065</v>
      </c>
      <c r="H174" s="163">
        <v>11.44</v>
      </c>
      <c r="I174" s="164"/>
      <c r="L174" s="160"/>
      <c r="M174" s="165"/>
      <c r="T174" s="166"/>
      <c r="AT174" s="161" t="s">
        <v>381</v>
      </c>
      <c r="AU174" s="161" t="s">
        <v>90</v>
      </c>
      <c r="AV174" s="13" t="s">
        <v>90</v>
      </c>
      <c r="AW174" s="13" t="s">
        <v>36</v>
      </c>
      <c r="AX174" s="13" t="s">
        <v>80</v>
      </c>
      <c r="AY174" s="161" t="s">
        <v>373</v>
      </c>
    </row>
    <row r="175" spans="2:65" s="13" customFormat="1" ht="11.25">
      <c r="B175" s="160"/>
      <c r="D175" s="154" t="s">
        <v>381</v>
      </c>
      <c r="E175" s="161" t="s">
        <v>1</v>
      </c>
      <c r="F175" s="162" t="s">
        <v>3066</v>
      </c>
      <c r="H175" s="163">
        <v>4.8</v>
      </c>
      <c r="I175" s="164"/>
      <c r="L175" s="160"/>
      <c r="M175" s="165"/>
      <c r="T175" s="166"/>
      <c r="AT175" s="161" t="s">
        <v>381</v>
      </c>
      <c r="AU175" s="161" t="s">
        <v>90</v>
      </c>
      <c r="AV175" s="13" t="s">
        <v>90</v>
      </c>
      <c r="AW175" s="13" t="s">
        <v>36</v>
      </c>
      <c r="AX175" s="13" t="s">
        <v>80</v>
      </c>
      <c r="AY175" s="161" t="s">
        <v>373</v>
      </c>
    </row>
    <row r="176" spans="2:65" s="13" customFormat="1" ht="11.25">
      <c r="B176" s="160"/>
      <c r="D176" s="154" t="s">
        <v>381</v>
      </c>
      <c r="E176" s="161" t="s">
        <v>1</v>
      </c>
      <c r="F176" s="162" t="s">
        <v>3067</v>
      </c>
      <c r="H176" s="163">
        <v>33.6</v>
      </c>
      <c r="I176" s="164"/>
      <c r="L176" s="160"/>
      <c r="M176" s="165"/>
      <c r="T176" s="166"/>
      <c r="AT176" s="161" t="s">
        <v>381</v>
      </c>
      <c r="AU176" s="161" t="s">
        <v>90</v>
      </c>
      <c r="AV176" s="13" t="s">
        <v>90</v>
      </c>
      <c r="AW176" s="13" t="s">
        <v>36</v>
      </c>
      <c r="AX176" s="13" t="s">
        <v>80</v>
      </c>
      <c r="AY176" s="161" t="s">
        <v>373</v>
      </c>
    </row>
    <row r="177" spans="2:65" s="13" customFormat="1" ht="11.25">
      <c r="B177" s="160"/>
      <c r="D177" s="154" t="s">
        <v>381</v>
      </c>
      <c r="E177" s="161" t="s">
        <v>1</v>
      </c>
      <c r="F177" s="162" t="s">
        <v>3068</v>
      </c>
      <c r="H177" s="163">
        <v>2.64</v>
      </c>
      <c r="I177" s="164"/>
      <c r="L177" s="160"/>
      <c r="M177" s="165"/>
      <c r="T177" s="166"/>
      <c r="AT177" s="161" t="s">
        <v>381</v>
      </c>
      <c r="AU177" s="161" t="s">
        <v>90</v>
      </c>
      <c r="AV177" s="13" t="s">
        <v>90</v>
      </c>
      <c r="AW177" s="13" t="s">
        <v>36</v>
      </c>
      <c r="AX177" s="13" t="s">
        <v>80</v>
      </c>
      <c r="AY177" s="161" t="s">
        <v>373</v>
      </c>
    </row>
    <row r="178" spans="2:65" s="13" customFormat="1" ht="11.25">
      <c r="B178" s="160"/>
      <c r="D178" s="154" t="s">
        <v>381</v>
      </c>
      <c r="E178" s="161" t="s">
        <v>1</v>
      </c>
      <c r="F178" s="162" t="s">
        <v>3069</v>
      </c>
      <c r="H178" s="163">
        <v>2.88</v>
      </c>
      <c r="I178" s="164"/>
      <c r="L178" s="160"/>
      <c r="M178" s="165"/>
      <c r="T178" s="166"/>
      <c r="AT178" s="161" t="s">
        <v>381</v>
      </c>
      <c r="AU178" s="161" t="s">
        <v>90</v>
      </c>
      <c r="AV178" s="13" t="s">
        <v>90</v>
      </c>
      <c r="AW178" s="13" t="s">
        <v>36</v>
      </c>
      <c r="AX178" s="13" t="s">
        <v>80</v>
      </c>
      <c r="AY178" s="161" t="s">
        <v>373</v>
      </c>
    </row>
    <row r="179" spans="2:65" s="15" customFormat="1" ht="11.25">
      <c r="B179" s="178"/>
      <c r="D179" s="154" t="s">
        <v>381</v>
      </c>
      <c r="E179" s="179" t="s">
        <v>1</v>
      </c>
      <c r="F179" s="180" t="s">
        <v>406</v>
      </c>
      <c r="H179" s="181">
        <v>90.5</v>
      </c>
      <c r="I179" s="182"/>
      <c r="L179" s="178"/>
      <c r="M179" s="183"/>
      <c r="T179" s="184"/>
      <c r="AT179" s="179" t="s">
        <v>381</v>
      </c>
      <c r="AU179" s="179" t="s">
        <v>90</v>
      </c>
      <c r="AV179" s="15" t="s">
        <v>392</v>
      </c>
      <c r="AW179" s="15" t="s">
        <v>36</v>
      </c>
      <c r="AX179" s="15" t="s">
        <v>80</v>
      </c>
      <c r="AY179" s="179" t="s">
        <v>373</v>
      </c>
    </row>
    <row r="180" spans="2:65" s="14" customFormat="1" ht="11.25">
      <c r="B180" s="167"/>
      <c r="D180" s="154" t="s">
        <v>381</v>
      </c>
      <c r="E180" s="168" t="s">
        <v>1</v>
      </c>
      <c r="F180" s="169" t="s">
        <v>386</v>
      </c>
      <c r="H180" s="170">
        <v>182.53200000000001</v>
      </c>
      <c r="I180" s="171"/>
      <c r="L180" s="167"/>
      <c r="M180" s="172"/>
      <c r="T180" s="173"/>
      <c r="AT180" s="168" t="s">
        <v>381</v>
      </c>
      <c r="AU180" s="168" t="s">
        <v>90</v>
      </c>
      <c r="AV180" s="14" t="s">
        <v>379</v>
      </c>
      <c r="AW180" s="14" t="s">
        <v>36</v>
      </c>
      <c r="AX180" s="14" t="s">
        <v>87</v>
      </c>
      <c r="AY180" s="168" t="s">
        <v>373</v>
      </c>
    </row>
    <row r="181" spans="2:65" s="1" customFormat="1" ht="24.2" customHeight="1">
      <c r="B181" s="32"/>
      <c r="C181" s="139" t="s">
        <v>422</v>
      </c>
      <c r="D181" s="139" t="s">
        <v>375</v>
      </c>
      <c r="E181" s="140" t="s">
        <v>3079</v>
      </c>
      <c r="F181" s="141" t="s">
        <v>3080</v>
      </c>
      <c r="G181" s="142" t="s">
        <v>647</v>
      </c>
      <c r="H181" s="143">
        <v>171.95</v>
      </c>
      <c r="I181" s="144"/>
      <c r="J181" s="145">
        <f>ROUND(I181*H181,2)</f>
        <v>0</v>
      </c>
      <c r="K181" s="146"/>
      <c r="L181" s="32"/>
      <c r="M181" s="147" t="s">
        <v>1</v>
      </c>
      <c r="N181" s="148" t="s">
        <v>45</v>
      </c>
      <c r="P181" s="149">
        <f>O181*H181</f>
        <v>0</v>
      </c>
      <c r="Q181" s="149">
        <v>0</v>
      </c>
      <c r="R181" s="149">
        <f>Q181*H181</f>
        <v>0</v>
      </c>
      <c r="S181" s="149">
        <v>0</v>
      </c>
      <c r="T181" s="150">
        <f>S181*H181</f>
        <v>0</v>
      </c>
      <c r="AR181" s="151" t="s">
        <v>379</v>
      </c>
      <c r="AT181" s="151" t="s">
        <v>375</v>
      </c>
      <c r="AU181" s="151" t="s">
        <v>90</v>
      </c>
      <c r="AY181" s="17" t="s">
        <v>373</v>
      </c>
      <c r="BE181" s="152">
        <f>IF(N181="základní",J181,0)</f>
        <v>0</v>
      </c>
      <c r="BF181" s="152">
        <f>IF(N181="snížená",J181,0)</f>
        <v>0</v>
      </c>
      <c r="BG181" s="152">
        <f>IF(N181="zákl. přenesená",J181,0)</f>
        <v>0</v>
      </c>
      <c r="BH181" s="152">
        <f>IF(N181="sníž. přenesená",J181,0)</f>
        <v>0</v>
      </c>
      <c r="BI181" s="152">
        <f>IF(N181="nulová",J181,0)</f>
        <v>0</v>
      </c>
      <c r="BJ181" s="17" t="s">
        <v>87</v>
      </c>
      <c r="BK181" s="152">
        <f>ROUND(I181*H181,2)</f>
        <v>0</v>
      </c>
      <c r="BL181" s="17" t="s">
        <v>379</v>
      </c>
      <c r="BM181" s="151" t="s">
        <v>3081</v>
      </c>
    </row>
    <row r="182" spans="2:65" s="12" customFormat="1" ht="11.25">
      <c r="B182" s="153"/>
      <c r="D182" s="154" t="s">
        <v>381</v>
      </c>
      <c r="E182" s="155" t="s">
        <v>1</v>
      </c>
      <c r="F182" s="156" t="s">
        <v>3082</v>
      </c>
      <c r="H182" s="155" t="s">
        <v>1</v>
      </c>
      <c r="I182" s="157"/>
      <c r="L182" s="153"/>
      <c r="M182" s="158"/>
      <c r="T182" s="159"/>
      <c r="AT182" s="155" t="s">
        <v>381</v>
      </c>
      <c r="AU182" s="155" t="s">
        <v>90</v>
      </c>
      <c r="AV182" s="12" t="s">
        <v>87</v>
      </c>
      <c r="AW182" s="12" t="s">
        <v>36</v>
      </c>
      <c r="AX182" s="12" t="s">
        <v>80</v>
      </c>
      <c r="AY182" s="155" t="s">
        <v>373</v>
      </c>
    </row>
    <row r="183" spans="2:65" s="13" customFormat="1" ht="11.25">
      <c r="B183" s="160"/>
      <c r="D183" s="154" t="s">
        <v>381</v>
      </c>
      <c r="E183" s="161" t="s">
        <v>1</v>
      </c>
      <c r="F183" s="162" t="s">
        <v>3083</v>
      </c>
      <c r="H183" s="163">
        <v>53.2</v>
      </c>
      <c r="I183" s="164"/>
      <c r="L183" s="160"/>
      <c r="M183" s="165"/>
      <c r="T183" s="166"/>
      <c r="AT183" s="161" t="s">
        <v>381</v>
      </c>
      <c r="AU183" s="161" t="s">
        <v>90</v>
      </c>
      <c r="AV183" s="13" t="s">
        <v>90</v>
      </c>
      <c r="AW183" s="13" t="s">
        <v>36</v>
      </c>
      <c r="AX183" s="13" t="s">
        <v>80</v>
      </c>
      <c r="AY183" s="161" t="s">
        <v>373</v>
      </c>
    </row>
    <row r="184" spans="2:65" s="13" customFormat="1" ht="11.25">
      <c r="B184" s="160"/>
      <c r="D184" s="154" t="s">
        <v>381</v>
      </c>
      <c r="E184" s="161" t="s">
        <v>1</v>
      </c>
      <c r="F184" s="162" t="s">
        <v>3084</v>
      </c>
      <c r="H184" s="163">
        <v>13.566000000000001</v>
      </c>
      <c r="I184" s="164"/>
      <c r="L184" s="160"/>
      <c r="M184" s="165"/>
      <c r="T184" s="166"/>
      <c r="AT184" s="161" t="s">
        <v>381</v>
      </c>
      <c r="AU184" s="161" t="s">
        <v>90</v>
      </c>
      <c r="AV184" s="13" t="s">
        <v>90</v>
      </c>
      <c r="AW184" s="13" t="s">
        <v>36</v>
      </c>
      <c r="AX184" s="13" t="s">
        <v>80</v>
      </c>
      <c r="AY184" s="161" t="s">
        <v>373</v>
      </c>
    </row>
    <row r="185" spans="2:65" s="13" customFormat="1" ht="11.25">
      <c r="B185" s="160"/>
      <c r="D185" s="154" t="s">
        <v>381</v>
      </c>
      <c r="E185" s="161" t="s">
        <v>1</v>
      </c>
      <c r="F185" s="162" t="s">
        <v>3085</v>
      </c>
      <c r="H185" s="163">
        <v>21.736000000000001</v>
      </c>
      <c r="I185" s="164"/>
      <c r="L185" s="160"/>
      <c r="M185" s="165"/>
      <c r="T185" s="166"/>
      <c r="AT185" s="161" t="s">
        <v>381</v>
      </c>
      <c r="AU185" s="161" t="s">
        <v>90</v>
      </c>
      <c r="AV185" s="13" t="s">
        <v>90</v>
      </c>
      <c r="AW185" s="13" t="s">
        <v>36</v>
      </c>
      <c r="AX185" s="13" t="s">
        <v>80</v>
      </c>
      <c r="AY185" s="161" t="s">
        <v>373</v>
      </c>
    </row>
    <row r="186" spans="2:65" s="13" customFormat="1" ht="11.25">
      <c r="B186" s="160"/>
      <c r="D186" s="154" t="s">
        <v>381</v>
      </c>
      <c r="E186" s="161" t="s">
        <v>1</v>
      </c>
      <c r="F186" s="162" t="s">
        <v>3086</v>
      </c>
      <c r="H186" s="163">
        <v>9.1199999999999992</v>
      </c>
      <c r="I186" s="164"/>
      <c r="L186" s="160"/>
      <c r="M186" s="165"/>
      <c r="T186" s="166"/>
      <c r="AT186" s="161" t="s">
        <v>381</v>
      </c>
      <c r="AU186" s="161" t="s">
        <v>90</v>
      </c>
      <c r="AV186" s="13" t="s">
        <v>90</v>
      </c>
      <c r="AW186" s="13" t="s">
        <v>36</v>
      </c>
      <c r="AX186" s="13" t="s">
        <v>80</v>
      </c>
      <c r="AY186" s="161" t="s">
        <v>373</v>
      </c>
    </row>
    <row r="187" spans="2:65" s="13" customFormat="1" ht="11.25">
      <c r="B187" s="160"/>
      <c r="D187" s="154" t="s">
        <v>381</v>
      </c>
      <c r="E187" s="161" t="s">
        <v>1</v>
      </c>
      <c r="F187" s="162" t="s">
        <v>3087</v>
      </c>
      <c r="H187" s="163">
        <v>63.84</v>
      </c>
      <c r="I187" s="164"/>
      <c r="L187" s="160"/>
      <c r="M187" s="165"/>
      <c r="T187" s="166"/>
      <c r="AT187" s="161" t="s">
        <v>381</v>
      </c>
      <c r="AU187" s="161" t="s">
        <v>90</v>
      </c>
      <c r="AV187" s="13" t="s">
        <v>90</v>
      </c>
      <c r="AW187" s="13" t="s">
        <v>36</v>
      </c>
      <c r="AX187" s="13" t="s">
        <v>80</v>
      </c>
      <c r="AY187" s="161" t="s">
        <v>373</v>
      </c>
    </row>
    <row r="188" spans="2:65" s="13" customFormat="1" ht="11.25">
      <c r="B188" s="160"/>
      <c r="D188" s="154" t="s">
        <v>381</v>
      </c>
      <c r="E188" s="161" t="s">
        <v>1</v>
      </c>
      <c r="F188" s="162" t="s">
        <v>3088</v>
      </c>
      <c r="H188" s="163">
        <v>5.016</v>
      </c>
      <c r="I188" s="164"/>
      <c r="L188" s="160"/>
      <c r="M188" s="165"/>
      <c r="T188" s="166"/>
      <c r="AT188" s="161" t="s">
        <v>381</v>
      </c>
      <c r="AU188" s="161" t="s">
        <v>90</v>
      </c>
      <c r="AV188" s="13" t="s">
        <v>90</v>
      </c>
      <c r="AW188" s="13" t="s">
        <v>36</v>
      </c>
      <c r="AX188" s="13" t="s">
        <v>80</v>
      </c>
      <c r="AY188" s="161" t="s">
        <v>373</v>
      </c>
    </row>
    <row r="189" spans="2:65" s="13" customFormat="1" ht="11.25">
      <c r="B189" s="160"/>
      <c r="D189" s="154" t="s">
        <v>381</v>
      </c>
      <c r="E189" s="161" t="s">
        <v>1</v>
      </c>
      <c r="F189" s="162" t="s">
        <v>3089</v>
      </c>
      <c r="H189" s="163">
        <v>5.4720000000000004</v>
      </c>
      <c r="I189" s="164"/>
      <c r="L189" s="160"/>
      <c r="M189" s="165"/>
      <c r="T189" s="166"/>
      <c r="AT189" s="161" t="s">
        <v>381</v>
      </c>
      <c r="AU189" s="161" t="s">
        <v>90</v>
      </c>
      <c r="AV189" s="13" t="s">
        <v>90</v>
      </c>
      <c r="AW189" s="13" t="s">
        <v>36</v>
      </c>
      <c r="AX189" s="13" t="s">
        <v>80</v>
      </c>
      <c r="AY189" s="161" t="s">
        <v>373</v>
      </c>
    </row>
    <row r="190" spans="2:65" s="14" customFormat="1" ht="11.25">
      <c r="B190" s="167"/>
      <c r="D190" s="154" t="s">
        <v>381</v>
      </c>
      <c r="E190" s="168" t="s">
        <v>1</v>
      </c>
      <c r="F190" s="169" t="s">
        <v>386</v>
      </c>
      <c r="H190" s="170">
        <v>171.95</v>
      </c>
      <c r="I190" s="171"/>
      <c r="L190" s="167"/>
      <c r="M190" s="172"/>
      <c r="T190" s="173"/>
      <c r="AT190" s="168" t="s">
        <v>381</v>
      </c>
      <c r="AU190" s="168" t="s">
        <v>90</v>
      </c>
      <c r="AV190" s="14" t="s">
        <v>379</v>
      </c>
      <c r="AW190" s="14" t="s">
        <v>36</v>
      </c>
      <c r="AX190" s="14" t="s">
        <v>87</v>
      </c>
      <c r="AY190" s="168" t="s">
        <v>373</v>
      </c>
    </row>
    <row r="191" spans="2:65" s="1" customFormat="1" ht="24.2" customHeight="1">
      <c r="B191" s="32"/>
      <c r="C191" s="139" t="s">
        <v>430</v>
      </c>
      <c r="D191" s="139" t="s">
        <v>375</v>
      </c>
      <c r="E191" s="140" t="s">
        <v>3090</v>
      </c>
      <c r="F191" s="141" t="s">
        <v>3091</v>
      </c>
      <c r="G191" s="142" t="s">
        <v>395</v>
      </c>
      <c r="H191" s="143">
        <v>92.031999999999996</v>
      </c>
      <c r="I191" s="144"/>
      <c r="J191" s="145">
        <f>ROUND(I191*H191,2)</f>
        <v>0</v>
      </c>
      <c r="K191" s="146"/>
      <c r="L191" s="32"/>
      <c r="M191" s="147" t="s">
        <v>1</v>
      </c>
      <c r="N191" s="148" t="s">
        <v>45</v>
      </c>
      <c r="P191" s="149">
        <f>O191*H191</f>
        <v>0</v>
      </c>
      <c r="Q191" s="149">
        <v>0</v>
      </c>
      <c r="R191" s="149">
        <f>Q191*H191</f>
        <v>0</v>
      </c>
      <c r="S191" s="149">
        <v>0</v>
      </c>
      <c r="T191" s="150">
        <f>S191*H191</f>
        <v>0</v>
      </c>
      <c r="AR191" s="151" t="s">
        <v>379</v>
      </c>
      <c r="AT191" s="151" t="s">
        <v>375</v>
      </c>
      <c r="AU191" s="151" t="s">
        <v>90</v>
      </c>
      <c r="AY191" s="17" t="s">
        <v>373</v>
      </c>
      <c r="BE191" s="152">
        <f>IF(N191="základní",J191,0)</f>
        <v>0</v>
      </c>
      <c r="BF191" s="152">
        <f>IF(N191="snížená",J191,0)</f>
        <v>0</v>
      </c>
      <c r="BG191" s="152">
        <f>IF(N191="zákl. přenesená",J191,0)</f>
        <v>0</v>
      </c>
      <c r="BH191" s="152">
        <f>IF(N191="sníž. přenesená",J191,0)</f>
        <v>0</v>
      </c>
      <c r="BI191" s="152">
        <f>IF(N191="nulová",J191,0)</f>
        <v>0</v>
      </c>
      <c r="BJ191" s="17" t="s">
        <v>87</v>
      </c>
      <c r="BK191" s="152">
        <f>ROUND(I191*H191,2)</f>
        <v>0</v>
      </c>
      <c r="BL191" s="17" t="s">
        <v>379</v>
      </c>
      <c r="BM191" s="151" t="s">
        <v>3092</v>
      </c>
    </row>
    <row r="192" spans="2:65" s="12" customFormat="1" ht="11.25">
      <c r="B192" s="153"/>
      <c r="D192" s="154" t="s">
        <v>381</v>
      </c>
      <c r="E192" s="155" t="s">
        <v>1</v>
      </c>
      <c r="F192" s="156" t="s">
        <v>3093</v>
      </c>
      <c r="H192" s="155" t="s">
        <v>1</v>
      </c>
      <c r="I192" s="157"/>
      <c r="L192" s="153"/>
      <c r="M192" s="158"/>
      <c r="T192" s="159"/>
      <c r="AT192" s="155" t="s">
        <v>381</v>
      </c>
      <c r="AU192" s="155" t="s">
        <v>90</v>
      </c>
      <c r="AV192" s="12" t="s">
        <v>87</v>
      </c>
      <c r="AW192" s="12" t="s">
        <v>36</v>
      </c>
      <c r="AX192" s="12" t="s">
        <v>80</v>
      </c>
      <c r="AY192" s="155" t="s">
        <v>373</v>
      </c>
    </row>
    <row r="193" spans="2:65" s="13" customFormat="1" ht="11.25">
      <c r="B193" s="160"/>
      <c r="D193" s="154" t="s">
        <v>381</v>
      </c>
      <c r="E193" s="161" t="s">
        <v>1</v>
      </c>
      <c r="F193" s="162" t="s">
        <v>3053</v>
      </c>
      <c r="H193" s="163">
        <v>49.552</v>
      </c>
      <c r="I193" s="164"/>
      <c r="L193" s="160"/>
      <c r="M193" s="165"/>
      <c r="T193" s="166"/>
      <c r="AT193" s="161" t="s">
        <v>381</v>
      </c>
      <c r="AU193" s="161" t="s">
        <v>90</v>
      </c>
      <c r="AV193" s="13" t="s">
        <v>90</v>
      </c>
      <c r="AW193" s="13" t="s">
        <v>36</v>
      </c>
      <c r="AX193" s="13" t="s">
        <v>80</v>
      </c>
      <c r="AY193" s="161" t="s">
        <v>373</v>
      </c>
    </row>
    <row r="194" spans="2:65" s="13" customFormat="1" ht="11.25">
      <c r="B194" s="160"/>
      <c r="D194" s="154" t="s">
        <v>381</v>
      </c>
      <c r="E194" s="161" t="s">
        <v>1</v>
      </c>
      <c r="F194" s="162" t="s">
        <v>3054</v>
      </c>
      <c r="H194" s="163">
        <v>42.48</v>
      </c>
      <c r="I194" s="164"/>
      <c r="L194" s="160"/>
      <c r="M194" s="165"/>
      <c r="T194" s="166"/>
      <c r="AT194" s="161" t="s">
        <v>381</v>
      </c>
      <c r="AU194" s="161" t="s">
        <v>90</v>
      </c>
      <c r="AV194" s="13" t="s">
        <v>90</v>
      </c>
      <c r="AW194" s="13" t="s">
        <v>36</v>
      </c>
      <c r="AX194" s="13" t="s">
        <v>80</v>
      </c>
      <c r="AY194" s="161" t="s">
        <v>373</v>
      </c>
    </row>
    <row r="195" spans="2:65" s="14" customFormat="1" ht="11.25">
      <c r="B195" s="167"/>
      <c r="D195" s="154" t="s">
        <v>381</v>
      </c>
      <c r="E195" s="168" t="s">
        <v>1</v>
      </c>
      <c r="F195" s="169" t="s">
        <v>386</v>
      </c>
      <c r="H195" s="170">
        <v>92.031999999999996</v>
      </c>
      <c r="I195" s="171"/>
      <c r="L195" s="167"/>
      <c r="M195" s="172"/>
      <c r="T195" s="173"/>
      <c r="AT195" s="168" t="s">
        <v>381</v>
      </c>
      <c r="AU195" s="168" t="s">
        <v>90</v>
      </c>
      <c r="AV195" s="14" t="s">
        <v>379</v>
      </c>
      <c r="AW195" s="14" t="s">
        <v>36</v>
      </c>
      <c r="AX195" s="14" t="s">
        <v>87</v>
      </c>
      <c r="AY195" s="168" t="s">
        <v>373</v>
      </c>
    </row>
    <row r="196" spans="2:65" s="1" customFormat="1" ht="24.2" customHeight="1">
      <c r="B196" s="32"/>
      <c r="C196" s="139" t="s">
        <v>438</v>
      </c>
      <c r="D196" s="139" t="s">
        <v>375</v>
      </c>
      <c r="E196" s="140" t="s">
        <v>439</v>
      </c>
      <c r="F196" s="141" t="s">
        <v>440</v>
      </c>
      <c r="G196" s="142" t="s">
        <v>395</v>
      </c>
      <c r="H196" s="143">
        <v>1.532</v>
      </c>
      <c r="I196" s="144"/>
      <c r="J196" s="145">
        <f>ROUND(I196*H196,2)</f>
        <v>0</v>
      </c>
      <c r="K196" s="146"/>
      <c r="L196" s="32"/>
      <c r="M196" s="147" t="s">
        <v>1</v>
      </c>
      <c r="N196" s="148" t="s">
        <v>45</v>
      </c>
      <c r="P196" s="149">
        <f>O196*H196</f>
        <v>0</v>
      </c>
      <c r="Q196" s="149">
        <v>0</v>
      </c>
      <c r="R196" s="149">
        <f>Q196*H196</f>
        <v>0</v>
      </c>
      <c r="S196" s="149">
        <v>0</v>
      </c>
      <c r="T196" s="150">
        <f>S196*H196</f>
        <v>0</v>
      </c>
      <c r="AR196" s="151" t="s">
        <v>379</v>
      </c>
      <c r="AT196" s="151" t="s">
        <v>375</v>
      </c>
      <c r="AU196" s="151" t="s">
        <v>90</v>
      </c>
      <c r="AY196" s="17" t="s">
        <v>373</v>
      </c>
      <c r="BE196" s="152">
        <f>IF(N196="základní",J196,0)</f>
        <v>0</v>
      </c>
      <c r="BF196" s="152">
        <f>IF(N196="snížená",J196,0)</f>
        <v>0</v>
      </c>
      <c r="BG196" s="152">
        <f>IF(N196="zákl. přenesená",J196,0)</f>
        <v>0</v>
      </c>
      <c r="BH196" s="152">
        <f>IF(N196="sníž. přenesená",J196,0)</f>
        <v>0</v>
      </c>
      <c r="BI196" s="152">
        <f>IF(N196="nulová",J196,0)</f>
        <v>0</v>
      </c>
      <c r="BJ196" s="17" t="s">
        <v>87</v>
      </c>
      <c r="BK196" s="152">
        <f>ROUND(I196*H196,2)</f>
        <v>0</v>
      </c>
      <c r="BL196" s="17" t="s">
        <v>379</v>
      </c>
      <c r="BM196" s="151" t="s">
        <v>3094</v>
      </c>
    </row>
    <row r="197" spans="2:65" s="12" customFormat="1" ht="11.25">
      <c r="B197" s="153"/>
      <c r="D197" s="154" t="s">
        <v>381</v>
      </c>
      <c r="E197" s="155" t="s">
        <v>1</v>
      </c>
      <c r="F197" s="156" t="s">
        <v>3095</v>
      </c>
      <c r="H197" s="155" t="s">
        <v>1</v>
      </c>
      <c r="I197" s="157"/>
      <c r="L197" s="153"/>
      <c r="M197" s="158"/>
      <c r="T197" s="159"/>
      <c r="AT197" s="155" t="s">
        <v>381</v>
      </c>
      <c r="AU197" s="155" t="s">
        <v>90</v>
      </c>
      <c r="AV197" s="12" t="s">
        <v>87</v>
      </c>
      <c r="AW197" s="12" t="s">
        <v>36</v>
      </c>
      <c r="AX197" s="12" t="s">
        <v>80</v>
      </c>
      <c r="AY197" s="155" t="s">
        <v>373</v>
      </c>
    </row>
    <row r="198" spans="2:65" s="13" customFormat="1" ht="11.25">
      <c r="B198" s="160"/>
      <c r="D198" s="154" t="s">
        <v>381</v>
      </c>
      <c r="E198" s="161" t="s">
        <v>1</v>
      </c>
      <c r="F198" s="162" t="s">
        <v>3053</v>
      </c>
      <c r="H198" s="163">
        <v>49.552</v>
      </c>
      <c r="I198" s="164"/>
      <c r="L198" s="160"/>
      <c r="M198" s="165"/>
      <c r="T198" s="166"/>
      <c r="AT198" s="161" t="s">
        <v>381</v>
      </c>
      <c r="AU198" s="161" t="s">
        <v>90</v>
      </c>
      <c r="AV198" s="13" t="s">
        <v>90</v>
      </c>
      <c r="AW198" s="13" t="s">
        <v>36</v>
      </c>
      <c r="AX198" s="13" t="s">
        <v>80</v>
      </c>
      <c r="AY198" s="161" t="s">
        <v>373</v>
      </c>
    </row>
    <row r="199" spans="2:65" s="13" customFormat="1" ht="11.25">
      <c r="B199" s="160"/>
      <c r="D199" s="154" t="s">
        <v>381</v>
      </c>
      <c r="E199" s="161" t="s">
        <v>1</v>
      </c>
      <c r="F199" s="162" t="s">
        <v>3054</v>
      </c>
      <c r="H199" s="163">
        <v>42.48</v>
      </c>
      <c r="I199" s="164"/>
      <c r="L199" s="160"/>
      <c r="M199" s="165"/>
      <c r="T199" s="166"/>
      <c r="AT199" s="161" t="s">
        <v>381</v>
      </c>
      <c r="AU199" s="161" t="s">
        <v>90</v>
      </c>
      <c r="AV199" s="13" t="s">
        <v>90</v>
      </c>
      <c r="AW199" s="13" t="s">
        <v>36</v>
      </c>
      <c r="AX199" s="13" t="s">
        <v>80</v>
      </c>
      <c r="AY199" s="161" t="s">
        <v>373</v>
      </c>
    </row>
    <row r="200" spans="2:65" s="15" customFormat="1" ht="11.25">
      <c r="B200" s="178"/>
      <c r="D200" s="154" t="s">
        <v>381</v>
      </c>
      <c r="E200" s="179" t="s">
        <v>1</v>
      </c>
      <c r="F200" s="180" t="s">
        <v>406</v>
      </c>
      <c r="H200" s="181">
        <v>92.031999999999996</v>
      </c>
      <c r="I200" s="182"/>
      <c r="L200" s="178"/>
      <c r="M200" s="183"/>
      <c r="T200" s="184"/>
      <c r="AT200" s="179" t="s">
        <v>381</v>
      </c>
      <c r="AU200" s="179" t="s">
        <v>90</v>
      </c>
      <c r="AV200" s="15" t="s">
        <v>392</v>
      </c>
      <c r="AW200" s="15" t="s">
        <v>36</v>
      </c>
      <c r="AX200" s="15" t="s">
        <v>80</v>
      </c>
      <c r="AY200" s="179" t="s">
        <v>373</v>
      </c>
    </row>
    <row r="201" spans="2:65" s="12" customFormat="1" ht="11.25">
      <c r="B201" s="153"/>
      <c r="D201" s="154" t="s">
        <v>381</v>
      </c>
      <c r="E201" s="155" t="s">
        <v>1</v>
      </c>
      <c r="F201" s="156" t="s">
        <v>3096</v>
      </c>
      <c r="H201" s="155" t="s">
        <v>1</v>
      </c>
      <c r="I201" s="157"/>
      <c r="L201" s="153"/>
      <c r="M201" s="158"/>
      <c r="T201" s="159"/>
      <c r="AT201" s="155" t="s">
        <v>381</v>
      </c>
      <c r="AU201" s="155" t="s">
        <v>90</v>
      </c>
      <c r="AV201" s="12" t="s">
        <v>87</v>
      </c>
      <c r="AW201" s="12" t="s">
        <v>36</v>
      </c>
      <c r="AX201" s="12" t="s">
        <v>80</v>
      </c>
      <c r="AY201" s="155" t="s">
        <v>373</v>
      </c>
    </row>
    <row r="202" spans="2:65" s="13" customFormat="1" ht="11.25">
      <c r="B202" s="160"/>
      <c r="D202" s="154" t="s">
        <v>381</v>
      </c>
      <c r="E202" s="161" t="s">
        <v>1</v>
      </c>
      <c r="F202" s="162" t="s">
        <v>3097</v>
      </c>
      <c r="H202" s="163">
        <v>-28</v>
      </c>
      <c r="I202" s="164"/>
      <c r="L202" s="160"/>
      <c r="M202" s="165"/>
      <c r="T202" s="166"/>
      <c r="AT202" s="161" t="s">
        <v>381</v>
      </c>
      <c r="AU202" s="161" t="s">
        <v>90</v>
      </c>
      <c r="AV202" s="13" t="s">
        <v>90</v>
      </c>
      <c r="AW202" s="13" t="s">
        <v>36</v>
      </c>
      <c r="AX202" s="13" t="s">
        <v>80</v>
      </c>
      <c r="AY202" s="161" t="s">
        <v>373</v>
      </c>
    </row>
    <row r="203" spans="2:65" s="13" customFormat="1" ht="11.25">
      <c r="B203" s="160"/>
      <c r="D203" s="154" t="s">
        <v>381</v>
      </c>
      <c r="E203" s="161" t="s">
        <v>1</v>
      </c>
      <c r="F203" s="162" t="s">
        <v>3098</v>
      </c>
      <c r="H203" s="163">
        <v>-7.14</v>
      </c>
      <c r="I203" s="164"/>
      <c r="L203" s="160"/>
      <c r="M203" s="165"/>
      <c r="T203" s="166"/>
      <c r="AT203" s="161" t="s">
        <v>381</v>
      </c>
      <c r="AU203" s="161" t="s">
        <v>90</v>
      </c>
      <c r="AV203" s="13" t="s">
        <v>90</v>
      </c>
      <c r="AW203" s="13" t="s">
        <v>36</v>
      </c>
      <c r="AX203" s="13" t="s">
        <v>80</v>
      </c>
      <c r="AY203" s="161" t="s">
        <v>373</v>
      </c>
    </row>
    <row r="204" spans="2:65" s="13" customFormat="1" ht="11.25">
      <c r="B204" s="160"/>
      <c r="D204" s="154" t="s">
        <v>381</v>
      </c>
      <c r="E204" s="161" t="s">
        <v>1</v>
      </c>
      <c r="F204" s="162" t="s">
        <v>3099</v>
      </c>
      <c r="H204" s="163">
        <v>-11.44</v>
      </c>
      <c r="I204" s="164"/>
      <c r="L204" s="160"/>
      <c r="M204" s="165"/>
      <c r="T204" s="166"/>
      <c r="AT204" s="161" t="s">
        <v>381</v>
      </c>
      <c r="AU204" s="161" t="s">
        <v>90</v>
      </c>
      <c r="AV204" s="13" t="s">
        <v>90</v>
      </c>
      <c r="AW204" s="13" t="s">
        <v>36</v>
      </c>
      <c r="AX204" s="13" t="s">
        <v>80</v>
      </c>
      <c r="AY204" s="161" t="s">
        <v>373</v>
      </c>
    </row>
    <row r="205" spans="2:65" s="13" customFormat="1" ht="11.25">
      <c r="B205" s="160"/>
      <c r="D205" s="154" t="s">
        <v>381</v>
      </c>
      <c r="E205" s="161" t="s">
        <v>1</v>
      </c>
      <c r="F205" s="162" t="s">
        <v>3100</v>
      </c>
      <c r="H205" s="163">
        <v>-4.8</v>
      </c>
      <c r="I205" s="164"/>
      <c r="L205" s="160"/>
      <c r="M205" s="165"/>
      <c r="T205" s="166"/>
      <c r="AT205" s="161" t="s">
        <v>381</v>
      </c>
      <c r="AU205" s="161" t="s">
        <v>90</v>
      </c>
      <c r="AV205" s="13" t="s">
        <v>90</v>
      </c>
      <c r="AW205" s="13" t="s">
        <v>36</v>
      </c>
      <c r="AX205" s="13" t="s">
        <v>80</v>
      </c>
      <c r="AY205" s="161" t="s">
        <v>373</v>
      </c>
    </row>
    <row r="206" spans="2:65" s="13" customFormat="1" ht="11.25">
      <c r="B206" s="160"/>
      <c r="D206" s="154" t="s">
        <v>381</v>
      </c>
      <c r="E206" s="161" t="s">
        <v>1</v>
      </c>
      <c r="F206" s="162" t="s">
        <v>3101</v>
      </c>
      <c r="H206" s="163">
        <v>-33.6</v>
      </c>
      <c r="I206" s="164"/>
      <c r="L206" s="160"/>
      <c r="M206" s="165"/>
      <c r="T206" s="166"/>
      <c r="AT206" s="161" t="s">
        <v>381</v>
      </c>
      <c r="AU206" s="161" t="s">
        <v>90</v>
      </c>
      <c r="AV206" s="13" t="s">
        <v>90</v>
      </c>
      <c r="AW206" s="13" t="s">
        <v>36</v>
      </c>
      <c r="AX206" s="13" t="s">
        <v>80</v>
      </c>
      <c r="AY206" s="161" t="s">
        <v>373</v>
      </c>
    </row>
    <row r="207" spans="2:65" s="13" customFormat="1" ht="11.25">
      <c r="B207" s="160"/>
      <c r="D207" s="154" t="s">
        <v>381</v>
      </c>
      <c r="E207" s="161" t="s">
        <v>1</v>
      </c>
      <c r="F207" s="162" t="s">
        <v>3102</v>
      </c>
      <c r="H207" s="163">
        <v>-2.64</v>
      </c>
      <c r="I207" s="164"/>
      <c r="L207" s="160"/>
      <c r="M207" s="165"/>
      <c r="T207" s="166"/>
      <c r="AT207" s="161" t="s">
        <v>381</v>
      </c>
      <c r="AU207" s="161" t="s">
        <v>90</v>
      </c>
      <c r="AV207" s="13" t="s">
        <v>90</v>
      </c>
      <c r="AW207" s="13" t="s">
        <v>36</v>
      </c>
      <c r="AX207" s="13" t="s">
        <v>80</v>
      </c>
      <c r="AY207" s="161" t="s">
        <v>373</v>
      </c>
    </row>
    <row r="208" spans="2:65" s="13" customFormat="1" ht="11.25">
      <c r="B208" s="160"/>
      <c r="D208" s="154" t="s">
        <v>381</v>
      </c>
      <c r="E208" s="161" t="s">
        <v>1</v>
      </c>
      <c r="F208" s="162" t="s">
        <v>3103</v>
      </c>
      <c r="H208" s="163">
        <v>-2.88</v>
      </c>
      <c r="I208" s="164"/>
      <c r="L208" s="160"/>
      <c r="M208" s="165"/>
      <c r="T208" s="166"/>
      <c r="AT208" s="161" t="s">
        <v>381</v>
      </c>
      <c r="AU208" s="161" t="s">
        <v>90</v>
      </c>
      <c r="AV208" s="13" t="s">
        <v>90</v>
      </c>
      <c r="AW208" s="13" t="s">
        <v>36</v>
      </c>
      <c r="AX208" s="13" t="s">
        <v>80</v>
      </c>
      <c r="AY208" s="161" t="s">
        <v>373</v>
      </c>
    </row>
    <row r="209" spans="2:65" s="14" customFormat="1" ht="11.25">
      <c r="B209" s="167"/>
      <c r="D209" s="154" t="s">
        <v>381</v>
      </c>
      <c r="E209" s="168" t="s">
        <v>1</v>
      </c>
      <c r="F209" s="169" t="s">
        <v>386</v>
      </c>
      <c r="H209" s="170">
        <v>1.532</v>
      </c>
      <c r="I209" s="171"/>
      <c r="L209" s="167"/>
      <c r="M209" s="172"/>
      <c r="T209" s="173"/>
      <c r="AT209" s="168" t="s">
        <v>381</v>
      </c>
      <c r="AU209" s="168" t="s">
        <v>90</v>
      </c>
      <c r="AV209" s="14" t="s">
        <v>379</v>
      </c>
      <c r="AW209" s="14" t="s">
        <v>36</v>
      </c>
      <c r="AX209" s="14" t="s">
        <v>87</v>
      </c>
      <c r="AY209" s="168" t="s">
        <v>373</v>
      </c>
    </row>
    <row r="210" spans="2:65" s="1" customFormat="1" ht="37.9" customHeight="1">
      <c r="B210" s="32"/>
      <c r="C210" s="139" t="s">
        <v>444</v>
      </c>
      <c r="D210" s="139" t="s">
        <v>375</v>
      </c>
      <c r="E210" s="140" t="s">
        <v>3104</v>
      </c>
      <c r="F210" s="141" t="s">
        <v>3105</v>
      </c>
      <c r="G210" s="142" t="s">
        <v>395</v>
      </c>
      <c r="H210" s="143">
        <v>73.14</v>
      </c>
      <c r="I210" s="144"/>
      <c r="J210" s="145">
        <f>ROUND(I210*H210,2)</f>
        <v>0</v>
      </c>
      <c r="K210" s="146"/>
      <c r="L210" s="32"/>
      <c r="M210" s="147" t="s">
        <v>1</v>
      </c>
      <c r="N210" s="148" t="s">
        <v>45</v>
      </c>
      <c r="P210" s="149">
        <f>O210*H210</f>
        <v>0</v>
      </c>
      <c r="Q210" s="149">
        <v>0</v>
      </c>
      <c r="R210" s="149">
        <f>Q210*H210</f>
        <v>0</v>
      </c>
      <c r="S210" s="149">
        <v>0</v>
      </c>
      <c r="T210" s="150">
        <f>S210*H210</f>
        <v>0</v>
      </c>
      <c r="AR210" s="151" t="s">
        <v>379</v>
      </c>
      <c r="AT210" s="151" t="s">
        <v>375</v>
      </c>
      <c r="AU210" s="151" t="s">
        <v>90</v>
      </c>
      <c r="AY210" s="17" t="s">
        <v>373</v>
      </c>
      <c r="BE210" s="152">
        <f>IF(N210="základní",J210,0)</f>
        <v>0</v>
      </c>
      <c r="BF210" s="152">
        <f>IF(N210="snížená",J210,0)</f>
        <v>0</v>
      </c>
      <c r="BG210" s="152">
        <f>IF(N210="zákl. přenesená",J210,0)</f>
        <v>0</v>
      </c>
      <c r="BH210" s="152">
        <f>IF(N210="sníž. přenesená",J210,0)</f>
        <v>0</v>
      </c>
      <c r="BI210" s="152">
        <f>IF(N210="nulová",J210,0)</f>
        <v>0</v>
      </c>
      <c r="BJ210" s="17" t="s">
        <v>87</v>
      </c>
      <c r="BK210" s="152">
        <f>ROUND(I210*H210,2)</f>
        <v>0</v>
      </c>
      <c r="BL210" s="17" t="s">
        <v>379</v>
      </c>
      <c r="BM210" s="151" t="s">
        <v>3106</v>
      </c>
    </row>
    <row r="211" spans="2:65" s="12" customFormat="1" ht="11.25">
      <c r="B211" s="153"/>
      <c r="D211" s="154" t="s">
        <v>381</v>
      </c>
      <c r="E211" s="155" t="s">
        <v>1</v>
      </c>
      <c r="F211" s="156" t="s">
        <v>3107</v>
      </c>
      <c r="H211" s="155" t="s">
        <v>1</v>
      </c>
      <c r="I211" s="157"/>
      <c r="L211" s="153"/>
      <c r="M211" s="158"/>
      <c r="T211" s="159"/>
      <c r="AT211" s="155" t="s">
        <v>381</v>
      </c>
      <c r="AU211" s="155" t="s">
        <v>90</v>
      </c>
      <c r="AV211" s="12" t="s">
        <v>87</v>
      </c>
      <c r="AW211" s="12" t="s">
        <v>36</v>
      </c>
      <c r="AX211" s="12" t="s">
        <v>80</v>
      </c>
      <c r="AY211" s="155" t="s">
        <v>373</v>
      </c>
    </row>
    <row r="212" spans="2:65" s="13" customFormat="1" ht="11.25">
      <c r="B212" s="160"/>
      <c r="D212" s="154" t="s">
        <v>381</v>
      </c>
      <c r="E212" s="161" t="s">
        <v>1</v>
      </c>
      <c r="F212" s="162" t="s">
        <v>3108</v>
      </c>
      <c r="H212" s="163">
        <v>22.4</v>
      </c>
      <c r="I212" s="164"/>
      <c r="L212" s="160"/>
      <c r="M212" s="165"/>
      <c r="T212" s="166"/>
      <c r="AT212" s="161" t="s">
        <v>381</v>
      </c>
      <c r="AU212" s="161" t="s">
        <v>90</v>
      </c>
      <c r="AV212" s="13" t="s">
        <v>90</v>
      </c>
      <c r="AW212" s="13" t="s">
        <v>36</v>
      </c>
      <c r="AX212" s="13" t="s">
        <v>80</v>
      </c>
      <c r="AY212" s="161" t="s">
        <v>373</v>
      </c>
    </row>
    <row r="213" spans="2:65" s="13" customFormat="1" ht="11.25">
      <c r="B213" s="160"/>
      <c r="D213" s="154" t="s">
        <v>381</v>
      </c>
      <c r="E213" s="161" t="s">
        <v>1</v>
      </c>
      <c r="F213" s="162" t="s">
        <v>3109</v>
      </c>
      <c r="H213" s="163">
        <v>5.78</v>
      </c>
      <c r="I213" s="164"/>
      <c r="L213" s="160"/>
      <c r="M213" s="165"/>
      <c r="T213" s="166"/>
      <c r="AT213" s="161" t="s">
        <v>381</v>
      </c>
      <c r="AU213" s="161" t="s">
        <v>90</v>
      </c>
      <c r="AV213" s="13" t="s">
        <v>90</v>
      </c>
      <c r="AW213" s="13" t="s">
        <v>36</v>
      </c>
      <c r="AX213" s="13" t="s">
        <v>80</v>
      </c>
      <c r="AY213" s="161" t="s">
        <v>373</v>
      </c>
    </row>
    <row r="214" spans="2:65" s="13" customFormat="1" ht="11.25">
      <c r="B214" s="160"/>
      <c r="D214" s="154" t="s">
        <v>381</v>
      </c>
      <c r="E214" s="161" t="s">
        <v>1</v>
      </c>
      <c r="F214" s="162" t="s">
        <v>3110</v>
      </c>
      <c r="H214" s="163">
        <v>9.36</v>
      </c>
      <c r="I214" s="164"/>
      <c r="L214" s="160"/>
      <c r="M214" s="165"/>
      <c r="T214" s="166"/>
      <c r="AT214" s="161" t="s">
        <v>381</v>
      </c>
      <c r="AU214" s="161" t="s">
        <v>90</v>
      </c>
      <c r="AV214" s="13" t="s">
        <v>90</v>
      </c>
      <c r="AW214" s="13" t="s">
        <v>36</v>
      </c>
      <c r="AX214" s="13" t="s">
        <v>80</v>
      </c>
      <c r="AY214" s="161" t="s">
        <v>373</v>
      </c>
    </row>
    <row r="215" spans="2:65" s="13" customFormat="1" ht="11.25">
      <c r="B215" s="160"/>
      <c r="D215" s="154" t="s">
        <v>381</v>
      </c>
      <c r="E215" s="161" t="s">
        <v>1</v>
      </c>
      <c r="F215" s="162" t="s">
        <v>3111</v>
      </c>
      <c r="H215" s="163">
        <v>3.84</v>
      </c>
      <c r="I215" s="164"/>
      <c r="L215" s="160"/>
      <c r="M215" s="165"/>
      <c r="T215" s="166"/>
      <c r="AT215" s="161" t="s">
        <v>381</v>
      </c>
      <c r="AU215" s="161" t="s">
        <v>90</v>
      </c>
      <c r="AV215" s="13" t="s">
        <v>90</v>
      </c>
      <c r="AW215" s="13" t="s">
        <v>36</v>
      </c>
      <c r="AX215" s="13" t="s">
        <v>80</v>
      </c>
      <c r="AY215" s="161" t="s">
        <v>373</v>
      </c>
    </row>
    <row r="216" spans="2:65" s="13" customFormat="1" ht="11.25">
      <c r="B216" s="160"/>
      <c r="D216" s="154" t="s">
        <v>381</v>
      </c>
      <c r="E216" s="161" t="s">
        <v>1</v>
      </c>
      <c r="F216" s="162" t="s">
        <v>3112</v>
      </c>
      <c r="H216" s="163">
        <v>27.2</v>
      </c>
      <c r="I216" s="164"/>
      <c r="L216" s="160"/>
      <c r="M216" s="165"/>
      <c r="T216" s="166"/>
      <c r="AT216" s="161" t="s">
        <v>381</v>
      </c>
      <c r="AU216" s="161" t="s">
        <v>90</v>
      </c>
      <c r="AV216" s="13" t="s">
        <v>90</v>
      </c>
      <c r="AW216" s="13" t="s">
        <v>36</v>
      </c>
      <c r="AX216" s="13" t="s">
        <v>80</v>
      </c>
      <c r="AY216" s="161" t="s">
        <v>373</v>
      </c>
    </row>
    <row r="217" spans="2:65" s="13" customFormat="1" ht="11.25">
      <c r="B217" s="160"/>
      <c r="D217" s="154" t="s">
        <v>381</v>
      </c>
      <c r="E217" s="161" t="s">
        <v>1</v>
      </c>
      <c r="F217" s="162" t="s">
        <v>3113</v>
      </c>
      <c r="H217" s="163">
        <v>2.16</v>
      </c>
      <c r="I217" s="164"/>
      <c r="L217" s="160"/>
      <c r="M217" s="165"/>
      <c r="T217" s="166"/>
      <c r="AT217" s="161" t="s">
        <v>381</v>
      </c>
      <c r="AU217" s="161" t="s">
        <v>90</v>
      </c>
      <c r="AV217" s="13" t="s">
        <v>90</v>
      </c>
      <c r="AW217" s="13" t="s">
        <v>36</v>
      </c>
      <c r="AX217" s="13" t="s">
        <v>80</v>
      </c>
      <c r="AY217" s="161" t="s">
        <v>373</v>
      </c>
    </row>
    <row r="218" spans="2:65" s="13" customFormat="1" ht="11.25">
      <c r="B218" s="160"/>
      <c r="D218" s="154" t="s">
        <v>381</v>
      </c>
      <c r="E218" s="161" t="s">
        <v>1</v>
      </c>
      <c r="F218" s="162" t="s">
        <v>3114</v>
      </c>
      <c r="H218" s="163">
        <v>2.4</v>
      </c>
      <c r="I218" s="164"/>
      <c r="L218" s="160"/>
      <c r="M218" s="165"/>
      <c r="T218" s="166"/>
      <c r="AT218" s="161" t="s">
        <v>381</v>
      </c>
      <c r="AU218" s="161" t="s">
        <v>90</v>
      </c>
      <c r="AV218" s="13" t="s">
        <v>90</v>
      </c>
      <c r="AW218" s="13" t="s">
        <v>36</v>
      </c>
      <c r="AX218" s="13" t="s">
        <v>80</v>
      </c>
      <c r="AY218" s="161" t="s">
        <v>373</v>
      </c>
    </row>
    <row r="219" spans="2:65" s="14" customFormat="1" ht="11.25">
      <c r="B219" s="167"/>
      <c r="D219" s="154" t="s">
        <v>381</v>
      </c>
      <c r="E219" s="168" t="s">
        <v>1</v>
      </c>
      <c r="F219" s="169" t="s">
        <v>386</v>
      </c>
      <c r="H219" s="170">
        <v>73.14</v>
      </c>
      <c r="I219" s="171"/>
      <c r="L219" s="167"/>
      <c r="M219" s="172"/>
      <c r="T219" s="173"/>
      <c r="AT219" s="168" t="s">
        <v>381</v>
      </c>
      <c r="AU219" s="168" t="s">
        <v>90</v>
      </c>
      <c r="AV219" s="14" t="s">
        <v>379</v>
      </c>
      <c r="AW219" s="14" t="s">
        <v>36</v>
      </c>
      <c r="AX219" s="14" t="s">
        <v>87</v>
      </c>
      <c r="AY219" s="168" t="s">
        <v>373</v>
      </c>
    </row>
    <row r="220" spans="2:65" s="1" customFormat="1" ht="16.5" customHeight="1">
      <c r="B220" s="32"/>
      <c r="C220" s="185" t="s">
        <v>449</v>
      </c>
      <c r="D220" s="185" t="s">
        <v>479</v>
      </c>
      <c r="E220" s="186" t="s">
        <v>3115</v>
      </c>
      <c r="F220" s="187" t="s">
        <v>3116</v>
      </c>
      <c r="G220" s="188" t="s">
        <v>647</v>
      </c>
      <c r="H220" s="189">
        <v>162.9</v>
      </c>
      <c r="I220" s="190"/>
      <c r="J220" s="191">
        <f>ROUND(I220*H220,2)</f>
        <v>0</v>
      </c>
      <c r="K220" s="192"/>
      <c r="L220" s="193"/>
      <c r="M220" s="194" t="s">
        <v>1</v>
      </c>
      <c r="N220" s="195" t="s">
        <v>45</v>
      </c>
      <c r="P220" s="149">
        <f>O220*H220</f>
        <v>0</v>
      </c>
      <c r="Q220" s="149">
        <v>1</v>
      </c>
      <c r="R220" s="149">
        <f>Q220*H220</f>
        <v>162.9</v>
      </c>
      <c r="S220" s="149">
        <v>0</v>
      </c>
      <c r="T220" s="150">
        <f>S220*H220</f>
        <v>0</v>
      </c>
      <c r="AR220" s="151" t="s">
        <v>444</v>
      </c>
      <c r="AT220" s="151" t="s">
        <v>479</v>
      </c>
      <c r="AU220" s="151" t="s">
        <v>90</v>
      </c>
      <c r="AY220" s="17" t="s">
        <v>373</v>
      </c>
      <c r="BE220" s="152">
        <f>IF(N220="základní",J220,0)</f>
        <v>0</v>
      </c>
      <c r="BF220" s="152">
        <f>IF(N220="snížená",J220,0)</f>
        <v>0</v>
      </c>
      <c r="BG220" s="152">
        <f>IF(N220="zákl. přenesená",J220,0)</f>
        <v>0</v>
      </c>
      <c r="BH220" s="152">
        <f>IF(N220="sníž. přenesená",J220,0)</f>
        <v>0</v>
      </c>
      <c r="BI220" s="152">
        <f>IF(N220="nulová",J220,0)</f>
        <v>0</v>
      </c>
      <c r="BJ220" s="17" t="s">
        <v>87</v>
      </c>
      <c r="BK220" s="152">
        <f>ROUND(I220*H220,2)</f>
        <v>0</v>
      </c>
      <c r="BL220" s="17" t="s">
        <v>379</v>
      </c>
      <c r="BM220" s="151" t="s">
        <v>3117</v>
      </c>
    </row>
    <row r="221" spans="2:65" s="12" customFormat="1" ht="11.25">
      <c r="B221" s="153"/>
      <c r="D221" s="154" t="s">
        <v>381</v>
      </c>
      <c r="E221" s="155" t="s">
        <v>1</v>
      </c>
      <c r="F221" s="156" t="s">
        <v>3118</v>
      </c>
      <c r="H221" s="155" t="s">
        <v>1</v>
      </c>
      <c r="I221" s="157"/>
      <c r="L221" s="153"/>
      <c r="M221" s="158"/>
      <c r="T221" s="159"/>
      <c r="AT221" s="155" t="s">
        <v>381</v>
      </c>
      <c r="AU221" s="155" t="s">
        <v>90</v>
      </c>
      <c r="AV221" s="12" t="s">
        <v>87</v>
      </c>
      <c r="AW221" s="12" t="s">
        <v>36</v>
      </c>
      <c r="AX221" s="12" t="s">
        <v>80</v>
      </c>
      <c r="AY221" s="155" t="s">
        <v>373</v>
      </c>
    </row>
    <row r="222" spans="2:65" s="13" customFormat="1" ht="11.25">
      <c r="B222" s="160"/>
      <c r="D222" s="154" t="s">
        <v>381</v>
      </c>
      <c r="E222" s="161" t="s">
        <v>1</v>
      </c>
      <c r="F222" s="162" t="s">
        <v>3119</v>
      </c>
      <c r="H222" s="163">
        <v>50.4</v>
      </c>
      <c r="I222" s="164"/>
      <c r="L222" s="160"/>
      <c r="M222" s="165"/>
      <c r="T222" s="166"/>
      <c r="AT222" s="161" t="s">
        <v>381</v>
      </c>
      <c r="AU222" s="161" t="s">
        <v>90</v>
      </c>
      <c r="AV222" s="13" t="s">
        <v>90</v>
      </c>
      <c r="AW222" s="13" t="s">
        <v>36</v>
      </c>
      <c r="AX222" s="13" t="s">
        <v>80</v>
      </c>
      <c r="AY222" s="161" t="s">
        <v>373</v>
      </c>
    </row>
    <row r="223" spans="2:65" s="13" customFormat="1" ht="11.25">
      <c r="B223" s="160"/>
      <c r="D223" s="154" t="s">
        <v>381</v>
      </c>
      <c r="E223" s="161" t="s">
        <v>1</v>
      </c>
      <c r="F223" s="162" t="s">
        <v>3120</v>
      </c>
      <c r="H223" s="163">
        <v>12.852</v>
      </c>
      <c r="I223" s="164"/>
      <c r="L223" s="160"/>
      <c r="M223" s="165"/>
      <c r="T223" s="166"/>
      <c r="AT223" s="161" t="s">
        <v>381</v>
      </c>
      <c r="AU223" s="161" t="s">
        <v>90</v>
      </c>
      <c r="AV223" s="13" t="s">
        <v>90</v>
      </c>
      <c r="AW223" s="13" t="s">
        <v>36</v>
      </c>
      <c r="AX223" s="13" t="s">
        <v>80</v>
      </c>
      <c r="AY223" s="161" t="s">
        <v>373</v>
      </c>
    </row>
    <row r="224" spans="2:65" s="13" customFormat="1" ht="11.25">
      <c r="B224" s="160"/>
      <c r="D224" s="154" t="s">
        <v>381</v>
      </c>
      <c r="E224" s="161" t="s">
        <v>1</v>
      </c>
      <c r="F224" s="162" t="s">
        <v>3121</v>
      </c>
      <c r="H224" s="163">
        <v>20.591999999999999</v>
      </c>
      <c r="I224" s="164"/>
      <c r="L224" s="160"/>
      <c r="M224" s="165"/>
      <c r="T224" s="166"/>
      <c r="AT224" s="161" t="s">
        <v>381</v>
      </c>
      <c r="AU224" s="161" t="s">
        <v>90</v>
      </c>
      <c r="AV224" s="13" t="s">
        <v>90</v>
      </c>
      <c r="AW224" s="13" t="s">
        <v>36</v>
      </c>
      <c r="AX224" s="13" t="s">
        <v>80</v>
      </c>
      <c r="AY224" s="161" t="s">
        <v>373</v>
      </c>
    </row>
    <row r="225" spans="2:65" s="13" customFormat="1" ht="11.25">
      <c r="B225" s="160"/>
      <c r="D225" s="154" t="s">
        <v>381</v>
      </c>
      <c r="E225" s="161" t="s">
        <v>1</v>
      </c>
      <c r="F225" s="162" t="s">
        <v>3122</v>
      </c>
      <c r="H225" s="163">
        <v>8.64</v>
      </c>
      <c r="I225" s="164"/>
      <c r="L225" s="160"/>
      <c r="M225" s="165"/>
      <c r="T225" s="166"/>
      <c r="AT225" s="161" t="s">
        <v>381</v>
      </c>
      <c r="AU225" s="161" t="s">
        <v>90</v>
      </c>
      <c r="AV225" s="13" t="s">
        <v>90</v>
      </c>
      <c r="AW225" s="13" t="s">
        <v>36</v>
      </c>
      <c r="AX225" s="13" t="s">
        <v>80</v>
      </c>
      <c r="AY225" s="161" t="s">
        <v>373</v>
      </c>
    </row>
    <row r="226" spans="2:65" s="13" customFormat="1" ht="11.25">
      <c r="B226" s="160"/>
      <c r="D226" s="154" t="s">
        <v>381</v>
      </c>
      <c r="E226" s="161" t="s">
        <v>1</v>
      </c>
      <c r="F226" s="162" t="s">
        <v>3123</v>
      </c>
      <c r="H226" s="163">
        <v>60.48</v>
      </c>
      <c r="I226" s="164"/>
      <c r="L226" s="160"/>
      <c r="M226" s="165"/>
      <c r="T226" s="166"/>
      <c r="AT226" s="161" t="s">
        <v>381</v>
      </c>
      <c r="AU226" s="161" t="s">
        <v>90</v>
      </c>
      <c r="AV226" s="13" t="s">
        <v>90</v>
      </c>
      <c r="AW226" s="13" t="s">
        <v>36</v>
      </c>
      <c r="AX226" s="13" t="s">
        <v>80</v>
      </c>
      <c r="AY226" s="161" t="s">
        <v>373</v>
      </c>
    </row>
    <row r="227" spans="2:65" s="13" customFormat="1" ht="11.25">
      <c r="B227" s="160"/>
      <c r="D227" s="154" t="s">
        <v>381</v>
      </c>
      <c r="E227" s="161" t="s">
        <v>1</v>
      </c>
      <c r="F227" s="162" t="s">
        <v>3124</v>
      </c>
      <c r="H227" s="163">
        <v>4.7519999999999998</v>
      </c>
      <c r="I227" s="164"/>
      <c r="L227" s="160"/>
      <c r="M227" s="165"/>
      <c r="T227" s="166"/>
      <c r="AT227" s="161" t="s">
        <v>381</v>
      </c>
      <c r="AU227" s="161" t="s">
        <v>90</v>
      </c>
      <c r="AV227" s="13" t="s">
        <v>90</v>
      </c>
      <c r="AW227" s="13" t="s">
        <v>36</v>
      </c>
      <c r="AX227" s="13" t="s">
        <v>80</v>
      </c>
      <c r="AY227" s="161" t="s">
        <v>373</v>
      </c>
    </row>
    <row r="228" spans="2:65" s="13" customFormat="1" ht="11.25">
      <c r="B228" s="160"/>
      <c r="D228" s="154" t="s">
        <v>381</v>
      </c>
      <c r="E228" s="161" t="s">
        <v>1</v>
      </c>
      <c r="F228" s="162" t="s">
        <v>3125</v>
      </c>
      <c r="H228" s="163">
        <v>5.1840000000000002</v>
      </c>
      <c r="I228" s="164"/>
      <c r="L228" s="160"/>
      <c r="M228" s="165"/>
      <c r="T228" s="166"/>
      <c r="AT228" s="161" t="s">
        <v>381</v>
      </c>
      <c r="AU228" s="161" t="s">
        <v>90</v>
      </c>
      <c r="AV228" s="13" t="s">
        <v>90</v>
      </c>
      <c r="AW228" s="13" t="s">
        <v>36</v>
      </c>
      <c r="AX228" s="13" t="s">
        <v>80</v>
      </c>
      <c r="AY228" s="161" t="s">
        <v>373</v>
      </c>
    </row>
    <row r="229" spans="2:65" s="14" customFormat="1" ht="11.25">
      <c r="B229" s="167"/>
      <c r="D229" s="154" t="s">
        <v>381</v>
      </c>
      <c r="E229" s="168" t="s">
        <v>1</v>
      </c>
      <c r="F229" s="169" t="s">
        <v>386</v>
      </c>
      <c r="H229" s="170">
        <v>162.9</v>
      </c>
      <c r="I229" s="171"/>
      <c r="L229" s="167"/>
      <c r="M229" s="172"/>
      <c r="T229" s="173"/>
      <c r="AT229" s="168" t="s">
        <v>381</v>
      </c>
      <c r="AU229" s="168" t="s">
        <v>90</v>
      </c>
      <c r="AV229" s="14" t="s">
        <v>379</v>
      </c>
      <c r="AW229" s="14" t="s">
        <v>36</v>
      </c>
      <c r="AX229" s="14" t="s">
        <v>87</v>
      </c>
      <c r="AY229" s="168" t="s">
        <v>373</v>
      </c>
    </row>
    <row r="230" spans="2:65" s="11" customFormat="1" ht="22.9" customHeight="1">
      <c r="B230" s="127"/>
      <c r="D230" s="128" t="s">
        <v>79</v>
      </c>
      <c r="E230" s="137" t="s">
        <v>379</v>
      </c>
      <c r="F230" s="137" t="s">
        <v>951</v>
      </c>
      <c r="I230" s="130"/>
      <c r="J230" s="138">
        <f>BK230</f>
        <v>0</v>
      </c>
      <c r="L230" s="127"/>
      <c r="M230" s="132"/>
      <c r="P230" s="133">
        <f>SUM(P231:P240)</f>
        <v>0</v>
      </c>
      <c r="R230" s="133">
        <f>SUM(R231:R240)</f>
        <v>0</v>
      </c>
      <c r="T230" s="134">
        <f>SUM(T231:T240)</f>
        <v>0</v>
      </c>
      <c r="AR230" s="128" t="s">
        <v>87</v>
      </c>
      <c r="AT230" s="135" t="s">
        <v>79</v>
      </c>
      <c r="AU230" s="135" t="s">
        <v>87</v>
      </c>
      <c r="AY230" s="128" t="s">
        <v>373</v>
      </c>
      <c r="BK230" s="136">
        <f>SUM(BK231:BK240)</f>
        <v>0</v>
      </c>
    </row>
    <row r="231" spans="2:65" s="1" customFormat="1" ht="21.75" customHeight="1">
      <c r="B231" s="32"/>
      <c r="C231" s="139" t="s">
        <v>458</v>
      </c>
      <c r="D231" s="139" t="s">
        <v>375</v>
      </c>
      <c r="E231" s="140" t="s">
        <v>3126</v>
      </c>
      <c r="F231" s="141" t="s">
        <v>3127</v>
      </c>
      <c r="G231" s="142" t="s">
        <v>395</v>
      </c>
      <c r="H231" s="143">
        <v>17.36</v>
      </c>
      <c r="I231" s="144"/>
      <c r="J231" s="145">
        <f>ROUND(I231*H231,2)</f>
        <v>0</v>
      </c>
      <c r="K231" s="146"/>
      <c r="L231" s="32"/>
      <c r="M231" s="147" t="s">
        <v>1</v>
      </c>
      <c r="N231" s="148" t="s">
        <v>45</v>
      </c>
      <c r="P231" s="149">
        <f>O231*H231</f>
        <v>0</v>
      </c>
      <c r="Q231" s="149">
        <v>0</v>
      </c>
      <c r="R231" s="149">
        <f>Q231*H231</f>
        <v>0</v>
      </c>
      <c r="S231" s="149">
        <v>0</v>
      </c>
      <c r="T231" s="150">
        <f>S231*H231</f>
        <v>0</v>
      </c>
      <c r="AR231" s="151" t="s">
        <v>379</v>
      </c>
      <c r="AT231" s="151" t="s">
        <v>375</v>
      </c>
      <c r="AU231" s="151" t="s">
        <v>90</v>
      </c>
      <c r="AY231" s="17" t="s">
        <v>373</v>
      </c>
      <c r="BE231" s="152">
        <f>IF(N231="základní",J231,0)</f>
        <v>0</v>
      </c>
      <c r="BF231" s="152">
        <f>IF(N231="snížená",J231,0)</f>
        <v>0</v>
      </c>
      <c r="BG231" s="152">
        <f>IF(N231="zákl. přenesená",J231,0)</f>
        <v>0</v>
      </c>
      <c r="BH231" s="152">
        <f>IF(N231="sníž. přenesená",J231,0)</f>
        <v>0</v>
      </c>
      <c r="BI231" s="152">
        <f>IF(N231="nulová",J231,0)</f>
        <v>0</v>
      </c>
      <c r="BJ231" s="17" t="s">
        <v>87</v>
      </c>
      <c r="BK231" s="152">
        <f>ROUND(I231*H231,2)</f>
        <v>0</v>
      </c>
      <c r="BL231" s="17" t="s">
        <v>379</v>
      </c>
      <c r="BM231" s="151" t="s">
        <v>3128</v>
      </c>
    </row>
    <row r="232" spans="2:65" s="12" customFormat="1" ht="11.25">
      <c r="B232" s="153"/>
      <c r="D232" s="154" t="s">
        <v>381</v>
      </c>
      <c r="E232" s="155" t="s">
        <v>1</v>
      </c>
      <c r="F232" s="156" t="s">
        <v>3129</v>
      </c>
      <c r="H232" s="155" t="s">
        <v>1</v>
      </c>
      <c r="I232" s="157"/>
      <c r="L232" s="153"/>
      <c r="M232" s="158"/>
      <c r="T232" s="159"/>
      <c r="AT232" s="155" t="s">
        <v>381</v>
      </c>
      <c r="AU232" s="155" t="s">
        <v>90</v>
      </c>
      <c r="AV232" s="12" t="s">
        <v>87</v>
      </c>
      <c r="AW232" s="12" t="s">
        <v>36</v>
      </c>
      <c r="AX232" s="12" t="s">
        <v>80</v>
      </c>
      <c r="AY232" s="155" t="s">
        <v>373</v>
      </c>
    </row>
    <row r="233" spans="2:65" s="13" customFormat="1" ht="11.25">
      <c r="B233" s="160"/>
      <c r="D233" s="154" t="s">
        <v>381</v>
      </c>
      <c r="E233" s="161" t="s">
        <v>1</v>
      </c>
      <c r="F233" s="162" t="s">
        <v>3130</v>
      </c>
      <c r="H233" s="163">
        <v>5.6</v>
      </c>
      <c r="I233" s="164"/>
      <c r="L233" s="160"/>
      <c r="M233" s="165"/>
      <c r="T233" s="166"/>
      <c r="AT233" s="161" t="s">
        <v>381</v>
      </c>
      <c r="AU233" s="161" t="s">
        <v>90</v>
      </c>
      <c r="AV233" s="13" t="s">
        <v>90</v>
      </c>
      <c r="AW233" s="13" t="s">
        <v>36</v>
      </c>
      <c r="AX233" s="13" t="s">
        <v>80</v>
      </c>
      <c r="AY233" s="161" t="s">
        <v>373</v>
      </c>
    </row>
    <row r="234" spans="2:65" s="13" customFormat="1" ht="11.25">
      <c r="B234" s="160"/>
      <c r="D234" s="154" t="s">
        <v>381</v>
      </c>
      <c r="E234" s="161" t="s">
        <v>1</v>
      </c>
      <c r="F234" s="162" t="s">
        <v>3131</v>
      </c>
      <c r="H234" s="163">
        <v>1.36</v>
      </c>
      <c r="I234" s="164"/>
      <c r="L234" s="160"/>
      <c r="M234" s="165"/>
      <c r="T234" s="166"/>
      <c r="AT234" s="161" t="s">
        <v>381</v>
      </c>
      <c r="AU234" s="161" t="s">
        <v>90</v>
      </c>
      <c r="AV234" s="13" t="s">
        <v>90</v>
      </c>
      <c r="AW234" s="13" t="s">
        <v>36</v>
      </c>
      <c r="AX234" s="13" t="s">
        <v>80</v>
      </c>
      <c r="AY234" s="161" t="s">
        <v>373</v>
      </c>
    </row>
    <row r="235" spans="2:65" s="13" customFormat="1" ht="11.25">
      <c r="B235" s="160"/>
      <c r="D235" s="154" t="s">
        <v>381</v>
      </c>
      <c r="E235" s="161" t="s">
        <v>1</v>
      </c>
      <c r="F235" s="162" t="s">
        <v>3132</v>
      </c>
      <c r="H235" s="163">
        <v>2.08</v>
      </c>
      <c r="I235" s="164"/>
      <c r="L235" s="160"/>
      <c r="M235" s="165"/>
      <c r="T235" s="166"/>
      <c r="AT235" s="161" t="s">
        <v>381</v>
      </c>
      <c r="AU235" s="161" t="s">
        <v>90</v>
      </c>
      <c r="AV235" s="13" t="s">
        <v>90</v>
      </c>
      <c r="AW235" s="13" t="s">
        <v>36</v>
      </c>
      <c r="AX235" s="13" t="s">
        <v>80</v>
      </c>
      <c r="AY235" s="161" t="s">
        <v>373</v>
      </c>
    </row>
    <row r="236" spans="2:65" s="13" customFormat="1" ht="11.25">
      <c r="B236" s="160"/>
      <c r="D236" s="154" t="s">
        <v>381</v>
      </c>
      <c r="E236" s="161" t="s">
        <v>1</v>
      </c>
      <c r="F236" s="162" t="s">
        <v>3133</v>
      </c>
      <c r="H236" s="163">
        <v>0.96</v>
      </c>
      <c r="I236" s="164"/>
      <c r="L236" s="160"/>
      <c r="M236" s="165"/>
      <c r="T236" s="166"/>
      <c r="AT236" s="161" t="s">
        <v>381</v>
      </c>
      <c r="AU236" s="161" t="s">
        <v>90</v>
      </c>
      <c r="AV236" s="13" t="s">
        <v>90</v>
      </c>
      <c r="AW236" s="13" t="s">
        <v>36</v>
      </c>
      <c r="AX236" s="13" t="s">
        <v>80</v>
      </c>
      <c r="AY236" s="161" t="s">
        <v>373</v>
      </c>
    </row>
    <row r="237" spans="2:65" s="13" customFormat="1" ht="11.25">
      <c r="B237" s="160"/>
      <c r="D237" s="154" t="s">
        <v>381</v>
      </c>
      <c r="E237" s="161" t="s">
        <v>1</v>
      </c>
      <c r="F237" s="162" t="s">
        <v>3134</v>
      </c>
      <c r="H237" s="163">
        <v>6.4</v>
      </c>
      <c r="I237" s="164"/>
      <c r="L237" s="160"/>
      <c r="M237" s="165"/>
      <c r="T237" s="166"/>
      <c r="AT237" s="161" t="s">
        <v>381</v>
      </c>
      <c r="AU237" s="161" t="s">
        <v>90</v>
      </c>
      <c r="AV237" s="13" t="s">
        <v>90</v>
      </c>
      <c r="AW237" s="13" t="s">
        <v>36</v>
      </c>
      <c r="AX237" s="13" t="s">
        <v>80</v>
      </c>
      <c r="AY237" s="161" t="s">
        <v>373</v>
      </c>
    </row>
    <row r="238" spans="2:65" s="13" customFormat="1" ht="11.25">
      <c r="B238" s="160"/>
      <c r="D238" s="154" t="s">
        <v>381</v>
      </c>
      <c r="E238" s="161" t="s">
        <v>1</v>
      </c>
      <c r="F238" s="162" t="s">
        <v>3135</v>
      </c>
      <c r="H238" s="163">
        <v>0.48</v>
      </c>
      <c r="I238" s="164"/>
      <c r="L238" s="160"/>
      <c r="M238" s="165"/>
      <c r="T238" s="166"/>
      <c r="AT238" s="161" t="s">
        <v>381</v>
      </c>
      <c r="AU238" s="161" t="s">
        <v>90</v>
      </c>
      <c r="AV238" s="13" t="s">
        <v>90</v>
      </c>
      <c r="AW238" s="13" t="s">
        <v>36</v>
      </c>
      <c r="AX238" s="13" t="s">
        <v>80</v>
      </c>
      <c r="AY238" s="161" t="s">
        <v>373</v>
      </c>
    </row>
    <row r="239" spans="2:65" s="13" customFormat="1" ht="11.25">
      <c r="B239" s="160"/>
      <c r="D239" s="154" t="s">
        <v>381</v>
      </c>
      <c r="E239" s="161" t="s">
        <v>1</v>
      </c>
      <c r="F239" s="162" t="s">
        <v>3136</v>
      </c>
      <c r="H239" s="163">
        <v>0.48</v>
      </c>
      <c r="I239" s="164"/>
      <c r="L239" s="160"/>
      <c r="M239" s="165"/>
      <c r="T239" s="166"/>
      <c r="AT239" s="161" t="s">
        <v>381</v>
      </c>
      <c r="AU239" s="161" t="s">
        <v>90</v>
      </c>
      <c r="AV239" s="13" t="s">
        <v>90</v>
      </c>
      <c r="AW239" s="13" t="s">
        <v>36</v>
      </c>
      <c r="AX239" s="13" t="s">
        <v>80</v>
      </c>
      <c r="AY239" s="161" t="s">
        <v>373</v>
      </c>
    </row>
    <row r="240" spans="2:65" s="14" customFormat="1" ht="11.25">
      <c r="B240" s="167"/>
      <c r="D240" s="154" t="s">
        <v>381</v>
      </c>
      <c r="E240" s="168" t="s">
        <v>1</v>
      </c>
      <c r="F240" s="169" t="s">
        <v>386</v>
      </c>
      <c r="H240" s="170">
        <v>17.36</v>
      </c>
      <c r="I240" s="171"/>
      <c r="L240" s="167"/>
      <c r="M240" s="172"/>
      <c r="T240" s="173"/>
      <c r="AT240" s="168" t="s">
        <v>381</v>
      </c>
      <c r="AU240" s="168" t="s">
        <v>90</v>
      </c>
      <c r="AV240" s="14" t="s">
        <v>379</v>
      </c>
      <c r="AW240" s="14" t="s">
        <v>36</v>
      </c>
      <c r="AX240" s="14" t="s">
        <v>87</v>
      </c>
      <c r="AY240" s="168" t="s">
        <v>373</v>
      </c>
    </row>
    <row r="241" spans="2:65" s="11" customFormat="1" ht="25.9" customHeight="1">
      <c r="B241" s="127"/>
      <c r="D241" s="128" t="s">
        <v>79</v>
      </c>
      <c r="E241" s="129" t="s">
        <v>1726</v>
      </c>
      <c r="F241" s="129" t="s">
        <v>3137</v>
      </c>
      <c r="I241" s="130"/>
      <c r="J241" s="131">
        <f>BK241</f>
        <v>0</v>
      </c>
      <c r="L241" s="127"/>
      <c r="M241" s="132"/>
      <c r="P241" s="133">
        <f>P242+P324+P389+P470+P478</f>
        <v>0</v>
      </c>
      <c r="R241" s="133">
        <f>R242+R324+R389+R470+R478</f>
        <v>2.1685880000000002</v>
      </c>
      <c r="T241" s="134">
        <f>T242+T324+T389+T470+T478</f>
        <v>0</v>
      </c>
      <c r="AR241" s="128" t="s">
        <v>90</v>
      </c>
      <c r="AT241" s="135" t="s">
        <v>79</v>
      </c>
      <c r="AU241" s="135" t="s">
        <v>80</v>
      </c>
      <c r="AY241" s="128" t="s">
        <v>373</v>
      </c>
      <c r="BK241" s="136">
        <f>BK242+BK324+BK389+BK470+BK478</f>
        <v>0</v>
      </c>
    </row>
    <row r="242" spans="2:65" s="11" customFormat="1" ht="22.9" customHeight="1">
      <c r="B242" s="127"/>
      <c r="D242" s="128" t="s">
        <v>79</v>
      </c>
      <c r="E242" s="137" t="s">
        <v>2078</v>
      </c>
      <c r="F242" s="137" t="s">
        <v>2079</v>
      </c>
      <c r="I242" s="130"/>
      <c r="J242" s="138">
        <f>BK242</f>
        <v>0</v>
      </c>
      <c r="L242" s="127"/>
      <c r="M242" s="132"/>
      <c r="P242" s="133">
        <f>SUM(P243:P323)</f>
        <v>0</v>
      </c>
      <c r="R242" s="133">
        <f>SUM(R243:R323)</f>
        <v>1.1671400000000001</v>
      </c>
      <c r="T242" s="134">
        <f>SUM(T243:T323)</f>
        <v>0</v>
      </c>
      <c r="AR242" s="128" t="s">
        <v>90</v>
      </c>
      <c r="AT242" s="135" t="s">
        <v>79</v>
      </c>
      <c r="AU242" s="135" t="s">
        <v>87</v>
      </c>
      <c r="AY242" s="128" t="s">
        <v>373</v>
      </c>
      <c r="BK242" s="136">
        <f>SUM(BK243:BK323)</f>
        <v>0</v>
      </c>
    </row>
    <row r="243" spans="2:65" s="1" customFormat="1" ht="16.5" customHeight="1">
      <c r="B243" s="32"/>
      <c r="C243" s="139" t="s">
        <v>304</v>
      </c>
      <c r="D243" s="139" t="s">
        <v>375</v>
      </c>
      <c r="E243" s="140" t="s">
        <v>3138</v>
      </c>
      <c r="F243" s="141" t="s">
        <v>3139</v>
      </c>
      <c r="G243" s="142" t="s">
        <v>465</v>
      </c>
      <c r="H243" s="143">
        <v>12</v>
      </c>
      <c r="I243" s="144"/>
      <c r="J243" s="145">
        <f>ROUND(I243*H243,2)</f>
        <v>0</v>
      </c>
      <c r="K243" s="146"/>
      <c r="L243" s="32"/>
      <c r="M243" s="147" t="s">
        <v>1</v>
      </c>
      <c r="N243" s="148" t="s">
        <v>45</v>
      </c>
      <c r="P243" s="149">
        <f>O243*H243</f>
        <v>0</v>
      </c>
      <c r="Q243" s="149">
        <v>1.6800000000000001E-3</v>
      </c>
      <c r="R243" s="149">
        <f>Q243*H243</f>
        <v>2.0160000000000001E-2</v>
      </c>
      <c r="S243" s="149">
        <v>0</v>
      </c>
      <c r="T243" s="150">
        <f>S243*H243</f>
        <v>0</v>
      </c>
      <c r="AR243" s="151" t="s">
        <v>497</v>
      </c>
      <c r="AT243" s="151" t="s">
        <v>375</v>
      </c>
      <c r="AU243" s="151" t="s">
        <v>90</v>
      </c>
      <c r="AY243" s="17" t="s">
        <v>373</v>
      </c>
      <c r="BE243" s="152">
        <f>IF(N243="základní",J243,0)</f>
        <v>0</v>
      </c>
      <c r="BF243" s="152">
        <f>IF(N243="snížená",J243,0)</f>
        <v>0</v>
      </c>
      <c r="BG243" s="152">
        <f>IF(N243="zákl. přenesená",J243,0)</f>
        <v>0</v>
      </c>
      <c r="BH243" s="152">
        <f>IF(N243="sníž. přenesená",J243,0)</f>
        <v>0</v>
      </c>
      <c r="BI243" s="152">
        <f>IF(N243="nulová",J243,0)</f>
        <v>0</v>
      </c>
      <c r="BJ243" s="17" t="s">
        <v>87</v>
      </c>
      <c r="BK243" s="152">
        <f>ROUND(I243*H243,2)</f>
        <v>0</v>
      </c>
      <c r="BL243" s="17" t="s">
        <v>497</v>
      </c>
      <c r="BM243" s="151" t="s">
        <v>3140</v>
      </c>
    </row>
    <row r="244" spans="2:65" s="13" customFormat="1" ht="11.25">
      <c r="B244" s="160"/>
      <c r="D244" s="154" t="s">
        <v>381</v>
      </c>
      <c r="E244" s="161" t="s">
        <v>1</v>
      </c>
      <c r="F244" s="162" t="s">
        <v>3141</v>
      </c>
      <c r="H244" s="163">
        <v>12</v>
      </c>
      <c r="I244" s="164"/>
      <c r="L244" s="160"/>
      <c r="M244" s="165"/>
      <c r="T244" s="166"/>
      <c r="AT244" s="161" t="s">
        <v>381</v>
      </c>
      <c r="AU244" s="161" t="s">
        <v>90</v>
      </c>
      <c r="AV244" s="13" t="s">
        <v>90</v>
      </c>
      <c r="AW244" s="13" t="s">
        <v>36</v>
      </c>
      <c r="AX244" s="13" t="s">
        <v>87</v>
      </c>
      <c r="AY244" s="161" t="s">
        <v>373</v>
      </c>
    </row>
    <row r="245" spans="2:65" s="1" customFormat="1" ht="16.5" customHeight="1">
      <c r="B245" s="32"/>
      <c r="C245" s="139" t="s">
        <v>8</v>
      </c>
      <c r="D245" s="139" t="s">
        <v>375</v>
      </c>
      <c r="E245" s="140" t="s">
        <v>3142</v>
      </c>
      <c r="F245" s="141" t="s">
        <v>3143</v>
      </c>
      <c r="G245" s="142" t="s">
        <v>465</v>
      </c>
      <c r="H245" s="143">
        <v>80</v>
      </c>
      <c r="I245" s="144"/>
      <c r="J245" s="145">
        <f>ROUND(I245*H245,2)</f>
        <v>0</v>
      </c>
      <c r="K245" s="146"/>
      <c r="L245" s="32"/>
      <c r="M245" s="147" t="s">
        <v>1</v>
      </c>
      <c r="N245" s="148" t="s">
        <v>45</v>
      </c>
      <c r="P245" s="149">
        <f>O245*H245</f>
        <v>0</v>
      </c>
      <c r="Q245" s="149">
        <v>1.91E-3</v>
      </c>
      <c r="R245" s="149">
        <f>Q245*H245</f>
        <v>0.15279999999999999</v>
      </c>
      <c r="S245" s="149">
        <v>0</v>
      </c>
      <c r="T245" s="150">
        <f>S245*H245</f>
        <v>0</v>
      </c>
      <c r="AR245" s="151" t="s">
        <v>497</v>
      </c>
      <c r="AT245" s="151" t="s">
        <v>375</v>
      </c>
      <c r="AU245" s="151" t="s">
        <v>90</v>
      </c>
      <c r="AY245" s="17" t="s">
        <v>373</v>
      </c>
      <c r="BE245" s="152">
        <f>IF(N245="základní",J245,0)</f>
        <v>0</v>
      </c>
      <c r="BF245" s="152">
        <f>IF(N245="snížená",J245,0)</f>
        <v>0</v>
      </c>
      <c r="BG245" s="152">
        <f>IF(N245="zákl. přenesená",J245,0)</f>
        <v>0</v>
      </c>
      <c r="BH245" s="152">
        <f>IF(N245="sníž. přenesená",J245,0)</f>
        <v>0</v>
      </c>
      <c r="BI245" s="152">
        <f>IF(N245="nulová",J245,0)</f>
        <v>0</v>
      </c>
      <c r="BJ245" s="17" t="s">
        <v>87</v>
      </c>
      <c r="BK245" s="152">
        <f>ROUND(I245*H245,2)</f>
        <v>0</v>
      </c>
      <c r="BL245" s="17" t="s">
        <v>497</v>
      </c>
      <c r="BM245" s="151" t="s">
        <v>3144</v>
      </c>
    </row>
    <row r="246" spans="2:65" s="13" customFormat="1" ht="11.25">
      <c r="B246" s="160"/>
      <c r="D246" s="154" t="s">
        <v>381</v>
      </c>
      <c r="E246" s="161" t="s">
        <v>1</v>
      </c>
      <c r="F246" s="162" t="s">
        <v>3145</v>
      </c>
      <c r="H246" s="163">
        <v>80</v>
      </c>
      <c r="I246" s="164"/>
      <c r="L246" s="160"/>
      <c r="M246" s="165"/>
      <c r="T246" s="166"/>
      <c r="AT246" s="161" t="s">
        <v>381</v>
      </c>
      <c r="AU246" s="161" t="s">
        <v>90</v>
      </c>
      <c r="AV246" s="13" t="s">
        <v>90</v>
      </c>
      <c r="AW246" s="13" t="s">
        <v>36</v>
      </c>
      <c r="AX246" s="13" t="s">
        <v>87</v>
      </c>
      <c r="AY246" s="161" t="s">
        <v>373</v>
      </c>
    </row>
    <row r="247" spans="2:65" s="1" customFormat="1" ht="16.5" customHeight="1">
      <c r="B247" s="32"/>
      <c r="C247" s="139" t="s">
        <v>473</v>
      </c>
      <c r="D247" s="139" t="s">
        <v>375</v>
      </c>
      <c r="E247" s="140" t="s">
        <v>3146</v>
      </c>
      <c r="F247" s="141" t="s">
        <v>3147</v>
      </c>
      <c r="G247" s="142" t="s">
        <v>465</v>
      </c>
      <c r="H247" s="143">
        <v>6</v>
      </c>
      <c r="I247" s="144"/>
      <c r="J247" s="145">
        <f>ROUND(I247*H247,2)</f>
        <v>0</v>
      </c>
      <c r="K247" s="146"/>
      <c r="L247" s="32"/>
      <c r="M247" s="147" t="s">
        <v>1</v>
      </c>
      <c r="N247" s="148" t="s">
        <v>45</v>
      </c>
      <c r="P247" s="149">
        <f>O247*H247</f>
        <v>0</v>
      </c>
      <c r="Q247" s="149">
        <v>3.0799999999999998E-3</v>
      </c>
      <c r="R247" s="149">
        <f>Q247*H247</f>
        <v>1.848E-2</v>
      </c>
      <c r="S247" s="149">
        <v>0</v>
      </c>
      <c r="T247" s="150">
        <f>S247*H247</f>
        <v>0</v>
      </c>
      <c r="AR247" s="151" t="s">
        <v>497</v>
      </c>
      <c r="AT247" s="151" t="s">
        <v>375</v>
      </c>
      <c r="AU247" s="151" t="s">
        <v>90</v>
      </c>
      <c r="AY247" s="17" t="s">
        <v>373</v>
      </c>
      <c r="BE247" s="152">
        <f>IF(N247="základní",J247,0)</f>
        <v>0</v>
      </c>
      <c r="BF247" s="152">
        <f>IF(N247="snížená",J247,0)</f>
        <v>0</v>
      </c>
      <c r="BG247" s="152">
        <f>IF(N247="zákl. přenesená",J247,0)</f>
        <v>0</v>
      </c>
      <c r="BH247" s="152">
        <f>IF(N247="sníž. přenesená",J247,0)</f>
        <v>0</v>
      </c>
      <c r="BI247" s="152">
        <f>IF(N247="nulová",J247,0)</f>
        <v>0</v>
      </c>
      <c r="BJ247" s="17" t="s">
        <v>87</v>
      </c>
      <c r="BK247" s="152">
        <f>ROUND(I247*H247,2)</f>
        <v>0</v>
      </c>
      <c r="BL247" s="17" t="s">
        <v>497</v>
      </c>
      <c r="BM247" s="151" t="s">
        <v>3148</v>
      </c>
    </row>
    <row r="248" spans="2:65" s="13" customFormat="1" ht="11.25">
      <c r="B248" s="160"/>
      <c r="D248" s="154" t="s">
        <v>381</v>
      </c>
      <c r="E248" s="161" t="s">
        <v>1</v>
      </c>
      <c r="F248" s="162" t="s">
        <v>3149</v>
      </c>
      <c r="H248" s="163">
        <v>6</v>
      </c>
      <c r="I248" s="164"/>
      <c r="L248" s="160"/>
      <c r="M248" s="165"/>
      <c r="T248" s="166"/>
      <c r="AT248" s="161" t="s">
        <v>381</v>
      </c>
      <c r="AU248" s="161" t="s">
        <v>90</v>
      </c>
      <c r="AV248" s="13" t="s">
        <v>90</v>
      </c>
      <c r="AW248" s="13" t="s">
        <v>36</v>
      </c>
      <c r="AX248" s="13" t="s">
        <v>87</v>
      </c>
      <c r="AY248" s="161" t="s">
        <v>373</v>
      </c>
    </row>
    <row r="249" spans="2:65" s="1" customFormat="1" ht="16.5" customHeight="1">
      <c r="B249" s="32"/>
      <c r="C249" s="139" t="s">
        <v>478</v>
      </c>
      <c r="D249" s="139" t="s">
        <v>375</v>
      </c>
      <c r="E249" s="140" t="s">
        <v>3150</v>
      </c>
      <c r="F249" s="141" t="s">
        <v>3151</v>
      </c>
      <c r="G249" s="142" t="s">
        <v>465</v>
      </c>
      <c r="H249" s="143">
        <v>6</v>
      </c>
      <c r="I249" s="144"/>
      <c r="J249" s="145">
        <f>ROUND(I249*H249,2)</f>
        <v>0</v>
      </c>
      <c r="K249" s="146"/>
      <c r="L249" s="32"/>
      <c r="M249" s="147" t="s">
        <v>1</v>
      </c>
      <c r="N249" s="148" t="s">
        <v>45</v>
      </c>
      <c r="P249" s="149">
        <f>O249*H249</f>
        <v>0</v>
      </c>
      <c r="Q249" s="149">
        <v>3.0799999999999998E-3</v>
      </c>
      <c r="R249" s="149">
        <f>Q249*H249</f>
        <v>1.848E-2</v>
      </c>
      <c r="S249" s="149">
        <v>0</v>
      </c>
      <c r="T249" s="150">
        <f>S249*H249</f>
        <v>0</v>
      </c>
      <c r="AR249" s="151" t="s">
        <v>497</v>
      </c>
      <c r="AT249" s="151" t="s">
        <v>375</v>
      </c>
      <c r="AU249" s="151" t="s">
        <v>90</v>
      </c>
      <c r="AY249" s="17" t="s">
        <v>373</v>
      </c>
      <c r="BE249" s="152">
        <f>IF(N249="základní",J249,0)</f>
        <v>0</v>
      </c>
      <c r="BF249" s="152">
        <f>IF(N249="snížená",J249,0)</f>
        <v>0</v>
      </c>
      <c r="BG249" s="152">
        <f>IF(N249="zákl. přenesená",J249,0)</f>
        <v>0</v>
      </c>
      <c r="BH249" s="152">
        <f>IF(N249="sníž. přenesená",J249,0)</f>
        <v>0</v>
      </c>
      <c r="BI249" s="152">
        <f>IF(N249="nulová",J249,0)</f>
        <v>0</v>
      </c>
      <c r="BJ249" s="17" t="s">
        <v>87</v>
      </c>
      <c r="BK249" s="152">
        <f>ROUND(I249*H249,2)</f>
        <v>0</v>
      </c>
      <c r="BL249" s="17" t="s">
        <v>497</v>
      </c>
      <c r="BM249" s="151" t="s">
        <v>3152</v>
      </c>
    </row>
    <row r="250" spans="2:65" s="13" customFormat="1" ht="11.25">
      <c r="B250" s="160"/>
      <c r="D250" s="154" t="s">
        <v>381</v>
      </c>
      <c r="E250" s="161" t="s">
        <v>1</v>
      </c>
      <c r="F250" s="162" t="s">
        <v>3149</v>
      </c>
      <c r="H250" s="163">
        <v>6</v>
      </c>
      <c r="I250" s="164"/>
      <c r="L250" s="160"/>
      <c r="M250" s="165"/>
      <c r="T250" s="166"/>
      <c r="AT250" s="161" t="s">
        <v>381</v>
      </c>
      <c r="AU250" s="161" t="s">
        <v>90</v>
      </c>
      <c r="AV250" s="13" t="s">
        <v>90</v>
      </c>
      <c r="AW250" s="13" t="s">
        <v>36</v>
      </c>
      <c r="AX250" s="13" t="s">
        <v>87</v>
      </c>
      <c r="AY250" s="161" t="s">
        <v>373</v>
      </c>
    </row>
    <row r="251" spans="2:65" s="1" customFormat="1" ht="16.5" customHeight="1">
      <c r="B251" s="32"/>
      <c r="C251" s="139" t="s">
        <v>271</v>
      </c>
      <c r="D251" s="139" t="s">
        <v>375</v>
      </c>
      <c r="E251" s="140" t="s">
        <v>3153</v>
      </c>
      <c r="F251" s="141" t="s">
        <v>3154</v>
      </c>
      <c r="G251" s="142" t="s">
        <v>465</v>
      </c>
      <c r="H251" s="143">
        <v>70</v>
      </c>
      <c r="I251" s="144"/>
      <c r="J251" s="145">
        <f>ROUND(I251*H251,2)</f>
        <v>0</v>
      </c>
      <c r="K251" s="146"/>
      <c r="L251" s="32"/>
      <c r="M251" s="147" t="s">
        <v>1</v>
      </c>
      <c r="N251" s="148" t="s">
        <v>45</v>
      </c>
      <c r="P251" s="149">
        <f>O251*H251</f>
        <v>0</v>
      </c>
      <c r="Q251" s="149">
        <v>1.42E-3</v>
      </c>
      <c r="R251" s="149">
        <f>Q251*H251</f>
        <v>9.9400000000000002E-2</v>
      </c>
      <c r="S251" s="149">
        <v>0</v>
      </c>
      <c r="T251" s="150">
        <f>S251*H251</f>
        <v>0</v>
      </c>
      <c r="AR251" s="151" t="s">
        <v>497</v>
      </c>
      <c r="AT251" s="151" t="s">
        <v>375</v>
      </c>
      <c r="AU251" s="151" t="s">
        <v>90</v>
      </c>
      <c r="AY251" s="17" t="s">
        <v>373</v>
      </c>
      <c r="BE251" s="152">
        <f>IF(N251="základní",J251,0)</f>
        <v>0</v>
      </c>
      <c r="BF251" s="152">
        <f>IF(N251="snížená",J251,0)</f>
        <v>0</v>
      </c>
      <c r="BG251" s="152">
        <f>IF(N251="zákl. přenesená",J251,0)</f>
        <v>0</v>
      </c>
      <c r="BH251" s="152">
        <f>IF(N251="sníž. přenesená",J251,0)</f>
        <v>0</v>
      </c>
      <c r="BI251" s="152">
        <f>IF(N251="nulová",J251,0)</f>
        <v>0</v>
      </c>
      <c r="BJ251" s="17" t="s">
        <v>87</v>
      </c>
      <c r="BK251" s="152">
        <f>ROUND(I251*H251,2)</f>
        <v>0</v>
      </c>
      <c r="BL251" s="17" t="s">
        <v>497</v>
      </c>
      <c r="BM251" s="151" t="s">
        <v>3155</v>
      </c>
    </row>
    <row r="252" spans="2:65" s="13" customFormat="1" ht="11.25">
      <c r="B252" s="160"/>
      <c r="D252" s="154" t="s">
        <v>381</v>
      </c>
      <c r="E252" s="161" t="s">
        <v>1</v>
      </c>
      <c r="F252" s="162" t="s">
        <v>3156</v>
      </c>
      <c r="H252" s="163">
        <v>70</v>
      </c>
      <c r="I252" s="164"/>
      <c r="L252" s="160"/>
      <c r="M252" s="165"/>
      <c r="T252" s="166"/>
      <c r="AT252" s="161" t="s">
        <v>381</v>
      </c>
      <c r="AU252" s="161" t="s">
        <v>90</v>
      </c>
      <c r="AV252" s="13" t="s">
        <v>90</v>
      </c>
      <c r="AW252" s="13" t="s">
        <v>36</v>
      </c>
      <c r="AX252" s="13" t="s">
        <v>87</v>
      </c>
      <c r="AY252" s="161" t="s">
        <v>373</v>
      </c>
    </row>
    <row r="253" spans="2:65" s="1" customFormat="1" ht="16.5" customHeight="1">
      <c r="B253" s="32"/>
      <c r="C253" s="139" t="s">
        <v>497</v>
      </c>
      <c r="D253" s="139" t="s">
        <v>375</v>
      </c>
      <c r="E253" s="140" t="s">
        <v>3157</v>
      </c>
      <c r="F253" s="141" t="s">
        <v>3158</v>
      </c>
      <c r="G253" s="142" t="s">
        <v>465</v>
      </c>
      <c r="H253" s="143">
        <v>17</v>
      </c>
      <c r="I253" s="144"/>
      <c r="J253" s="145">
        <f>ROUND(I253*H253,2)</f>
        <v>0</v>
      </c>
      <c r="K253" s="146"/>
      <c r="L253" s="32"/>
      <c r="M253" s="147" t="s">
        <v>1</v>
      </c>
      <c r="N253" s="148" t="s">
        <v>45</v>
      </c>
      <c r="P253" s="149">
        <f>O253*H253</f>
        <v>0</v>
      </c>
      <c r="Q253" s="149">
        <v>1.97E-3</v>
      </c>
      <c r="R253" s="149">
        <f>Q253*H253</f>
        <v>3.3489999999999999E-2</v>
      </c>
      <c r="S253" s="149">
        <v>0</v>
      </c>
      <c r="T253" s="150">
        <f>S253*H253</f>
        <v>0</v>
      </c>
      <c r="AR253" s="151" t="s">
        <v>497</v>
      </c>
      <c r="AT253" s="151" t="s">
        <v>375</v>
      </c>
      <c r="AU253" s="151" t="s">
        <v>90</v>
      </c>
      <c r="AY253" s="17" t="s">
        <v>373</v>
      </c>
      <c r="BE253" s="152">
        <f>IF(N253="základní",J253,0)</f>
        <v>0</v>
      </c>
      <c r="BF253" s="152">
        <f>IF(N253="snížená",J253,0)</f>
        <v>0</v>
      </c>
      <c r="BG253" s="152">
        <f>IF(N253="zákl. přenesená",J253,0)</f>
        <v>0</v>
      </c>
      <c r="BH253" s="152">
        <f>IF(N253="sníž. přenesená",J253,0)</f>
        <v>0</v>
      </c>
      <c r="BI253" s="152">
        <f>IF(N253="nulová",J253,0)</f>
        <v>0</v>
      </c>
      <c r="BJ253" s="17" t="s">
        <v>87</v>
      </c>
      <c r="BK253" s="152">
        <f>ROUND(I253*H253,2)</f>
        <v>0</v>
      </c>
      <c r="BL253" s="17" t="s">
        <v>497</v>
      </c>
      <c r="BM253" s="151" t="s">
        <v>3159</v>
      </c>
    </row>
    <row r="254" spans="2:65" s="13" customFormat="1" ht="11.25">
      <c r="B254" s="160"/>
      <c r="D254" s="154" t="s">
        <v>381</v>
      </c>
      <c r="E254" s="161" t="s">
        <v>1</v>
      </c>
      <c r="F254" s="162" t="s">
        <v>3160</v>
      </c>
      <c r="H254" s="163">
        <v>17</v>
      </c>
      <c r="I254" s="164"/>
      <c r="L254" s="160"/>
      <c r="M254" s="165"/>
      <c r="T254" s="166"/>
      <c r="AT254" s="161" t="s">
        <v>381</v>
      </c>
      <c r="AU254" s="161" t="s">
        <v>90</v>
      </c>
      <c r="AV254" s="13" t="s">
        <v>90</v>
      </c>
      <c r="AW254" s="13" t="s">
        <v>36</v>
      </c>
      <c r="AX254" s="13" t="s">
        <v>87</v>
      </c>
      <c r="AY254" s="161" t="s">
        <v>373</v>
      </c>
    </row>
    <row r="255" spans="2:65" s="1" customFormat="1" ht="16.5" customHeight="1">
      <c r="B255" s="32"/>
      <c r="C255" s="139" t="s">
        <v>513</v>
      </c>
      <c r="D255" s="139" t="s">
        <v>375</v>
      </c>
      <c r="E255" s="140" t="s">
        <v>3161</v>
      </c>
      <c r="F255" s="141" t="s">
        <v>3162</v>
      </c>
      <c r="G255" s="142" t="s">
        <v>465</v>
      </c>
      <c r="H255" s="143">
        <v>26</v>
      </c>
      <c r="I255" s="144"/>
      <c r="J255" s="145">
        <f>ROUND(I255*H255,2)</f>
        <v>0</v>
      </c>
      <c r="K255" s="146"/>
      <c r="L255" s="32"/>
      <c r="M255" s="147" t="s">
        <v>1</v>
      </c>
      <c r="N255" s="148" t="s">
        <v>45</v>
      </c>
      <c r="P255" s="149">
        <f>O255*H255</f>
        <v>0</v>
      </c>
      <c r="Q255" s="149">
        <v>3.0400000000000002E-3</v>
      </c>
      <c r="R255" s="149">
        <f>Q255*H255</f>
        <v>7.9039999999999999E-2</v>
      </c>
      <c r="S255" s="149">
        <v>0</v>
      </c>
      <c r="T255" s="150">
        <f>S255*H255</f>
        <v>0</v>
      </c>
      <c r="AR255" s="151" t="s">
        <v>497</v>
      </c>
      <c r="AT255" s="151" t="s">
        <v>375</v>
      </c>
      <c r="AU255" s="151" t="s">
        <v>90</v>
      </c>
      <c r="AY255" s="17" t="s">
        <v>373</v>
      </c>
      <c r="BE255" s="152">
        <f>IF(N255="základní",J255,0)</f>
        <v>0</v>
      </c>
      <c r="BF255" s="152">
        <f>IF(N255="snížená",J255,0)</f>
        <v>0</v>
      </c>
      <c r="BG255" s="152">
        <f>IF(N255="zákl. přenesená",J255,0)</f>
        <v>0</v>
      </c>
      <c r="BH255" s="152">
        <f>IF(N255="sníž. přenesená",J255,0)</f>
        <v>0</v>
      </c>
      <c r="BI255" s="152">
        <f>IF(N255="nulová",J255,0)</f>
        <v>0</v>
      </c>
      <c r="BJ255" s="17" t="s">
        <v>87</v>
      </c>
      <c r="BK255" s="152">
        <f>ROUND(I255*H255,2)</f>
        <v>0</v>
      </c>
      <c r="BL255" s="17" t="s">
        <v>497</v>
      </c>
      <c r="BM255" s="151" t="s">
        <v>3163</v>
      </c>
    </row>
    <row r="256" spans="2:65" s="13" customFormat="1" ht="11.25">
      <c r="B256" s="160"/>
      <c r="D256" s="154" t="s">
        <v>381</v>
      </c>
      <c r="E256" s="161" t="s">
        <v>1</v>
      </c>
      <c r="F256" s="162" t="s">
        <v>3164</v>
      </c>
      <c r="H256" s="163">
        <v>26</v>
      </c>
      <c r="I256" s="164"/>
      <c r="L256" s="160"/>
      <c r="M256" s="165"/>
      <c r="T256" s="166"/>
      <c r="AT256" s="161" t="s">
        <v>381</v>
      </c>
      <c r="AU256" s="161" t="s">
        <v>90</v>
      </c>
      <c r="AV256" s="13" t="s">
        <v>90</v>
      </c>
      <c r="AW256" s="13" t="s">
        <v>36</v>
      </c>
      <c r="AX256" s="13" t="s">
        <v>87</v>
      </c>
      <c r="AY256" s="161" t="s">
        <v>373</v>
      </c>
    </row>
    <row r="257" spans="2:65" s="1" customFormat="1" ht="16.5" customHeight="1">
      <c r="B257" s="32"/>
      <c r="C257" s="139" t="s">
        <v>519</v>
      </c>
      <c r="D257" s="139" t="s">
        <v>375</v>
      </c>
      <c r="E257" s="140" t="s">
        <v>3165</v>
      </c>
      <c r="F257" s="141" t="s">
        <v>3166</v>
      </c>
      <c r="G257" s="142" t="s">
        <v>465</v>
      </c>
      <c r="H257" s="143">
        <v>46</v>
      </c>
      <c r="I257" s="144"/>
      <c r="J257" s="145">
        <f>ROUND(I257*H257,2)</f>
        <v>0</v>
      </c>
      <c r="K257" s="146"/>
      <c r="L257" s="32"/>
      <c r="M257" s="147" t="s">
        <v>1</v>
      </c>
      <c r="N257" s="148" t="s">
        <v>45</v>
      </c>
      <c r="P257" s="149">
        <f>O257*H257</f>
        <v>0</v>
      </c>
      <c r="Q257" s="149">
        <v>5.9000000000000003E-4</v>
      </c>
      <c r="R257" s="149">
        <f>Q257*H257</f>
        <v>2.7140000000000001E-2</v>
      </c>
      <c r="S257" s="149">
        <v>0</v>
      </c>
      <c r="T257" s="150">
        <f>S257*H257</f>
        <v>0</v>
      </c>
      <c r="AR257" s="151" t="s">
        <v>497</v>
      </c>
      <c r="AT257" s="151" t="s">
        <v>375</v>
      </c>
      <c r="AU257" s="151" t="s">
        <v>90</v>
      </c>
      <c r="AY257" s="17" t="s">
        <v>373</v>
      </c>
      <c r="BE257" s="152">
        <f>IF(N257="základní",J257,0)</f>
        <v>0</v>
      </c>
      <c r="BF257" s="152">
        <f>IF(N257="snížená",J257,0)</f>
        <v>0</v>
      </c>
      <c r="BG257" s="152">
        <f>IF(N257="zákl. přenesená",J257,0)</f>
        <v>0</v>
      </c>
      <c r="BH257" s="152">
        <f>IF(N257="sníž. přenesená",J257,0)</f>
        <v>0</v>
      </c>
      <c r="BI257" s="152">
        <f>IF(N257="nulová",J257,0)</f>
        <v>0</v>
      </c>
      <c r="BJ257" s="17" t="s">
        <v>87</v>
      </c>
      <c r="BK257" s="152">
        <f>ROUND(I257*H257,2)</f>
        <v>0</v>
      </c>
      <c r="BL257" s="17" t="s">
        <v>497</v>
      </c>
      <c r="BM257" s="151" t="s">
        <v>3167</v>
      </c>
    </row>
    <row r="258" spans="2:65" s="13" customFormat="1" ht="11.25">
      <c r="B258" s="160"/>
      <c r="D258" s="154" t="s">
        <v>381</v>
      </c>
      <c r="E258" s="161" t="s">
        <v>1</v>
      </c>
      <c r="F258" s="162" t="s">
        <v>3168</v>
      </c>
      <c r="H258" s="163">
        <v>46</v>
      </c>
      <c r="I258" s="164"/>
      <c r="L258" s="160"/>
      <c r="M258" s="165"/>
      <c r="T258" s="166"/>
      <c r="AT258" s="161" t="s">
        <v>381</v>
      </c>
      <c r="AU258" s="161" t="s">
        <v>90</v>
      </c>
      <c r="AV258" s="13" t="s">
        <v>90</v>
      </c>
      <c r="AW258" s="13" t="s">
        <v>36</v>
      </c>
      <c r="AX258" s="13" t="s">
        <v>87</v>
      </c>
      <c r="AY258" s="161" t="s">
        <v>373</v>
      </c>
    </row>
    <row r="259" spans="2:65" s="1" customFormat="1" ht="16.5" customHeight="1">
      <c r="B259" s="32"/>
      <c r="C259" s="139" t="s">
        <v>525</v>
      </c>
      <c r="D259" s="139" t="s">
        <v>375</v>
      </c>
      <c r="E259" s="140" t="s">
        <v>3169</v>
      </c>
      <c r="F259" s="141" t="s">
        <v>3170</v>
      </c>
      <c r="G259" s="142" t="s">
        <v>465</v>
      </c>
      <c r="H259" s="143">
        <v>42</v>
      </c>
      <c r="I259" s="144"/>
      <c r="J259" s="145">
        <f>ROUND(I259*H259,2)</f>
        <v>0</v>
      </c>
      <c r="K259" s="146"/>
      <c r="L259" s="32"/>
      <c r="M259" s="147" t="s">
        <v>1</v>
      </c>
      <c r="N259" s="148" t="s">
        <v>45</v>
      </c>
      <c r="P259" s="149">
        <f>O259*H259</f>
        <v>0</v>
      </c>
      <c r="Q259" s="149">
        <v>2.0100000000000001E-3</v>
      </c>
      <c r="R259" s="149">
        <f>Q259*H259</f>
        <v>8.4420000000000009E-2</v>
      </c>
      <c r="S259" s="149">
        <v>0</v>
      </c>
      <c r="T259" s="150">
        <f>S259*H259</f>
        <v>0</v>
      </c>
      <c r="AR259" s="151" t="s">
        <v>497</v>
      </c>
      <c r="AT259" s="151" t="s">
        <v>375</v>
      </c>
      <c r="AU259" s="151" t="s">
        <v>90</v>
      </c>
      <c r="AY259" s="17" t="s">
        <v>373</v>
      </c>
      <c r="BE259" s="152">
        <f>IF(N259="základní",J259,0)</f>
        <v>0</v>
      </c>
      <c r="BF259" s="152">
        <f>IF(N259="snížená",J259,0)</f>
        <v>0</v>
      </c>
      <c r="BG259" s="152">
        <f>IF(N259="zákl. přenesená",J259,0)</f>
        <v>0</v>
      </c>
      <c r="BH259" s="152">
        <f>IF(N259="sníž. přenesená",J259,0)</f>
        <v>0</v>
      </c>
      <c r="BI259" s="152">
        <f>IF(N259="nulová",J259,0)</f>
        <v>0</v>
      </c>
      <c r="BJ259" s="17" t="s">
        <v>87</v>
      </c>
      <c r="BK259" s="152">
        <f>ROUND(I259*H259,2)</f>
        <v>0</v>
      </c>
      <c r="BL259" s="17" t="s">
        <v>497</v>
      </c>
      <c r="BM259" s="151" t="s">
        <v>3171</v>
      </c>
    </row>
    <row r="260" spans="2:65" s="13" customFormat="1" ht="11.25">
      <c r="B260" s="160"/>
      <c r="D260" s="154" t="s">
        <v>381</v>
      </c>
      <c r="E260" s="161" t="s">
        <v>1</v>
      </c>
      <c r="F260" s="162" t="s">
        <v>3172</v>
      </c>
      <c r="H260" s="163">
        <v>42</v>
      </c>
      <c r="I260" s="164"/>
      <c r="L260" s="160"/>
      <c r="M260" s="165"/>
      <c r="T260" s="166"/>
      <c r="AT260" s="161" t="s">
        <v>381</v>
      </c>
      <c r="AU260" s="161" t="s">
        <v>90</v>
      </c>
      <c r="AV260" s="13" t="s">
        <v>90</v>
      </c>
      <c r="AW260" s="13" t="s">
        <v>36</v>
      </c>
      <c r="AX260" s="13" t="s">
        <v>87</v>
      </c>
      <c r="AY260" s="161" t="s">
        <v>373</v>
      </c>
    </row>
    <row r="261" spans="2:65" s="1" customFormat="1" ht="16.5" customHeight="1">
      <c r="B261" s="32"/>
      <c r="C261" s="139" t="s">
        <v>530</v>
      </c>
      <c r="D261" s="139" t="s">
        <v>375</v>
      </c>
      <c r="E261" s="140" t="s">
        <v>3173</v>
      </c>
      <c r="F261" s="141" t="s">
        <v>3174</v>
      </c>
      <c r="G261" s="142" t="s">
        <v>465</v>
      </c>
      <c r="H261" s="143">
        <v>75</v>
      </c>
      <c r="I261" s="144"/>
      <c r="J261" s="145">
        <f>ROUND(I261*H261,2)</f>
        <v>0</v>
      </c>
      <c r="K261" s="146"/>
      <c r="L261" s="32"/>
      <c r="M261" s="147" t="s">
        <v>1</v>
      </c>
      <c r="N261" s="148" t="s">
        <v>45</v>
      </c>
      <c r="P261" s="149">
        <f>O261*H261</f>
        <v>0</v>
      </c>
      <c r="Q261" s="149">
        <v>4.0000000000000002E-4</v>
      </c>
      <c r="R261" s="149">
        <f>Q261*H261</f>
        <v>3.0000000000000002E-2</v>
      </c>
      <c r="S261" s="149">
        <v>0</v>
      </c>
      <c r="T261" s="150">
        <f>S261*H261</f>
        <v>0</v>
      </c>
      <c r="AR261" s="151" t="s">
        <v>497</v>
      </c>
      <c r="AT261" s="151" t="s">
        <v>375</v>
      </c>
      <c r="AU261" s="151" t="s">
        <v>90</v>
      </c>
      <c r="AY261" s="17" t="s">
        <v>373</v>
      </c>
      <c r="BE261" s="152">
        <f>IF(N261="základní",J261,0)</f>
        <v>0</v>
      </c>
      <c r="BF261" s="152">
        <f>IF(N261="snížená",J261,0)</f>
        <v>0</v>
      </c>
      <c r="BG261" s="152">
        <f>IF(N261="zákl. přenesená",J261,0)</f>
        <v>0</v>
      </c>
      <c r="BH261" s="152">
        <f>IF(N261="sníž. přenesená",J261,0)</f>
        <v>0</v>
      </c>
      <c r="BI261" s="152">
        <f>IF(N261="nulová",J261,0)</f>
        <v>0</v>
      </c>
      <c r="BJ261" s="17" t="s">
        <v>87</v>
      </c>
      <c r="BK261" s="152">
        <f>ROUND(I261*H261,2)</f>
        <v>0</v>
      </c>
      <c r="BL261" s="17" t="s">
        <v>497</v>
      </c>
      <c r="BM261" s="151" t="s">
        <v>3175</v>
      </c>
    </row>
    <row r="262" spans="2:65" s="13" customFormat="1" ht="11.25">
      <c r="B262" s="160"/>
      <c r="D262" s="154" t="s">
        <v>381</v>
      </c>
      <c r="E262" s="161" t="s">
        <v>1</v>
      </c>
      <c r="F262" s="162" t="s">
        <v>3176</v>
      </c>
      <c r="H262" s="163">
        <v>75</v>
      </c>
      <c r="I262" s="164"/>
      <c r="L262" s="160"/>
      <c r="M262" s="165"/>
      <c r="T262" s="166"/>
      <c r="AT262" s="161" t="s">
        <v>381</v>
      </c>
      <c r="AU262" s="161" t="s">
        <v>90</v>
      </c>
      <c r="AV262" s="13" t="s">
        <v>90</v>
      </c>
      <c r="AW262" s="13" t="s">
        <v>36</v>
      </c>
      <c r="AX262" s="13" t="s">
        <v>87</v>
      </c>
      <c r="AY262" s="161" t="s">
        <v>373</v>
      </c>
    </row>
    <row r="263" spans="2:65" s="1" customFormat="1" ht="16.5" customHeight="1">
      <c r="B263" s="32"/>
      <c r="C263" s="139" t="s">
        <v>7</v>
      </c>
      <c r="D263" s="139" t="s">
        <v>375</v>
      </c>
      <c r="E263" s="140" t="s">
        <v>3177</v>
      </c>
      <c r="F263" s="141" t="s">
        <v>3178</v>
      </c>
      <c r="G263" s="142" t="s">
        <v>465</v>
      </c>
      <c r="H263" s="143">
        <v>60</v>
      </c>
      <c r="I263" s="144"/>
      <c r="J263" s="145">
        <f>ROUND(I263*H263,2)</f>
        <v>0</v>
      </c>
      <c r="K263" s="146"/>
      <c r="L263" s="32"/>
      <c r="M263" s="147" t="s">
        <v>1</v>
      </c>
      <c r="N263" s="148" t="s">
        <v>45</v>
      </c>
      <c r="P263" s="149">
        <f>O263*H263</f>
        <v>0</v>
      </c>
      <c r="Q263" s="149">
        <v>4.0999999999999999E-4</v>
      </c>
      <c r="R263" s="149">
        <f>Q263*H263</f>
        <v>2.46E-2</v>
      </c>
      <c r="S263" s="149">
        <v>0</v>
      </c>
      <c r="T263" s="150">
        <f>S263*H263</f>
        <v>0</v>
      </c>
      <c r="AR263" s="151" t="s">
        <v>497</v>
      </c>
      <c r="AT263" s="151" t="s">
        <v>375</v>
      </c>
      <c r="AU263" s="151" t="s">
        <v>90</v>
      </c>
      <c r="AY263" s="17" t="s">
        <v>373</v>
      </c>
      <c r="BE263" s="152">
        <f>IF(N263="základní",J263,0)</f>
        <v>0</v>
      </c>
      <c r="BF263" s="152">
        <f>IF(N263="snížená",J263,0)</f>
        <v>0</v>
      </c>
      <c r="BG263" s="152">
        <f>IF(N263="zákl. přenesená",J263,0)</f>
        <v>0</v>
      </c>
      <c r="BH263" s="152">
        <f>IF(N263="sníž. přenesená",J263,0)</f>
        <v>0</v>
      </c>
      <c r="BI263" s="152">
        <f>IF(N263="nulová",J263,0)</f>
        <v>0</v>
      </c>
      <c r="BJ263" s="17" t="s">
        <v>87</v>
      </c>
      <c r="BK263" s="152">
        <f>ROUND(I263*H263,2)</f>
        <v>0</v>
      </c>
      <c r="BL263" s="17" t="s">
        <v>497</v>
      </c>
      <c r="BM263" s="151" t="s">
        <v>3179</v>
      </c>
    </row>
    <row r="264" spans="2:65" s="13" customFormat="1" ht="11.25">
      <c r="B264" s="160"/>
      <c r="D264" s="154" t="s">
        <v>381</v>
      </c>
      <c r="E264" s="161" t="s">
        <v>1</v>
      </c>
      <c r="F264" s="162" t="s">
        <v>3180</v>
      </c>
      <c r="H264" s="163">
        <v>60</v>
      </c>
      <c r="I264" s="164"/>
      <c r="L264" s="160"/>
      <c r="M264" s="165"/>
      <c r="T264" s="166"/>
      <c r="AT264" s="161" t="s">
        <v>381</v>
      </c>
      <c r="AU264" s="161" t="s">
        <v>90</v>
      </c>
      <c r="AV264" s="13" t="s">
        <v>90</v>
      </c>
      <c r="AW264" s="13" t="s">
        <v>36</v>
      </c>
      <c r="AX264" s="13" t="s">
        <v>87</v>
      </c>
      <c r="AY264" s="161" t="s">
        <v>373</v>
      </c>
    </row>
    <row r="265" spans="2:65" s="1" customFormat="1" ht="16.5" customHeight="1">
      <c r="B265" s="32"/>
      <c r="C265" s="139" t="s">
        <v>560</v>
      </c>
      <c r="D265" s="139" t="s">
        <v>375</v>
      </c>
      <c r="E265" s="140" t="s">
        <v>3181</v>
      </c>
      <c r="F265" s="141" t="s">
        <v>3182</v>
      </c>
      <c r="G265" s="142" t="s">
        <v>465</v>
      </c>
      <c r="H265" s="143">
        <v>34</v>
      </c>
      <c r="I265" s="144"/>
      <c r="J265" s="145">
        <f>ROUND(I265*H265,2)</f>
        <v>0</v>
      </c>
      <c r="K265" s="146"/>
      <c r="L265" s="32"/>
      <c r="M265" s="147" t="s">
        <v>1</v>
      </c>
      <c r="N265" s="148" t="s">
        <v>45</v>
      </c>
      <c r="P265" s="149">
        <f>O265*H265</f>
        <v>0</v>
      </c>
      <c r="Q265" s="149">
        <v>4.8000000000000001E-4</v>
      </c>
      <c r="R265" s="149">
        <f>Q265*H265</f>
        <v>1.6320000000000001E-2</v>
      </c>
      <c r="S265" s="149">
        <v>0</v>
      </c>
      <c r="T265" s="150">
        <f>S265*H265</f>
        <v>0</v>
      </c>
      <c r="AR265" s="151" t="s">
        <v>497</v>
      </c>
      <c r="AT265" s="151" t="s">
        <v>375</v>
      </c>
      <c r="AU265" s="151" t="s">
        <v>90</v>
      </c>
      <c r="AY265" s="17" t="s">
        <v>373</v>
      </c>
      <c r="BE265" s="152">
        <f>IF(N265="základní",J265,0)</f>
        <v>0</v>
      </c>
      <c r="BF265" s="152">
        <f>IF(N265="snížená",J265,0)</f>
        <v>0</v>
      </c>
      <c r="BG265" s="152">
        <f>IF(N265="zákl. přenesená",J265,0)</f>
        <v>0</v>
      </c>
      <c r="BH265" s="152">
        <f>IF(N265="sníž. přenesená",J265,0)</f>
        <v>0</v>
      </c>
      <c r="BI265" s="152">
        <f>IF(N265="nulová",J265,0)</f>
        <v>0</v>
      </c>
      <c r="BJ265" s="17" t="s">
        <v>87</v>
      </c>
      <c r="BK265" s="152">
        <f>ROUND(I265*H265,2)</f>
        <v>0</v>
      </c>
      <c r="BL265" s="17" t="s">
        <v>497</v>
      </c>
      <c r="BM265" s="151" t="s">
        <v>3183</v>
      </c>
    </row>
    <row r="266" spans="2:65" s="13" customFormat="1" ht="11.25">
      <c r="B266" s="160"/>
      <c r="D266" s="154" t="s">
        <v>381</v>
      </c>
      <c r="E266" s="161" t="s">
        <v>1</v>
      </c>
      <c r="F266" s="162" t="s">
        <v>3184</v>
      </c>
      <c r="H266" s="163">
        <v>34</v>
      </c>
      <c r="I266" s="164"/>
      <c r="L266" s="160"/>
      <c r="M266" s="165"/>
      <c r="T266" s="166"/>
      <c r="AT266" s="161" t="s">
        <v>381</v>
      </c>
      <c r="AU266" s="161" t="s">
        <v>90</v>
      </c>
      <c r="AV266" s="13" t="s">
        <v>90</v>
      </c>
      <c r="AW266" s="13" t="s">
        <v>36</v>
      </c>
      <c r="AX266" s="13" t="s">
        <v>87</v>
      </c>
      <c r="AY266" s="161" t="s">
        <v>373</v>
      </c>
    </row>
    <row r="267" spans="2:65" s="1" customFormat="1" ht="16.5" customHeight="1">
      <c r="B267" s="32"/>
      <c r="C267" s="139" t="s">
        <v>567</v>
      </c>
      <c r="D267" s="139" t="s">
        <v>375</v>
      </c>
      <c r="E267" s="140" t="s">
        <v>3185</v>
      </c>
      <c r="F267" s="141" t="s">
        <v>3186</v>
      </c>
      <c r="G267" s="142" t="s">
        <v>465</v>
      </c>
      <c r="H267" s="143">
        <v>11</v>
      </c>
      <c r="I267" s="144"/>
      <c r="J267" s="145">
        <f>ROUND(I267*H267,2)</f>
        <v>0</v>
      </c>
      <c r="K267" s="146"/>
      <c r="L267" s="32"/>
      <c r="M267" s="147" t="s">
        <v>1</v>
      </c>
      <c r="N267" s="148" t="s">
        <v>45</v>
      </c>
      <c r="P267" s="149">
        <f>O267*H267</f>
        <v>0</v>
      </c>
      <c r="Q267" s="149">
        <v>2.2399999999999998E-3</v>
      </c>
      <c r="R267" s="149">
        <f>Q267*H267</f>
        <v>2.4639999999999999E-2</v>
      </c>
      <c r="S267" s="149">
        <v>0</v>
      </c>
      <c r="T267" s="150">
        <f>S267*H267</f>
        <v>0</v>
      </c>
      <c r="AR267" s="151" t="s">
        <v>497</v>
      </c>
      <c r="AT267" s="151" t="s">
        <v>375</v>
      </c>
      <c r="AU267" s="151" t="s">
        <v>90</v>
      </c>
      <c r="AY267" s="17" t="s">
        <v>373</v>
      </c>
      <c r="BE267" s="152">
        <f>IF(N267="základní",J267,0)</f>
        <v>0</v>
      </c>
      <c r="BF267" s="152">
        <f>IF(N267="snížená",J267,0)</f>
        <v>0</v>
      </c>
      <c r="BG267" s="152">
        <f>IF(N267="zákl. přenesená",J267,0)</f>
        <v>0</v>
      </c>
      <c r="BH267" s="152">
        <f>IF(N267="sníž. přenesená",J267,0)</f>
        <v>0</v>
      </c>
      <c r="BI267" s="152">
        <f>IF(N267="nulová",J267,0)</f>
        <v>0</v>
      </c>
      <c r="BJ267" s="17" t="s">
        <v>87</v>
      </c>
      <c r="BK267" s="152">
        <f>ROUND(I267*H267,2)</f>
        <v>0</v>
      </c>
      <c r="BL267" s="17" t="s">
        <v>497</v>
      </c>
      <c r="BM267" s="151" t="s">
        <v>3187</v>
      </c>
    </row>
    <row r="268" spans="2:65" s="13" customFormat="1" ht="11.25">
      <c r="B268" s="160"/>
      <c r="D268" s="154" t="s">
        <v>381</v>
      </c>
      <c r="E268" s="161" t="s">
        <v>1</v>
      </c>
      <c r="F268" s="162" t="s">
        <v>3188</v>
      </c>
      <c r="H268" s="163">
        <v>11</v>
      </c>
      <c r="I268" s="164"/>
      <c r="L268" s="160"/>
      <c r="M268" s="165"/>
      <c r="T268" s="166"/>
      <c r="AT268" s="161" t="s">
        <v>381</v>
      </c>
      <c r="AU268" s="161" t="s">
        <v>90</v>
      </c>
      <c r="AV268" s="13" t="s">
        <v>90</v>
      </c>
      <c r="AW268" s="13" t="s">
        <v>36</v>
      </c>
      <c r="AX268" s="13" t="s">
        <v>87</v>
      </c>
      <c r="AY268" s="161" t="s">
        <v>373</v>
      </c>
    </row>
    <row r="269" spans="2:65" s="1" customFormat="1" ht="16.5" customHeight="1">
      <c r="B269" s="32"/>
      <c r="C269" s="139" t="s">
        <v>572</v>
      </c>
      <c r="D269" s="139" t="s">
        <v>375</v>
      </c>
      <c r="E269" s="140" t="s">
        <v>3189</v>
      </c>
      <c r="F269" s="141" t="s">
        <v>3190</v>
      </c>
      <c r="G269" s="142" t="s">
        <v>465</v>
      </c>
      <c r="H269" s="143">
        <v>130</v>
      </c>
      <c r="I269" s="144"/>
      <c r="J269" s="145">
        <f>ROUND(I269*H269,2)</f>
        <v>0</v>
      </c>
      <c r="K269" s="146"/>
      <c r="L269" s="32"/>
      <c r="M269" s="147" t="s">
        <v>1</v>
      </c>
      <c r="N269" s="148" t="s">
        <v>45</v>
      </c>
      <c r="P269" s="149">
        <f>O269*H269</f>
        <v>0</v>
      </c>
      <c r="Q269" s="149">
        <v>3.7000000000000002E-3</v>
      </c>
      <c r="R269" s="149">
        <f>Q269*H269</f>
        <v>0.48100000000000004</v>
      </c>
      <c r="S269" s="149">
        <v>0</v>
      </c>
      <c r="T269" s="150">
        <f>S269*H269</f>
        <v>0</v>
      </c>
      <c r="AR269" s="151" t="s">
        <v>497</v>
      </c>
      <c r="AT269" s="151" t="s">
        <v>375</v>
      </c>
      <c r="AU269" s="151" t="s">
        <v>90</v>
      </c>
      <c r="AY269" s="17" t="s">
        <v>373</v>
      </c>
      <c r="BE269" s="152">
        <f>IF(N269="základní",J269,0)</f>
        <v>0</v>
      </c>
      <c r="BF269" s="152">
        <f>IF(N269="snížená",J269,0)</f>
        <v>0</v>
      </c>
      <c r="BG269" s="152">
        <f>IF(N269="zákl. přenesená",J269,0)</f>
        <v>0</v>
      </c>
      <c r="BH269" s="152">
        <f>IF(N269="sníž. přenesená",J269,0)</f>
        <v>0</v>
      </c>
      <c r="BI269" s="152">
        <f>IF(N269="nulová",J269,0)</f>
        <v>0</v>
      </c>
      <c r="BJ269" s="17" t="s">
        <v>87</v>
      </c>
      <c r="BK269" s="152">
        <f>ROUND(I269*H269,2)</f>
        <v>0</v>
      </c>
      <c r="BL269" s="17" t="s">
        <v>497</v>
      </c>
      <c r="BM269" s="151" t="s">
        <v>3191</v>
      </c>
    </row>
    <row r="270" spans="2:65" s="13" customFormat="1" ht="11.25">
      <c r="B270" s="160"/>
      <c r="D270" s="154" t="s">
        <v>381</v>
      </c>
      <c r="E270" s="161" t="s">
        <v>1</v>
      </c>
      <c r="F270" s="162" t="s">
        <v>3192</v>
      </c>
      <c r="H270" s="163">
        <v>130</v>
      </c>
      <c r="I270" s="164"/>
      <c r="L270" s="160"/>
      <c r="M270" s="165"/>
      <c r="T270" s="166"/>
      <c r="AT270" s="161" t="s">
        <v>381</v>
      </c>
      <c r="AU270" s="161" t="s">
        <v>90</v>
      </c>
      <c r="AV270" s="13" t="s">
        <v>90</v>
      </c>
      <c r="AW270" s="13" t="s">
        <v>36</v>
      </c>
      <c r="AX270" s="13" t="s">
        <v>87</v>
      </c>
      <c r="AY270" s="161" t="s">
        <v>373</v>
      </c>
    </row>
    <row r="271" spans="2:65" s="1" customFormat="1" ht="16.5" customHeight="1">
      <c r="B271" s="32"/>
      <c r="C271" s="139" t="s">
        <v>638</v>
      </c>
      <c r="D271" s="139" t="s">
        <v>375</v>
      </c>
      <c r="E271" s="140" t="s">
        <v>3193</v>
      </c>
      <c r="F271" s="141" t="s">
        <v>3194</v>
      </c>
      <c r="G271" s="142" t="s">
        <v>914</v>
      </c>
      <c r="H271" s="143">
        <v>13</v>
      </c>
      <c r="I271" s="144"/>
      <c r="J271" s="145">
        <f>ROUND(I271*H271,2)</f>
        <v>0</v>
      </c>
      <c r="K271" s="146"/>
      <c r="L271" s="32"/>
      <c r="M271" s="147" t="s">
        <v>1</v>
      </c>
      <c r="N271" s="148" t="s">
        <v>45</v>
      </c>
      <c r="P271" s="149">
        <f>O271*H271</f>
        <v>0</v>
      </c>
      <c r="Q271" s="149">
        <v>0</v>
      </c>
      <c r="R271" s="149">
        <f>Q271*H271</f>
        <v>0</v>
      </c>
      <c r="S271" s="149">
        <v>0</v>
      </c>
      <c r="T271" s="150">
        <f>S271*H271</f>
        <v>0</v>
      </c>
      <c r="AR271" s="151" t="s">
        <v>497</v>
      </c>
      <c r="AT271" s="151" t="s">
        <v>375</v>
      </c>
      <c r="AU271" s="151" t="s">
        <v>90</v>
      </c>
      <c r="AY271" s="17" t="s">
        <v>373</v>
      </c>
      <c r="BE271" s="152">
        <f>IF(N271="základní",J271,0)</f>
        <v>0</v>
      </c>
      <c r="BF271" s="152">
        <f>IF(N271="snížená",J271,0)</f>
        <v>0</v>
      </c>
      <c r="BG271" s="152">
        <f>IF(N271="zákl. přenesená",J271,0)</f>
        <v>0</v>
      </c>
      <c r="BH271" s="152">
        <f>IF(N271="sníž. přenesená",J271,0)</f>
        <v>0</v>
      </c>
      <c r="BI271" s="152">
        <f>IF(N271="nulová",J271,0)</f>
        <v>0</v>
      </c>
      <c r="BJ271" s="17" t="s">
        <v>87</v>
      </c>
      <c r="BK271" s="152">
        <f>ROUND(I271*H271,2)</f>
        <v>0</v>
      </c>
      <c r="BL271" s="17" t="s">
        <v>497</v>
      </c>
      <c r="BM271" s="151" t="s">
        <v>3195</v>
      </c>
    </row>
    <row r="272" spans="2:65" s="13" customFormat="1" ht="11.25">
      <c r="B272" s="160"/>
      <c r="D272" s="154" t="s">
        <v>381</v>
      </c>
      <c r="E272" s="161" t="s">
        <v>1</v>
      </c>
      <c r="F272" s="162" t="s">
        <v>3196</v>
      </c>
      <c r="H272" s="163">
        <v>11</v>
      </c>
      <c r="I272" s="164"/>
      <c r="L272" s="160"/>
      <c r="M272" s="165"/>
      <c r="T272" s="166"/>
      <c r="AT272" s="161" t="s">
        <v>381</v>
      </c>
      <c r="AU272" s="161" t="s">
        <v>90</v>
      </c>
      <c r="AV272" s="13" t="s">
        <v>90</v>
      </c>
      <c r="AW272" s="13" t="s">
        <v>36</v>
      </c>
      <c r="AX272" s="13" t="s">
        <v>80</v>
      </c>
      <c r="AY272" s="161" t="s">
        <v>373</v>
      </c>
    </row>
    <row r="273" spans="2:65" s="13" customFormat="1" ht="11.25">
      <c r="B273" s="160"/>
      <c r="D273" s="154" t="s">
        <v>381</v>
      </c>
      <c r="E273" s="161" t="s">
        <v>1</v>
      </c>
      <c r="F273" s="162" t="s">
        <v>3197</v>
      </c>
      <c r="H273" s="163">
        <v>1</v>
      </c>
      <c r="I273" s="164"/>
      <c r="L273" s="160"/>
      <c r="M273" s="165"/>
      <c r="T273" s="166"/>
      <c r="AT273" s="161" t="s">
        <v>381</v>
      </c>
      <c r="AU273" s="161" t="s">
        <v>90</v>
      </c>
      <c r="AV273" s="13" t="s">
        <v>90</v>
      </c>
      <c r="AW273" s="13" t="s">
        <v>36</v>
      </c>
      <c r="AX273" s="13" t="s">
        <v>80</v>
      </c>
      <c r="AY273" s="161" t="s">
        <v>373</v>
      </c>
    </row>
    <row r="274" spans="2:65" s="13" customFormat="1" ht="11.25">
      <c r="B274" s="160"/>
      <c r="D274" s="154" t="s">
        <v>381</v>
      </c>
      <c r="E274" s="161" t="s">
        <v>1</v>
      </c>
      <c r="F274" s="162" t="s">
        <v>3198</v>
      </c>
      <c r="H274" s="163">
        <v>1</v>
      </c>
      <c r="I274" s="164"/>
      <c r="L274" s="160"/>
      <c r="M274" s="165"/>
      <c r="T274" s="166"/>
      <c r="AT274" s="161" t="s">
        <v>381</v>
      </c>
      <c r="AU274" s="161" t="s">
        <v>90</v>
      </c>
      <c r="AV274" s="13" t="s">
        <v>90</v>
      </c>
      <c r="AW274" s="13" t="s">
        <v>36</v>
      </c>
      <c r="AX274" s="13" t="s">
        <v>80</v>
      </c>
      <c r="AY274" s="161" t="s">
        <v>373</v>
      </c>
    </row>
    <row r="275" spans="2:65" s="14" customFormat="1" ht="11.25">
      <c r="B275" s="167"/>
      <c r="D275" s="154" t="s">
        <v>381</v>
      </c>
      <c r="E275" s="168" t="s">
        <v>1</v>
      </c>
      <c r="F275" s="169" t="s">
        <v>386</v>
      </c>
      <c r="H275" s="170">
        <v>13</v>
      </c>
      <c r="I275" s="171"/>
      <c r="L275" s="167"/>
      <c r="M275" s="172"/>
      <c r="T275" s="173"/>
      <c r="AT275" s="168" t="s">
        <v>381</v>
      </c>
      <c r="AU275" s="168" t="s">
        <v>90</v>
      </c>
      <c r="AV275" s="14" t="s">
        <v>379</v>
      </c>
      <c r="AW275" s="14" t="s">
        <v>36</v>
      </c>
      <c r="AX275" s="14" t="s">
        <v>87</v>
      </c>
      <c r="AY275" s="168" t="s">
        <v>373</v>
      </c>
    </row>
    <row r="276" spans="2:65" s="1" customFormat="1" ht="16.5" customHeight="1">
      <c r="B276" s="32"/>
      <c r="C276" s="139" t="s">
        <v>644</v>
      </c>
      <c r="D276" s="139" t="s">
        <v>375</v>
      </c>
      <c r="E276" s="140" t="s">
        <v>3199</v>
      </c>
      <c r="F276" s="141" t="s">
        <v>3200</v>
      </c>
      <c r="G276" s="142" t="s">
        <v>914</v>
      </c>
      <c r="H276" s="143">
        <v>12</v>
      </c>
      <c r="I276" s="144"/>
      <c r="J276" s="145">
        <f>ROUND(I276*H276,2)</f>
        <v>0</v>
      </c>
      <c r="K276" s="146"/>
      <c r="L276" s="32"/>
      <c r="M276" s="147" t="s">
        <v>1</v>
      </c>
      <c r="N276" s="148" t="s">
        <v>45</v>
      </c>
      <c r="P276" s="149">
        <f>O276*H276</f>
        <v>0</v>
      </c>
      <c r="Q276" s="149">
        <v>0</v>
      </c>
      <c r="R276" s="149">
        <f>Q276*H276</f>
        <v>0</v>
      </c>
      <c r="S276" s="149">
        <v>0</v>
      </c>
      <c r="T276" s="150">
        <f>S276*H276</f>
        <v>0</v>
      </c>
      <c r="AR276" s="151" t="s">
        <v>497</v>
      </c>
      <c r="AT276" s="151" t="s">
        <v>375</v>
      </c>
      <c r="AU276" s="151" t="s">
        <v>90</v>
      </c>
      <c r="AY276" s="17" t="s">
        <v>373</v>
      </c>
      <c r="BE276" s="152">
        <f>IF(N276="základní",J276,0)</f>
        <v>0</v>
      </c>
      <c r="BF276" s="152">
        <f>IF(N276="snížená",J276,0)</f>
        <v>0</v>
      </c>
      <c r="BG276" s="152">
        <f>IF(N276="zákl. přenesená",J276,0)</f>
        <v>0</v>
      </c>
      <c r="BH276" s="152">
        <f>IF(N276="sníž. přenesená",J276,0)</f>
        <v>0</v>
      </c>
      <c r="BI276" s="152">
        <f>IF(N276="nulová",J276,0)</f>
        <v>0</v>
      </c>
      <c r="BJ276" s="17" t="s">
        <v>87</v>
      </c>
      <c r="BK276" s="152">
        <f>ROUND(I276*H276,2)</f>
        <v>0</v>
      </c>
      <c r="BL276" s="17" t="s">
        <v>497</v>
      </c>
      <c r="BM276" s="151" t="s">
        <v>3201</v>
      </c>
    </row>
    <row r="277" spans="2:65" s="13" customFormat="1" ht="11.25">
      <c r="B277" s="160"/>
      <c r="D277" s="154" t="s">
        <v>381</v>
      </c>
      <c r="E277" s="161" t="s">
        <v>1</v>
      </c>
      <c r="F277" s="162" t="s">
        <v>3202</v>
      </c>
      <c r="H277" s="163">
        <v>6</v>
      </c>
      <c r="I277" s="164"/>
      <c r="L277" s="160"/>
      <c r="M277" s="165"/>
      <c r="T277" s="166"/>
      <c r="AT277" s="161" t="s">
        <v>381</v>
      </c>
      <c r="AU277" s="161" t="s">
        <v>90</v>
      </c>
      <c r="AV277" s="13" t="s">
        <v>90</v>
      </c>
      <c r="AW277" s="13" t="s">
        <v>36</v>
      </c>
      <c r="AX277" s="13" t="s">
        <v>80</v>
      </c>
      <c r="AY277" s="161" t="s">
        <v>373</v>
      </c>
    </row>
    <row r="278" spans="2:65" s="13" customFormat="1" ht="11.25">
      <c r="B278" s="160"/>
      <c r="D278" s="154" t="s">
        <v>381</v>
      </c>
      <c r="E278" s="161" t="s">
        <v>1</v>
      </c>
      <c r="F278" s="162" t="s">
        <v>3203</v>
      </c>
      <c r="H278" s="163">
        <v>2</v>
      </c>
      <c r="I278" s="164"/>
      <c r="L278" s="160"/>
      <c r="M278" s="165"/>
      <c r="T278" s="166"/>
      <c r="AT278" s="161" t="s">
        <v>381</v>
      </c>
      <c r="AU278" s="161" t="s">
        <v>90</v>
      </c>
      <c r="AV278" s="13" t="s">
        <v>90</v>
      </c>
      <c r="AW278" s="13" t="s">
        <v>36</v>
      </c>
      <c r="AX278" s="13" t="s">
        <v>80</v>
      </c>
      <c r="AY278" s="161" t="s">
        <v>373</v>
      </c>
    </row>
    <row r="279" spans="2:65" s="13" customFormat="1" ht="11.25">
      <c r="B279" s="160"/>
      <c r="D279" s="154" t="s">
        <v>381</v>
      </c>
      <c r="E279" s="161" t="s">
        <v>1</v>
      </c>
      <c r="F279" s="162" t="s">
        <v>3204</v>
      </c>
      <c r="H279" s="163">
        <v>3</v>
      </c>
      <c r="I279" s="164"/>
      <c r="L279" s="160"/>
      <c r="M279" s="165"/>
      <c r="T279" s="166"/>
      <c r="AT279" s="161" t="s">
        <v>381</v>
      </c>
      <c r="AU279" s="161" t="s">
        <v>90</v>
      </c>
      <c r="AV279" s="13" t="s">
        <v>90</v>
      </c>
      <c r="AW279" s="13" t="s">
        <v>36</v>
      </c>
      <c r="AX279" s="13" t="s">
        <v>80</v>
      </c>
      <c r="AY279" s="161" t="s">
        <v>373</v>
      </c>
    </row>
    <row r="280" spans="2:65" s="13" customFormat="1" ht="11.25">
      <c r="B280" s="160"/>
      <c r="D280" s="154" t="s">
        <v>381</v>
      </c>
      <c r="E280" s="161" t="s">
        <v>1</v>
      </c>
      <c r="F280" s="162" t="s">
        <v>3205</v>
      </c>
      <c r="H280" s="163">
        <v>1</v>
      </c>
      <c r="I280" s="164"/>
      <c r="L280" s="160"/>
      <c r="M280" s="165"/>
      <c r="T280" s="166"/>
      <c r="AT280" s="161" t="s">
        <v>381</v>
      </c>
      <c r="AU280" s="161" t="s">
        <v>90</v>
      </c>
      <c r="AV280" s="13" t="s">
        <v>90</v>
      </c>
      <c r="AW280" s="13" t="s">
        <v>36</v>
      </c>
      <c r="AX280" s="13" t="s">
        <v>80</v>
      </c>
      <c r="AY280" s="161" t="s">
        <v>373</v>
      </c>
    </row>
    <row r="281" spans="2:65" s="14" customFormat="1" ht="11.25">
      <c r="B281" s="167"/>
      <c r="D281" s="154" t="s">
        <v>381</v>
      </c>
      <c r="E281" s="168" t="s">
        <v>1</v>
      </c>
      <c r="F281" s="169" t="s">
        <v>386</v>
      </c>
      <c r="H281" s="170">
        <v>12</v>
      </c>
      <c r="I281" s="171"/>
      <c r="L281" s="167"/>
      <c r="M281" s="172"/>
      <c r="T281" s="173"/>
      <c r="AT281" s="168" t="s">
        <v>381</v>
      </c>
      <c r="AU281" s="168" t="s">
        <v>90</v>
      </c>
      <c r="AV281" s="14" t="s">
        <v>379</v>
      </c>
      <c r="AW281" s="14" t="s">
        <v>36</v>
      </c>
      <c r="AX281" s="14" t="s">
        <v>87</v>
      </c>
      <c r="AY281" s="168" t="s">
        <v>373</v>
      </c>
    </row>
    <row r="282" spans="2:65" s="1" customFormat="1" ht="16.5" customHeight="1">
      <c r="B282" s="32"/>
      <c r="C282" s="139" t="s">
        <v>658</v>
      </c>
      <c r="D282" s="139" t="s">
        <v>375</v>
      </c>
      <c r="E282" s="140" t="s">
        <v>3206</v>
      </c>
      <c r="F282" s="141" t="s">
        <v>3207</v>
      </c>
      <c r="G282" s="142" t="s">
        <v>914</v>
      </c>
      <c r="H282" s="143">
        <v>13</v>
      </c>
      <c r="I282" s="144"/>
      <c r="J282" s="145">
        <f>ROUND(I282*H282,2)</f>
        <v>0</v>
      </c>
      <c r="K282" s="146"/>
      <c r="L282" s="32"/>
      <c r="M282" s="147" t="s">
        <v>1</v>
      </c>
      <c r="N282" s="148" t="s">
        <v>45</v>
      </c>
      <c r="P282" s="149">
        <f>O282*H282</f>
        <v>0</v>
      </c>
      <c r="Q282" s="149">
        <v>0</v>
      </c>
      <c r="R282" s="149">
        <f>Q282*H282</f>
        <v>0</v>
      </c>
      <c r="S282" s="149">
        <v>0</v>
      </c>
      <c r="T282" s="150">
        <f>S282*H282</f>
        <v>0</v>
      </c>
      <c r="AR282" s="151" t="s">
        <v>497</v>
      </c>
      <c r="AT282" s="151" t="s">
        <v>375</v>
      </c>
      <c r="AU282" s="151" t="s">
        <v>90</v>
      </c>
      <c r="AY282" s="17" t="s">
        <v>373</v>
      </c>
      <c r="BE282" s="152">
        <f>IF(N282="základní",J282,0)</f>
        <v>0</v>
      </c>
      <c r="BF282" s="152">
        <f>IF(N282="snížená",J282,0)</f>
        <v>0</v>
      </c>
      <c r="BG282" s="152">
        <f>IF(N282="zákl. přenesená",J282,0)</f>
        <v>0</v>
      </c>
      <c r="BH282" s="152">
        <f>IF(N282="sníž. přenesená",J282,0)</f>
        <v>0</v>
      </c>
      <c r="BI282" s="152">
        <f>IF(N282="nulová",J282,0)</f>
        <v>0</v>
      </c>
      <c r="BJ282" s="17" t="s">
        <v>87</v>
      </c>
      <c r="BK282" s="152">
        <f>ROUND(I282*H282,2)</f>
        <v>0</v>
      </c>
      <c r="BL282" s="17" t="s">
        <v>497</v>
      </c>
      <c r="BM282" s="151" t="s">
        <v>3208</v>
      </c>
    </row>
    <row r="283" spans="2:65" s="13" customFormat="1" ht="11.25">
      <c r="B283" s="160"/>
      <c r="D283" s="154" t="s">
        <v>381</v>
      </c>
      <c r="E283" s="161" t="s">
        <v>1</v>
      </c>
      <c r="F283" s="162" t="s">
        <v>3209</v>
      </c>
      <c r="H283" s="163">
        <v>9</v>
      </c>
      <c r="I283" s="164"/>
      <c r="L283" s="160"/>
      <c r="M283" s="165"/>
      <c r="T283" s="166"/>
      <c r="AT283" s="161" t="s">
        <v>381</v>
      </c>
      <c r="AU283" s="161" t="s">
        <v>90</v>
      </c>
      <c r="AV283" s="13" t="s">
        <v>90</v>
      </c>
      <c r="AW283" s="13" t="s">
        <v>36</v>
      </c>
      <c r="AX283" s="13" t="s">
        <v>80</v>
      </c>
      <c r="AY283" s="161" t="s">
        <v>373</v>
      </c>
    </row>
    <row r="284" spans="2:65" s="13" customFormat="1" ht="11.25">
      <c r="B284" s="160"/>
      <c r="D284" s="154" t="s">
        <v>381</v>
      </c>
      <c r="E284" s="161" t="s">
        <v>1</v>
      </c>
      <c r="F284" s="162" t="s">
        <v>3210</v>
      </c>
      <c r="H284" s="163">
        <v>1</v>
      </c>
      <c r="I284" s="164"/>
      <c r="L284" s="160"/>
      <c r="M284" s="165"/>
      <c r="T284" s="166"/>
      <c r="AT284" s="161" t="s">
        <v>381</v>
      </c>
      <c r="AU284" s="161" t="s">
        <v>90</v>
      </c>
      <c r="AV284" s="13" t="s">
        <v>90</v>
      </c>
      <c r="AW284" s="13" t="s">
        <v>36</v>
      </c>
      <c r="AX284" s="13" t="s">
        <v>80</v>
      </c>
      <c r="AY284" s="161" t="s">
        <v>373</v>
      </c>
    </row>
    <row r="285" spans="2:65" s="13" customFormat="1" ht="11.25">
      <c r="B285" s="160"/>
      <c r="D285" s="154" t="s">
        <v>381</v>
      </c>
      <c r="E285" s="161" t="s">
        <v>1</v>
      </c>
      <c r="F285" s="162" t="s">
        <v>3211</v>
      </c>
      <c r="H285" s="163">
        <v>3</v>
      </c>
      <c r="I285" s="164"/>
      <c r="L285" s="160"/>
      <c r="M285" s="165"/>
      <c r="T285" s="166"/>
      <c r="AT285" s="161" t="s">
        <v>381</v>
      </c>
      <c r="AU285" s="161" t="s">
        <v>90</v>
      </c>
      <c r="AV285" s="13" t="s">
        <v>90</v>
      </c>
      <c r="AW285" s="13" t="s">
        <v>36</v>
      </c>
      <c r="AX285" s="13" t="s">
        <v>80</v>
      </c>
      <c r="AY285" s="161" t="s">
        <v>373</v>
      </c>
    </row>
    <row r="286" spans="2:65" s="14" customFormat="1" ht="11.25">
      <c r="B286" s="167"/>
      <c r="D286" s="154" t="s">
        <v>381</v>
      </c>
      <c r="E286" s="168" t="s">
        <v>1</v>
      </c>
      <c r="F286" s="169" t="s">
        <v>386</v>
      </c>
      <c r="H286" s="170">
        <v>13</v>
      </c>
      <c r="I286" s="171"/>
      <c r="L286" s="167"/>
      <c r="M286" s="172"/>
      <c r="T286" s="173"/>
      <c r="AT286" s="168" t="s">
        <v>381</v>
      </c>
      <c r="AU286" s="168" t="s">
        <v>90</v>
      </c>
      <c r="AV286" s="14" t="s">
        <v>379</v>
      </c>
      <c r="AW286" s="14" t="s">
        <v>36</v>
      </c>
      <c r="AX286" s="14" t="s">
        <v>87</v>
      </c>
      <c r="AY286" s="168" t="s">
        <v>373</v>
      </c>
    </row>
    <row r="287" spans="2:65" s="1" customFormat="1" ht="16.5" customHeight="1">
      <c r="B287" s="32"/>
      <c r="C287" s="139" t="s">
        <v>667</v>
      </c>
      <c r="D287" s="139" t="s">
        <v>375</v>
      </c>
      <c r="E287" s="140" t="s">
        <v>3212</v>
      </c>
      <c r="F287" s="141" t="s">
        <v>3213</v>
      </c>
      <c r="G287" s="142" t="s">
        <v>914</v>
      </c>
      <c r="H287" s="143">
        <v>3</v>
      </c>
      <c r="I287" s="144"/>
      <c r="J287" s="145">
        <f>ROUND(I287*H287,2)</f>
        <v>0</v>
      </c>
      <c r="K287" s="146"/>
      <c r="L287" s="32"/>
      <c r="M287" s="147" t="s">
        <v>1</v>
      </c>
      <c r="N287" s="148" t="s">
        <v>45</v>
      </c>
      <c r="P287" s="149">
        <f>O287*H287</f>
        <v>0</v>
      </c>
      <c r="Q287" s="149">
        <v>7.6999999999999996E-4</v>
      </c>
      <c r="R287" s="149">
        <f>Q287*H287</f>
        <v>2.31E-3</v>
      </c>
      <c r="S287" s="149">
        <v>0</v>
      </c>
      <c r="T287" s="150">
        <f>S287*H287</f>
        <v>0</v>
      </c>
      <c r="AR287" s="151" t="s">
        <v>497</v>
      </c>
      <c r="AT287" s="151" t="s">
        <v>375</v>
      </c>
      <c r="AU287" s="151" t="s">
        <v>90</v>
      </c>
      <c r="AY287" s="17" t="s">
        <v>373</v>
      </c>
      <c r="BE287" s="152">
        <f>IF(N287="základní",J287,0)</f>
        <v>0</v>
      </c>
      <c r="BF287" s="152">
        <f>IF(N287="snížená",J287,0)</f>
        <v>0</v>
      </c>
      <c r="BG287" s="152">
        <f>IF(N287="zákl. přenesená",J287,0)</f>
        <v>0</v>
      </c>
      <c r="BH287" s="152">
        <f>IF(N287="sníž. přenesená",J287,0)</f>
        <v>0</v>
      </c>
      <c r="BI287" s="152">
        <f>IF(N287="nulová",J287,0)</f>
        <v>0</v>
      </c>
      <c r="BJ287" s="17" t="s">
        <v>87</v>
      </c>
      <c r="BK287" s="152">
        <f>ROUND(I287*H287,2)</f>
        <v>0</v>
      </c>
      <c r="BL287" s="17" t="s">
        <v>497</v>
      </c>
      <c r="BM287" s="151" t="s">
        <v>3214</v>
      </c>
    </row>
    <row r="288" spans="2:65" s="13" customFormat="1" ht="11.25">
      <c r="B288" s="160"/>
      <c r="D288" s="154" t="s">
        <v>381</v>
      </c>
      <c r="E288" s="161" t="s">
        <v>1</v>
      </c>
      <c r="F288" s="162" t="s">
        <v>3215</v>
      </c>
      <c r="H288" s="163">
        <v>3</v>
      </c>
      <c r="I288" s="164"/>
      <c r="L288" s="160"/>
      <c r="M288" s="165"/>
      <c r="T288" s="166"/>
      <c r="AT288" s="161" t="s">
        <v>381</v>
      </c>
      <c r="AU288" s="161" t="s">
        <v>90</v>
      </c>
      <c r="AV288" s="13" t="s">
        <v>90</v>
      </c>
      <c r="AW288" s="13" t="s">
        <v>36</v>
      </c>
      <c r="AX288" s="13" t="s">
        <v>87</v>
      </c>
      <c r="AY288" s="161" t="s">
        <v>373</v>
      </c>
    </row>
    <row r="289" spans="2:65" s="1" customFormat="1" ht="16.5" customHeight="1">
      <c r="B289" s="32"/>
      <c r="C289" s="139" t="s">
        <v>682</v>
      </c>
      <c r="D289" s="139" t="s">
        <v>375</v>
      </c>
      <c r="E289" s="140" t="s">
        <v>3216</v>
      </c>
      <c r="F289" s="141" t="s">
        <v>3217</v>
      </c>
      <c r="G289" s="142" t="s">
        <v>914</v>
      </c>
      <c r="H289" s="143">
        <v>1</v>
      </c>
      <c r="I289" s="144"/>
      <c r="J289" s="145">
        <f>ROUND(I289*H289,2)</f>
        <v>0</v>
      </c>
      <c r="K289" s="146"/>
      <c r="L289" s="32"/>
      <c r="M289" s="147" t="s">
        <v>1</v>
      </c>
      <c r="N289" s="148" t="s">
        <v>45</v>
      </c>
      <c r="P289" s="149">
        <f>O289*H289</f>
        <v>0</v>
      </c>
      <c r="Q289" s="149">
        <v>1.01E-3</v>
      </c>
      <c r="R289" s="149">
        <f>Q289*H289</f>
        <v>1.01E-3</v>
      </c>
      <c r="S289" s="149">
        <v>0</v>
      </c>
      <c r="T289" s="150">
        <f>S289*H289</f>
        <v>0</v>
      </c>
      <c r="AR289" s="151" t="s">
        <v>497</v>
      </c>
      <c r="AT289" s="151" t="s">
        <v>375</v>
      </c>
      <c r="AU289" s="151" t="s">
        <v>90</v>
      </c>
      <c r="AY289" s="17" t="s">
        <v>373</v>
      </c>
      <c r="BE289" s="152">
        <f>IF(N289="základní",J289,0)</f>
        <v>0</v>
      </c>
      <c r="BF289" s="152">
        <f>IF(N289="snížená",J289,0)</f>
        <v>0</v>
      </c>
      <c r="BG289" s="152">
        <f>IF(N289="zákl. přenesená",J289,0)</f>
        <v>0</v>
      </c>
      <c r="BH289" s="152">
        <f>IF(N289="sníž. přenesená",J289,0)</f>
        <v>0</v>
      </c>
      <c r="BI289" s="152">
        <f>IF(N289="nulová",J289,0)</f>
        <v>0</v>
      </c>
      <c r="BJ289" s="17" t="s">
        <v>87</v>
      </c>
      <c r="BK289" s="152">
        <f>ROUND(I289*H289,2)</f>
        <v>0</v>
      </c>
      <c r="BL289" s="17" t="s">
        <v>497</v>
      </c>
      <c r="BM289" s="151" t="s">
        <v>3218</v>
      </c>
    </row>
    <row r="290" spans="2:65" s="13" customFormat="1" ht="11.25">
      <c r="B290" s="160"/>
      <c r="D290" s="154" t="s">
        <v>381</v>
      </c>
      <c r="E290" s="161" t="s">
        <v>1</v>
      </c>
      <c r="F290" s="162" t="s">
        <v>3219</v>
      </c>
      <c r="H290" s="163">
        <v>1</v>
      </c>
      <c r="I290" s="164"/>
      <c r="L290" s="160"/>
      <c r="M290" s="165"/>
      <c r="T290" s="166"/>
      <c r="AT290" s="161" t="s">
        <v>381</v>
      </c>
      <c r="AU290" s="161" t="s">
        <v>90</v>
      </c>
      <c r="AV290" s="13" t="s">
        <v>90</v>
      </c>
      <c r="AW290" s="13" t="s">
        <v>36</v>
      </c>
      <c r="AX290" s="13" t="s">
        <v>87</v>
      </c>
      <c r="AY290" s="161" t="s">
        <v>373</v>
      </c>
    </row>
    <row r="291" spans="2:65" s="1" customFormat="1" ht="16.5" customHeight="1">
      <c r="B291" s="32"/>
      <c r="C291" s="139" t="s">
        <v>663</v>
      </c>
      <c r="D291" s="139" t="s">
        <v>375</v>
      </c>
      <c r="E291" s="140" t="s">
        <v>3220</v>
      </c>
      <c r="F291" s="141" t="s">
        <v>3221</v>
      </c>
      <c r="G291" s="142" t="s">
        <v>914</v>
      </c>
      <c r="H291" s="143">
        <v>3</v>
      </c>
      <c r="I291" s="144"/>
      <c r="J291" s="145">
        <f>ROUND(I291*H291,2)</f>
        <v>0</v>
      </c>
      <c r="K291" s="146"/>
      <c r="L291" s="32"/>
      <c r="M291" s="147" t="s">
        <v>1</v>
      </c>
      <c r="N291" s="148" t="s">
        <v>45</v>
      </c>
      <c r="P291" s="149">
        <f>O291*H291</f>
        <v>0</v>
      </c>
      <c r="Q291" s="149">
        <v>1.8000000000000001E-4</v>
      </c>
      <c r="R291" s="149">
        <f>Q291*H291</f>
        <v>5.4000000000000001E-4</v>
      </c>
      <c r="S291" s="149">
        <v>0</v>
      </c>
      <c r="T291" s="150">
        <f>S291*H291</f>
        <v>0</v>
      </c>
      <c r="AR291" s="151" t="s">
        <v>497</v>
      </c>
      <c r="AT291" s="151" t="s">
        <v>375</v>
      </c>
      <c r="AU291" s="151" t="s">
        <v>90</v>
      </c>
      <c r="AY291" s="17" t="s">
        <v>373</v>
      </c>
      <c r="BE291" s="152">
        <f>IF(N291="základní",J291,0)</f>
        <v>0</v>
      </c>
      <c r="BF291" s="152">
        <f>IF(N291="snížená",J291,0)</f>
        <v>0</v>
      </c>
      <c r="BG291" s="152">
        <f>IF(N291="zákl. přenesená",J291,0)</f>
        <v>0</v>
      </c>
      <c r="BH291" s="152">
        <f>IF(N291="sníž. přenesená",J291,0)</f>
        <v>0</v>
      </c>
      <c r="BI291" s="152">
        <f>IF(N291="nulová",J291,0)</f>
        <v>0</v>
      </c>
      <c r="BJ291" s="17" t="s">
        <v>87</v>
      </c>
      <c r="BK291" s="152">
        <f>ROUND(I291*H291,2)</f>
        <v>0</v>
      </c>
      <c r="BL291" s="17" t="s">
        <v>497</v>
      </c>
      <c r="BM291" s="151" t="s">
        <v>3222</v>
      </c>
    </row>
    <row r="292" spans="2:65" s="1" customFormat="1" ht="16.5" customHeight="1">
      <c r="B292" s="32"/>
      <c r="C292" s="139" t="s">
        <v>675</v>
      </c>
      <c r="D292" s="139" t="s">
        <v>375</v>
      </c>
      <c r="E292" s="140" t="s">
        <v>3223</v>
      </c>
      <c r="F292" s="141" t="s">
        <v>3224</v>
      </c>
      <c r="G292" s="142" t="s">
        <v>914</v>
      </c>
      <c r="H292" s="143">
        <v>1</v>
      </c>
      <c r="I292" s="144"/>
      <c r="J292" s="145">
        <f>ROUND(I292*H292,2)</f>
        <v>0</v>
      </c>
      <c r="K292" s="146"/>
      <c r="L292" s="32"/>
      <c r="M292" s="147" t="s">
        <v>1</v>
      </c>
      <c r="N292" s="148" t="s">
        <v>45</v>
      </c>
      <c r="P292" s="149">
        <f>O292*H292</f>
        <v>0</v>
      </c>
      <c r="Q292" s="149">
        <v>5.6999999999999998E-4</v>
      </c>
      <c r="R292" s="149">
        <f>Q292*H292</f>
        <v>5.6999999999999998E-4</v>
      </c>
      <c r="S292" s="149">
        <v>0</v>
      </c>
      <c r="T292" s="150">
        <f>S292*H292</f>
        <v>0</v>
      </c>
      <c r="AR292" s="151" t="s">
        <v>497</v>
      </c>
      <c r="AT292" s="151" t="s">
        <v>375</v>
      </c>
      <c r="AU292" s="151" t="s">
        <v>90</v>
      </c>
      <c r="AY292" s="17" t="s">
        <v>373</v>
      </c>
      <c r="BE292" s="152">
        <f>IF(N292="základní",J292,0)</f>
        <v>0</v>
      </c>
      <c r="BF292" s="152">
        <f>IF(N292="snížená",J292,0)</f>
        <v>0</v>
      </c>
      <c r="BG292" s="152">
        <f>IF(N292="zákl. přenesená",J292,0)</f>
        <v>0</v>
      </c>
      <c r="BH292" s="152">
        <f>IF(N292="sníž. přenesená",J292,0)</f>
        <v>0</v>
      </c>
      <c r="BI292" s="152">
        <f>IF(N292="nulová",J292,0)</f>
        <v>0</v>
      </c>
      <c r="BJ292" s="17" t="s">
        <v>87</v>
      </c>
      <c r="BK292" s="152">
        <f>ROUND(I292*H292,2)</f>
        <v>0</v>
      </c>
      <c r="BL292" s="17" t="s">
        <v>497</v>
      </c>
      <c r="BM292" s="151" t="s">
        <v>3225</v>
      </c>
    </row>
    <row r="293" spans="2:65" s="1" customFormat="1" ht="16.5" customHeight="1">
      <c r="B293" s="32"/>
      <c r="C293" s="139" t="s">
        <v>694</v>
      </c>
      <c r="D293" s="139" t="s">
        <v>375</v>
      </c>
      <c r="E293" s="140" t="s">
        <v>3226</v>
      </c>
      <c r="F293" s="141" t="s">
        <v>3227</v>
      </c>
      <c r="G293" s="142" t="s">
        <v>914</v>
      </c>
      <c r="H293" s="143">
        <v>2</v>
      </c>
      <c r="I293" s="144"/>
      <c r="J293" s="145">
        <f>ROUND(I293*H293,2)</f>
        <v>0</v>
      </c>
      <c r="K293" s="146"/>
      <c r="L293" s="32"/>
      <c r="M293" s="147" t="s">
        <v>1</v>
      </c>
      <c r="N293" s="148" t="s">
        <v>45</v>
      </c>
      <c r="P293" s="149">
        <f>O293*H293</f>
        <v>0</v>
      </c>
      <c r="Q293" s="149">
        <v>6.2E-4</v>
      </c>
      <c r="R293" s="149">
        <f>Q293*H293</f>
        <v>1.24E-3</v>
      </c>
      <c r="S293" s="149">
        <v>0</v>
      </c>
      <c r="T293" s="150">
        <f>S293*H293</f>
        <v>0</v>
      </c>
      <c r="AR293" s="151" t="s">
        <v>497</v>
      </c>
      <c r="AT293" s="151" t="s">
        <v>375</v>
      </c>
      <c r="AU293" s="151" t="s">
        <v>90</v>
      </c>
      <c r="AY293" s="17" t="s">
        <v>373</v>
      </c>
      <c r="BE293" s="152">
        <f>IF(N293="základní",J293,0)</f>
        <v>0</v>
      </c>
      <c r="BF293" s="152">
        <f>IF(N293="snížená",J293,0)</f>
        <v>0</v>
      </c>
      <c r="BG293" s="152">
        <f>IF(N293="zákl. přenesená",J293,0)</f>
        <v>0</v>
      </c>
      <c r="BH293" s="152">
        <f>IF(N293="sníž. přenesená",J293,0)</f>
        <v>0</v>
      </c>
      <c r="BI293" s="152">
        <f>IF(N293="nulová",J293,0)</f>
        <v>0</v>
      </c>
      <c r="BJ293" s="17" t="s">
        <v>87</v>
      </c>
      <c r="BK293" s="152">
        <f>ROUND(I293*H293,2)</f>
        <v>0</v>
      </c>
      <c r="BL293" s="17" t="s">
        <v>497</v>
      </c>
      <c r="BM293" s="151" t="s">
        <v>3228</v>
      </c>
    </row>
    <row r="294" spans="2:65" s="1" customFormat="1" ht="44.25" customHeight="1">
      <c r="B294" s="32"/>
      <c r="C294" s="185" t="s">
        <v>700</v>
      </c>
      <c r="D294" s="185" t="s">
        <v>479</v>
      </c>
      <c r="E294" s="186" t="s">
        <v>3229</v>
      </c>
      <c r="F294" s="187" t="s">
        <v>3230</v>
      </c>
      <c r="G294" s="188" t="s">
        <v>914</v>
      </c>
      <c r="H294" s="189">
        <v>2</v>
      </c>
      <c r="I294" s="190"/>
      <c r="J294" s="191">
        <f>ROUND(I294*H294,2)</f>
        <v>0</v>
      </c>
      <c r="K294" s="192"/>
      <c r="L294" s="193"/>
      <c r="M294" s="194" t="s">
        <v>1</v>
      </c>
      <c r="N294" s="195" t="s">
        <v>45</v>
      </c>
      <c r="P294" s="149">
        <f>O294*H294</f>
        <v>0</v>
      </c>
      <c r="Q294" s="149">
        <v>4.0000000000000001E-3</v>
      </c>
      <c r="R294" s="149">
        <f>Q294*H294</f>
        <v>8.0000000000000002E-3</v>
      </c>
      <c r="S294" s="149">
        <v>0</v>
      </c>
      <c r="T294" s="150">
        <f>S294*H294</f>
        <v>0</v>
      </c>
      <c r="AR294" s="151" t="s">
        <v>658</v>
      </c>
      <c r="AT294" s="151" t="s">
        <v>479</v>
      </c>
      <c r="AU294" s="151" t="s">
        <v>90</v>
      </c>
      <c r="AY294" s="17" t="s">
        <v>373</v>
      </c>
      <c r="BE294" s="152">
        <f>IF(N294="základní",J294,0)</f>
        <v>0</v>
      </c>
      <c r="BF294" s="152">
        <f>IF(N294="snížená",J294,0)</f>
        <v>0</v>
      </c>
      <c r="BG294" s="152">
        <f>IF(N294="zákl. přenesená",J294,0)</f>
        <v>0</v>
      </c>
      <c r="BH294" s="152">
        <f>IF(N294="sníž. přenesená",J294,0)</f>
        <v>0</v>
      </c>
      <c r="BI294" s="152">
        <f>IF(N294="nulová",J294,0)</f>
        <v>0</v>
      </c>
      <c r="BJ294" s="17" t="s">
        <v>87</v>
      </c>
      <c r="BK294" s="152">
        <f>ROUND(I294*H294,2)</f>
        <v>0</v>
      </c>
      <c r="BL294" s="17" t="s">
        <v>497</v>
      </c>
      <c r="BM294" s="151" t="s">
        <v>3231</v>
      </c>
    </row>
    <row r="295" spans="2:65" s="13" customFormat="1" ht="11.25">
      <c r="B295" s="160"/>
      <c r="D295" s="154" t="s">
        <v>381</v>
      </c>
      <c r="E295" s="161" t="s">
        <v>1</v>
      </c>
      <c r="F295" s="162" t="s">
        <v>3203</v>
      </c>
      <c r="H295" s="163">
        <v>2</v>
      </c>
      <c r="I295" s="164"/>
      <c r="L295" s="160"/>
      <c r="M295" s="165"/>
      <c r="T295" s="166"/>
      <c r="AT295" s="161" t="s">
        <v>381</v>
      </c>
      <c r="AU295" s="161" t="s">
        <v>90</v>
      </c>
      <c r="AV295" s="13" t="s">
        <v>90</v>
      </c>
      <c r="AW295" s="13" t="s">
        <v>36</v>
      </c>
      <c r="AX295" s="13" t="s">
        <v>87</v>
      </c>
      <c r="AY295" s="161" t="s">
        <v>373</v>
      </c>
    </row>
    <row r="296" spans="2:65" s="1" customFormat="1" ht="24.2" customHeight="1">
      <c r="B296" s="32"/>
      <c r="C296" s="139" t="s">
        <v>391</v>
      </c>
      <c r="D296" s="139" t="s">
        <v>375</v>
      </c>
      <c r="E296" s="140" t="s">
        <v>3232</v>
      </c>
      <c r="F296" s="141" t="s">
        <v>3233</v>
      </c>
      <c r="G296" s="142" t="s">
        <v>914</v>
      </c>
      <c r="H296" s="143">
        <v>15</v>
      </c>
      <c r="I296" s="144"/>
      <c r="J296" s="145">
        <f>ROUND(I296*H296,2)</f>
        <v>0</v>
      </c>
      <c r="K296" s="146"/>
      <c r="L296" s="32"/>
      <c r="M296" s="147" t="s">
        <v>1</v>
      </c>
      <c r="N296" s="148" t="s">
        <v>45</v>
      </c>
      <c r="P296" s="149">
        <f>O296*H296</f>
        <v>0</v>
      </c>
      <c r="Q296" s="149">
        <v>0</v>
      </c>
      <c r="R296" s="149">
        <f>Q296*H296</f>
        <v>0</v>
      </c>
      <c r="S296" s="149">
        <v>0</v>
      </c>
      <c r="T296" s="150">
        <f>S296*H296</f>
        <v>0</v>
      </c>
      <c r="AR296" s="151" t="s">
        <v>497</v>
      </c>
      <c r="AT296" s="151" t="s">
        <v>375</v>
      </c>
      <c r="AU296" s="151" t="s">
        <v>90</v>
      </c>
      <c r="AY296" s="17" t="s">
        <v>373</v>
      </c>
      <c r="BE296" s="152">
        <f>IF(N296="základní",J296,0)</f>
        <v>0</v>
      </c>
      <c r="BF296" s="152">
        <f>IF(N296="snížená",J296,0)</f>
        <v>0</v>
      </c>
      <c r="BG296" s="152">
        <f>IF(N296="zákl. přenesená",J296,0)</f>
        <v>0</v>
      </c>
      <c r="BH296" s="152">
        <f>IF(N296="sníž. přenesená",J296,0)</f>
        <v>0</v>
      </c>
      <c r="BI296" s="152">
        <f>IF(N296="nulová",J296,0)</f>
        <v>0</v>
      </c>
      <c r="BJ296" s="17" t="s">
        <v>87</v>
      </c>
      <c r="BK296" s="152">
        <f>ROUND(I296*H296,2)</f>
        <v>0</v>
      </c>
      <c r="BL296" s="17" t="s">
        <v>497</v>
      </c>
      <c r="BM296" s="151" t="s">
        <v>3234</v>
      </c>
    </row>
    <row r="297" spans="2:65" s="13" customFormat="1" ht="11.25">
      <c r="B297" s="160"/>
      <c r="D297" s="154" t="s">
        <v>381</v>
      </c>
      <c r="E297" s="161" t="s">
        <v>1</v>
      </c>
      <c r="F297" s="162" t="s">
        <v>3235</v>
      </c>
      <c r="H297" s="163">
        <v>15</v>
      </c>
      <c r="I297" s="164"/>
      <c r="L297" s="160"/>
      <c r="M297" s="165"/>
      <c r="T297" s="166"/>
      <c r="AT297" s="161" t="s">
        <v>381</v>
      </c>
      <c r="AU297" s="161" t="s">
        <v>90</v>
      </c>
      <c r="AV297" s="13" t="s">
        <v>90</v>
      </c>
      <c r="AW297" s="13" t="s">
        <v>36</v>
      </c>
      <c r="AX297" s="13" t="s">
        <v>87</v>
      </c>
      <c r="AY297" s="161" t="s">
        <v>373</v>
      </c>
    </row>
    <row r="298" spans="2:65" s="1" customFormat="1" ht="24.2" customHeight="1">
      <c r="B298" s="32"/>
      <c r="C298" s="139" t="s">
        <v>713</v>
      </c>
      <c r="D298" s="139" t="s">
        <v>375</v>
      </c>
      <c r="E298" s="140" t="s">
        <v>3236</v>
      </c>
      <c r="F298" s="141" t="s">
        <v>3237</v>
      </c>
      <c r="G298" s="142" t="s">
        <v>914</v>
      </c>
      <c r="H298" s="143">
        <v>2</v>
      </c>
      <c r="I298" s="144"/>
      <c r="J298" s="145">
        <f>ROUND(I298*H298,2)</f>
        <v>0</v>
      </c>
      <c r="K298" s="146"/>
      <c r="L298" s="32"/>
      <c r="M298" s="147" t="s">
        <v>1</v>
      </c>
      <c r="N298" s="148" t="s">
        <v>45</v>
      </c>
      <c r="P298" s="149">
        <f>O298*H298</f>
        <v>0</v>
      </c>
      <c r="Q298" s="149">
        <v>0</v>
      </c>
      <c r="R298" s="149">
        <f>Q298*H298</f>
        <v>0</v>
      </c>
      <c r="S298" s="149">
        <v>0</v>
      </c>
      <c r="T298" s="150">
        <f>S298*H298</f>
        <v>0</v>
      </c>
      <c r="AR298" s="151" t="s">
        <v>497</v>
      </c>
      <c r="AT298" s="151" t="s">
        <v>375</v>
      </c>
      <c r="AU298" s="151" t="s">
        <v>90</v>
      </c>
      <c r="AY298" s="17" t="s">
        <v>373</v>
      </c>
      <c r="BE298" s="152">
        <f>IF(N298="základní",J298,0)</f>
        <v>0</v>
      </c>
      <c r="BF298" s="152">
        <f>IF(N298="snížená",J298,0)</f>
        <v>0</v>
      </c>
      <c r="BG298" s="152">
        <f>IF(N298="zákl. přenesená",J298,0)</f>
        <v>0</v>
      </c>
      <c r="BH298" s="152">
        <f>IF(N298="sníž. přenesená",J298,0)</f>
        <v>0</v>
      </c>
      <c r="BI298" s="152">
        <f>IF(N298="nulová",J298,0)</f>
        <v>0</v>
      </c>
      <c r="BJ298" s="17" t="s">
        <v>87</v>
      </c>
      <c r="BK298" s="152">
        <f>ROUND(I298*H298,2)</f>
        <v>0</v>
      </c>
      <c r="BL298" s="17" t="s">
        <v>497</v>
      </c>
      <c r="BM298" s="151" t="s">
        <v>3238</v>
      </c>
    </row>
    <row r="299" spans="2:65" s="13" customFormat="1" ht="11.25">
      <c r="B299" s="160"/>
      <c r="D299" s="154" t="s">
        <v>381</v>
      </c>
      <c r="E299" s="161" t="s">
        <v>1</v>
      </c>
      <c r="F299" s="162" t="s">
        <v>3239</v>
      </c>
      <c r="H299" s="163">
        <v>2</v>
      </c>
      <c r="I299" s="164"/>
      <c r="L299" s="160"/>
      <c r="M299" s="165"/>
      <c r="T299" s="166"/>
      <c r="AT299" s="161" t="s">
        <v>381</v>
      </c>
      <c r="AU299" s="161" t="s">
        <v>90</v>
      </c>
      <c r="AV299" s="13" t="s">
        <v>90</v>
      </c>
      <c r="AW299" s="13" t="s">
        <v>36</v>
      </c>
      <c r="AX299" s="13" t="s">
        <v>87</v>
      </c>
      <c r="AY299" s="161" t="s">
        <v>373</v>
      </c>
    </row>
    <row r="300" spans="2:65" s="1" customFormat="1" ht="21.75" customHeight="1">
      <c r="B300" s="32"/>
      <c r="C300" s="139" t="s">
        <v>796</v>
      </c>
      <c r="D300" s="139" t="s">
        <v>375</v>
      </c>
      <c r="E300" s="140" t="s">
        <v>3240</v>
      </c>
      <c r="F300" s="141" t="s">
        <v>3241</v>
      </c>
      <c r="G300" s="142" t="s">
        <v>914</v>
      </c>
      <c r="H300" s="143">
        <v>1</v>
      </c>
      <c r="I300" s="144"/>
      <c r="J300" s="145">
        <f>ROUND(I300*H300,2)</f>
        <v>0</v>
      </c>
      <c r="K300" s="146"/>
      <c r="L300" s="32"/>
      <c r="M300" s="147" t="s">
        <v>1</v>
      </c>
      <c r="N300" s="148" t="s">
        <v>45</v>
      </c>
      <c r="P300" s="149">
        <f>O300*H300</f>
        <v>0</v>
      </c>
      <c r="Q300" s="149">
        <v>0</v>
      </c>
      <c r="R300" s="149">
        <f>Q300*H300</f>
        <v>0</v>
      </c>
      <c r="S300" s="149">
        <v>0</v>
      </c>
      <c r="T300" s="150">
        <f>S300*H300</f>
        <v>0</v>
      </c>
      <c r="AR300" s="151" t="s">
        <v>497</v>
      </c>
      <c r="AT300" s="151" t="s">
        <v>375</v>
      </c>
      <c r="AU300" s="151" t="s">
        <v>90</v>
      </c>
      <c r="AY300" s="17" t="s">
        <v>373</v>
      </c>
      <c r="BE300" s="152">
        <f>IF(N300="základní",J300,0)</f>
        <v>0</v>
      </c>
      <c r="BF300" s="152">
        <f>IF(N300="snížená",J300,0)</f>
        <v>0</v>
      </c>
      <c r="BG300" s="152">
        <f>IF(N300="zákl. přenesená",J300,0)</f>
        <v>0</v>
      </c>
      <c r="BH300" s="152">
        <f>IF(N300="sníž. přenesená",J300,0)</f>
        <v>0</v>
      </c>
      <c r="BI300" s="152">
        <f>IF(N300="nulová",J300,0)</f>
        <v>0</v>
      </c>
      <c r="BJ300" s="17" t="s">
        <v>87</v>
      </c>
      <c r="BK300" s="152">
        <f>ROUND(I300*H300,2)</f>
        <v>0</v>
      </c>
      <c r="BL300" s="17" t="s">
        <v>497</v>
      </c>
      <c r="BM300" s="151" t="s">
        <v>3242</v>
      </c>
    </row>
    <row r="301" spans="2:65" s="13" customFormat="1" ht="11.25">
      <c r="B301" s="160"/>
      <c r="D301" s="154" t="s">
        <v>381</v>
      </c>
      <c r="E301" s="161" t="s">
        <v>1</v>
      </c>
      <c r="F301" s="162" t="s">
        <v>3243</v>
      </c>
      <c r="H301" s="163">
        <v>1</v>
      </c>
      <c r="I301" s="164"/>
      <c r="L301" s="160"/>
      <c r="M301" s="165"/>
      <c r="T301" s="166"/>
      <c r="AT301" s="161" t="s">
        <v>381</v>
      </c>
      <c r="AU301" s="161" t="s">
        <v>90</v>
      </c>
      <c r="AV301" s="13" t="s">
        <v>90</v>
      </c>
      <c r="AW301" s="13" t="s">
        <v>36</v>
      </c>
      <c r="AX301" s="13" t="s">
        <v>87</v>
      </c>
      <c r="AY301" s="161" t="s">
        <v>373</v>
      </c>
    </row>
    <row r="302" spans="2:65" s="1" customFormat="1" ht="16.5" customHeight="1">
      <c r="B302" s="32"/>
      <c r="C302" s="139" t="s">
        <v>811</v>
      </c>
      <c r="D302" s="139" t="s">
        <v>375</v>
      </c>
      <c r="E302" s="140" t="s">
        <v>3244</v>
      </c>
      <c r="F302" s="141" t="s">
        <v>3245</v>
      </c>
      <c r="G302" s="142" t="s">
        <v>914</v>
      </c>
      <c r="H302" s="143">
        <v>1</v>
      </c>
      <c r="I302" s="144"/>
      <c r="J302" s="145">
        <f>ROUND(I302*H302,2)</f>
        <v>0</v>
      </c>
      <c r="K302" s="146"/>
      <c r="L302" s="32"/>
      <c r="M302" s="147" t="s">
        <v>1</v>
      </c>
      <c r="N302" s="148" t="s">
        <v>45</v>
      </c>
      <c r="P302" s="149">
        <f>O302*H302</f>
        <v>0</v>
      </c>
      <c r="Q302" s="149">
        <v>1.6000000000000001E-4</v>
      </c>
      <c r="R302" s="149">
        <f>Q302*H302</f>
        <v>1.6000000000000001E-4</v>
      </c>
      <c r="S302" s="149">
        <v>0</v>
      </c>
      <c r="T302" s="150">
        <f>S302*H302</f>
        <v>0</v>
      </c>
      <c r="AR302" s="151" t="s">
        <v>497</v>
      </c>
      <c r="AT302" s="151" t="s">
        <v>375</v>
      </c>
      <c r="AU302" s="151" t="s">
        <v>90</v>
      </c>
      <c r="AY302" s="17" t="s">
        <v>373</v>
      </c>
      <c r="BE302" s="152">
        <f>IF(N302="základní",J302,0)</f>
        <v>0</v>
      </c>
      <c r="BF302" s="152">
        <f>IF(N302="snížená",J302,0)</f>
        <v>0</v>
      </c>
      <c r="BG302" s="152">
        <f>IF(N302="zákl. přenesená",J302,0)</f>
        <v>0</v>
      </c>
      <c r="BH302" s="152">
        <f>IF(N302="sníž. přenesená",J302,0)</f>
        <v>0</v>
      </c>
      <c r="BI302" s="152">
        <f>IF(N302="nulová",J302,0)</f>
        <v>0</v>
      </c>
      <c r="BJ302" s="17" t="s">
        <v>87</v>
      </c>
      <c r="BK302" s="152">
        <f>ROUND(I302*H302,2)</f>
        <v>0</v>
      </c>
      <c r="BL302" s="17" t="s">
        <v>497</v>
      </c>
      <c r="BM302" s="151" t="s">
        <v>3246</v>
      </c>
    </row>
    <row r="303" spans="2:65" s="13" customFormat="1" ht="11.25">
      <c r="B303" s="160"/>
      <c r="D303" s="154" t="s">
        <v>381</v>
      </c>
      <c r="E303" s="161" t="s">
        <v>1</v>
      </c>
      <c r="F303" s="162" t="s">
        <v>3219</v>
      </c>
      <c r="H303" s="163">
        <v>1</v>
      </c>
      <c r="I303" s="164"/>
      <c r="L303" s="160"/>
      <c r="M303" s="165"/>
      <c r="T303" s="166"/>
      <c r="AT303" s="161" t="s">
        <v>381</v>
      </c>
      <c r="AU303" s="161" t="s">
        <v>90</v>
      </c>
      <c r="AV303" s="13" t="s">
        <v>90</v>
      </c>
      <c r="AW303" s="13" t="s">
        <v>36</v>
      </c>
      <c r="AX303" s="13" t="s">
        <v>87</v>
      </c>
      <c r="AY303" s="161" t="s">
        <v>373</v>
      </c>
    </row>
    <row r="304" spans="2:65" s="1" customFormat="1" ht="16.5" customHeight="1">
      <c r="B304" s="32"/>
      <c r="C304" s="139" t="s">
        <v>816</v>
      </c>
      <c r="D304" s="139" t="s">
        <v>375</v>
      </c>
      <c r="E304" s="140" t="s">
        <v>3247</v>
      </c>
      <c r="F304" s="141" t="s">
        <v>3248</v>
      </c>
      <c r="G304" s="142" t="s">
        <v>914</v>
      </c>
      <c r="H304" s="143">
        <v>2</v>
      </c>
      <c r="I304" s="144"/>
      <c r="J304" s="145">
        <f>ROUND(I304*H304,2)</f>
        <v>0</v>
      </c>
      <c r="K304" s="146"/>
      <c r="L304" s="32"/>
      <c r="M304" s="147" t="s">
        <v>1</v>
      </c>
      <c r="N304" s="148" t="s">
        <v>45</v>
      </c>
      <c r="P304" s="149">
        <f>O304*H304</f>
        <v>0</v>
      </c>
      <c r="Q304" s="149">
        <v>2.9E-4</v>
      </c>
      <c r="R304" s="149">
        <f>Q304*H304</f>
        <v>5.8E-4</v>
      </c>
      <c r="S304" s="149">
        <v>0</v>
      </c>
      <c r="T304" s="150">
        <f>S304*H304</f>
        <v>0</v>
      </c>
      <c r="AR304" s="151" t="s">
        <v>497</v>
      </c>
      <c r="AT304" s="151" t="s">
        <v>375</v>
      </c>
      <c r="AU304" s="151" t="s">
        <v>90</v>
      </c>
      <c r="AY304" s="17" t="s">
        <v>373</v>
      </c>
      <c r="BE304" s="152">
        <f>IF(N304="základní",J304,0)</f>
        <v>0</v>
      </c>
      <c r="BF304" s="152">
        <f>IF(N304="snížená",J304,0)</f>
        <v>0</v>
      </c>
      <c r="BG304" s="152">
        <f>IF(N304="zákl. přenesená",J304,0)</f>
        <v>0</v>
      </c>
      <c r="BH304" s="152">
        <f>IF(N304="sníž. přenesená",J304,0)</f>
        <v>0</v>
      </c>
      <c r="BI304" s="152">
        <f>IF(N304="nulová",J304,0)</f>
        <v>0</v>
      </c>
      <c r="BJ304" s="17" t="s">
        <v>87</v>
      </c>
      <c r="BK304" s="152">
        <f>ROUND(I304*H304,2)</f>
        <v>0</v>
      </c>
      <c r="BL304" s="17" t="s">
        <v>497</v>
      </c>
      <c r="BM304" s="151" t="s">
        <v>3249</v>
      </c>
    </row>
    <row r="305" spans="2:65" s="13" customFormat="1" ht="11.25">
      <c r="B305" s="160"/>
      <c r="D305" s="154" t="s">
        <v>381</v>
      </c>
      <c r="E305" s="161" t="s">
        <v>1</v>
      </c>
      <c r="F305" s="162" t="s">
        <v>3250</v>
      </c>
      <c r="H305" s="163">
        <v>2</v>
      </c>
      <c r="I305" s="164"/>
      <c r="L305" s="160"/>
      <c r="M305" s="165"/>
      <c r="T305" s="166"/>
      <c r="AT305" s="161" t="s">
        <v>381</v>
      </c>
      <c r="AU305" s="161" t="s">
        <v>90</v>
      </c>
      <c r="AV305" s="13" t="s">
        <v>90</v>
      </c>
      <c r="AW305" s="13" t="s">
        <v>36</v>
      </c>
      <c r="AX305" s="13" t="s">
        <v>87</v>
      </c>
      <c r="AY305" s="161" t="s">
        <v>373</v>
      </c>
    </row>
    <row r="306" spans="2:65" s="1" customFormat="1" ht="16.5" customHeight="1">
      <c r="B306" s="32"/>
      <c r="C306" s="139" t="s">
        <v>836</v>
      </c>
      <c r="D306" s="139" t="s">
        <v>375</v>
      </c>
      <c r="E306" s="140" t="s">
        <v>3251</v>
      </c>
      <c r="F306" s="141" t="s">
        <v>3252</v>
      </c>
      <c r="G306" s="142" t="s">
        <v>914</v>
      </c>
      <c r="H306" s="143">
        <v>1</v>
      </c>
      <c r="I306" s="144"/>
      <c r="J306" s="145">
        <f>ROUND(I306*H306,2)</f>
        <v>0</v>
      </c>
      <c r="K306" s="146"/>
      <c r="L306" s="32"/>
      <c r="M306" s="147" t="s">
        <v>1</v>
      </c>
      <c r="N306" s="148" t="s">
        <v>45</v>
      </c>
      <c r="P306" s="149">
        <f>O306*H306</f>
        <v>0</v>
      </c>
      <c r="Q306" s="149">
        <v>1.8000000000000001E-4</v>
      </c>
      <c r="R306" s="149">
        <f>Q306*H306</f>
        <v>1.8000000000000001E-4</v>
      </c>
      <c r="S306" s="149">
        <v>0</v>
      </c>
      <c r="T306" s="150">
        <f>S306*H306</f>
        <v>0</v>
      </c>
      <c r="AR306" s="151" t="s">
        <v>497</v>
      </c>
      <c r="AT306" s="151" t="s">
        <v>375</v>
      </c>
      <c r="AU306" s="151" t="s">
        <v>90</v>
      </c>
      <c r="AY306" s="17" t="s">
        <v>373</v>
      </c>
      <c r="BE306" s="152">
        <f>IF(N306="základní",J306,0)</f>
        <v>0</v>
      </c>
      <c r="BF306" s="152">
        <f>IF(N306="snížená",J306,0)</f>
        <v>0</v>
      </c>
      <c r="BG306" s="152">
        <f>IF(N306="zákl. přenesená",J306,0)</f>
        <v>0</v>
      </c>
      <c r="BH306" s="152">
        <f>IF(N306="sníž. přenesená",J306,0)</f>
        <v>0</v>
      </c>
      <c r="BI306" s="152">
        <f>IF(N306="nulová",J306,0)</f>
        <v>0</v>
      </c>
      <c r="BJ306" s="17" t="s">
        <v>87</v>
      </c>
      <c r="BK306" s="152">
        <f>ROUND(I306*H306,2)</f>
        <v>0</v>
      </c>
      <c r="BL306" s="17" t="s">
        <v>497</v>
      </c>
      <c r="BM306" s="151" t="s">
        <v>3253</v>
      </c>
    </row>
    <row r="307" spans="2:65" s="13" customFormat="1" ht="11.25">
      <c r="B307" s="160"/>
      <c r="D307" s="154" t="s">
        <v>381</v>
      </c>
      <c r="E307" s="161" t="s">
        <v>1</v>
      </c>
      <c r="F307" s="162" t="s">
        <v>3219</v>
      </c>
      <c r="H307" s="163">
        <v>1</v>
      </c>
      <c r="I307" s="164"/>
      <c r="L307" s="160"/>
      <c r="M307" s="165"/>
      <c r="T307" s="166"/>
      <c r="AT307" s="161" t="s">
        <v>381</v>
      </c>
      <c r="AU307" s="161" t="s">
        <v>90</v>
      </c>
      <c r="AV307" s="13" t="s">
        <v>90</v>
      </c>
      <c r="AW307" s="13" t="s">
        <v>36</v>
      </c>
      <c r="AX307" s="13" t="s">
        <v>87</v>
      </c>
      <c r="AY307" s="161" t="s">
        <v>373</v>
      </c>
    </row>
    <row r="308" spans="2:65" s="1" customFormat="1" ht="16.5" customHeight="1">
      <c r="B308" s="32"/>
      <c r="C308" s="139" t="s">
        <v>841</v>
      </c>
      <c r="D308" s="139" t="s">
        <v>375</v>
      </c>
      <c r="E308" s="140" t="s">
        <v>3254</v>
      </c>
      <c r="F308" s="141" t="s">
        <v>3255</v>
      </c>
      <c r="G308" s="142" t="s">
        <v>465</v>
      </c>
      <c r="H308" s="143">
        <v>577</v>
      </c>
      <c r="I308" s="144"/>
      <c r="J308" s="145">
        <f>ROUND(I308*H308,2)</f>
        <v>0</v>
      </c>
      <c r="K308" s="146"/>
      <c r="L308" s="32"/>
      <c r="M308" s="147" t="s">
        <v>1</v>
      </c>
      <c r="N308" s="148" t="s">
        <v>45</v>
      </c>
      <c r="P308" s="149">
        <f>O308*H308</f>
        <v>0</v>
      </c>
      <c r="Q308" s="149">
        <v>0</v>
      </c>
      <c r="R308" s="149">
        <f>Q308*H308</f>
        <v>0</v>
      </c>
      <c r="S308" s="149">
        <v>0</v>
      </c>
      <c r="T308" s="150">
        <f>S308*H308</f>
        <v>0</v>
      </c>
      <c r="AR308" s="151" t="s">
        <v>497</v>
      </c>
      <c r="AT308" s="151" t="s">
        <v>375</v>
      </c>
      <c r="AU308" s="151" t="s">
        <v>90</v>
      </c>
      <c r="AY308" s="17" t="s">
        <v>373</v>
      </c>
      <c r="BE308" s="152">
        <f>IF(N308="základní",J308,0)</f>
        <v>0</v>
      </c>
      <c r="BF308" s="152">
        <f>IF(N308="snížená",J308,0)</f>
        <v>0</v>
      </c>
      <c r="BG308" s="152">
        <f>IF(N308="zákl. přenesená",J308,0)</f>
        <v>0</v>
      </c>
      <c r="BH308" s="152">
        <f>IF(N308="sníž. přenesená",J308,0)</f>
        <v>0</v>
      </c>
      <c r="BI308" s="152">
        <f>IF(N308="nulová",J308,0)</f>
        <v>0</v>
      </c>
      <c r="BJ308" s="17" t="s">
        <v>87</v>
      </c>
      <c r="BK308" s="152">
        <f>ROUND(I308*H308,2)</f>
        <v>0</v>
      </c>
      <c r="BL308" s="17" t="s">
        <v>497</v>
      </c>
      <c r="BM308" s="151" t="s">
        <v>3256</v>
      </c>
    </row>
    <row r="309" spans="2:65" s="1" customFormat="1" ht="16.5" customHeight="1">
      <c r="B309" s="32"/>
      <c r="C309" s="139" t="s">
        <v>845</v>
      </c>
      <c r="D309" s="139" t="s">
        <v>375</v>
      </c>
      <c r="E309" s="140" t="s">
        <v>3257</v>
      </c>
      <c r="F309" s="141" t="s">
        <v>3258</v>
      </c>
      <c r="G309" s="142" t="s">
        <v>465</v>
      </c>
      <c r="H309" s="143">
        <v>38</v>
      </c>
      <c r="I309" s="144"/>
      <c r="J309" s="145">
        <f>ROUND(I309*H309,2)</f>
        <v>0</v>
      </c>
      <c r="K309" s="146"/>
      <c r="L309" s="32"/>
      <c r="M309" s="147" t="s">
        <v>1</v>
      </c>
      <c r="N309" s="148" t="s">
        <v>45</v>
      </c>
      <c r="P309" s="149">
        <f>O309*H309</f>
        <v>0</v>
      </c>
      <c r="Q309" s="149">
        <v>0</v>
      </c>
      <c r="R309" s="149">
        <f>Q309*H309</f>
        <v>0</v>
      </c>
      <c r="S309" s="149">
        <v>0</v>
      </c>
      <c r="T309" s="150">
        <f>S309*H309</f>
        <v>0</v>
      </c>
      <c r="AR309" s="151" t="s">
        <v>497</v>
      </c>
      <c r="AT309" s="151" t="s">
        <v>375</v>
      </c>
      <c r="AU309" s="151" t="s">
        <v>90</v>
      </c>
      <c r="AY309" s="17" t="s">
        <v>373</v>
      </c>
      <c r="BE309" s="152">
        <f>IF(N309="základní",J309,0)</f>
        <v>0</v>
      </c>
      <c r="BF309" s="152">
        <f>IF(N309="snížená",J309,0)</f>
        <v>0</v>
      </c>
      <c r="BG309" s="152">
        <f>IF(N309="zákl. přenesená",J309,0)</f>
        <v>0</v>
      </c>
      <c r="BH309" s="152">
        <f>IF(N309="sníž. přenesená",J309,0)</f>
        <v>0</v>
      </c>
      <c r="BI309" s="152">
        <f>IF(N309="nulová",J309,0)</f>
        <v>0</v>
      </c>
      <c r="BJ309" s="17" t="s">
        <v>87</v>
      </c>
      <c r="BK309" s="152">
        <f>ROUND(I309*H309,2)</f>
        <v>0</v>
      </c>
      <c r="BL309" s="17" t="s">
        <v>497</v>
      </c>
      <c r="BM309" s="151" t="s">
        <v>3259</v>
      </c>
    </row>
    <row r="310" spans="2:65" s="1" customFormat="1" ht="24.2" customHeight="1">
      <c r="B310" s="32"/>
      <c r="C310" s="139" t="s">
        <v>849</v>
      </c>
      <c r="D310" s="139" t="s">
        <v>375</v>
      </c>
      <c r="E310" s="140" t="s">
        <v>3260</v>
      </c>
      <c r="F310" s="141" t="s">
        <v>3261</v>
      </c>
      <c r="G310" s="142" t="s">
        <v>3262</v>
      </c>
      <c r="H310" s="143">
        <v>40</v>
      </c>
      <c r="I310" s="144"/>
      <c r="J310" s="145">
        <f>ROUND(I310*H310,2)</f>
        <v>0</v>
      </c>
      <c r="K310" s="146"/>
      <c r="L310" s="32"/>
      <c r="M310" s="147" t="s">
        <v>1</v>
      </c>
      <c r="N310" s="148" t="s">
        <v>45</v>
      </c>
      <c r="P310" s="149">
        <f>O310*H310</f>
        <v>0</v>
      </c>
      <c r="Q310" s="149">
        <v>0</v>
      </c>
      <c r="R310" s="149">
        <f>Q310*H310</f>
        <v>0</v>
      </c>
      <c r="S310" s="149">
        <v>0</v>
      </c>
      <c r="T310" s="150">
        <f>S310*H310</f>
        <v>0</v>
      </c>
      <c r="AR310" s="151" t="s">
        <v>497</v>
      </c>
      <c r="AT310" s="151" t="s">
        <v>375</v>
      </c>
      <c r="AU310" s="151" t="s">
        <v>90</v>
      </c>
      <c r="AY310" s="17" t="s">
        <v>373</v>
      </c>
      <c r="BE310" s="152">
        <f>IF(N310="základní",J310,0)</f>
        <v>0</v>
      </c>
      <c r="BF310" s="152">
        <f>IF(N310="snížená",J310,0)</f>
        <v>0</v>
      </c>
      <c r="BG310" s="152">
        <f>IF(N310="zákl. přenesená",J310,0)</f>
        <v>0</v>
      </c>
      <c r="BH310" s="152">
        <f>IF(N310="sníž. přenesená",J310,0)</f>
        <v>0</v>
      </c>
      <c r="BI310" s="152">
        <f>IF(N310="nulová",J310,0)</f>
        <v>0</v>
      </c>
      <c r="BJ310" s="17" t="s">
        <v>87</v>
      </c>
      <c r="BK310" s="152">
        <f>ROUND(I310*H310,2)</f>
        <v>0</v>
      </c>
      <c r="BL310" s="17" t="s">
        <v>497</v>
      </c>
      <c r="BM310" s="151" t="s">
        <v>3263</v>
      </c>
    </row>
    <row r="311" spans="2:65" s="1" customFormat="1" ht="33" customHeight="1">
      <c r="B311" s="32"/>
      <c r="C311" s="139" t="s">
        <v>598</v>
      </c>
      <c r="D311" s="139" t="s">
        <v>375</v>
      </c>
      <c r="E311" s="140" t="s">
        <v>3264</v>
      </c>
      <c r="F311" s="141" t="s">
        <v>3265</v>
      </c>
      <c r="G311" s="142" t="s">
        <v>465</v>
      </c>
      <c r="H311" s="143">
        <v>74</v>
      </c>
      <c r="I311" s="144"/>
      <c r="J311" s="145">
        <f>ROUND(I311*H311,2)</f>
        <v>0</v>
      </c>
      <c r="K311" s="146"/>
      <c r="L311" s="32"/>
      <c r="M311" s="147" t="s">
        <v>1</v>
      </c>
      <c r="N311" s="148" t="s">
        <v>45</v>
      </c>
      <c r="P311" s="149">
        <f>O311*H311</f>
        <v>0</v>
      </c>
      <c r="Q311" s="149">
        <v>6.9999999999999994E-5</v>
      </c>
      <c r="R311" s="149">
        <f>Q311*H311</f>
        <v>5.1799999999999997E-3</v>
      </c>
      <c r="S311" s="149">
        <v>0</v>
      </c>
      <c r="T311" s="150">
        <f>S311*H311</f>
        <v>0</v>
      </c>
      <c r="AR311" s="151" t="s">
        <v>497</v>
      </c>
      <c r="AT311" s="151" t="s">
        <v>375</v>
      </c>
      <c r="AU311" s="151" t="s">
        <v>90</v>
      </c>
      <c r="AY311" s="17" t="s">
        <v>373</v>
      </c>
      <c r="BE311" s="152">
        <f>IF(N311="základní",J311,0)</f>
        <v>0</v>
      </c>
      <c r="BF311" s="152">
        <f>IF(N311="snížená",J311,0)</f>
        <v>0</v>
      </c>
      <c r="BG311" s="152">
        <f>IF(N311="zákl. přenesená",J311,0)</f>
        <v>0</v>
      </c>
      <c r="BH311" s="152">
        <f>IF(N311="sníž. přenesená",J311,0)</f>
        <v>0</v>
      </c>
      <c r="BI311" s="152">
        <f>IF(N311="nulová",J311,0)</f>
        <v>0</v>
      </c>
      <c r="BJ311" s="17" t="s">
        <v>87</v>
      </c>
      <c r="BK311" s="152">
        <f>ROUND(I311*H311,2)</f>
        <v>0</v>
      </c>
      <c r="BL311" s="17" t="s">
        <v>497</v>
      </c>
      <c r="BM311" s="151" t="s">
        <v>3266</v>
      </c>
    </row>
    <row r="312" spans="2:65" s="13" customFormat="1" ht="11.25">
      <c r="B312" s="160"/>
      <c r="D312" s="154" t="s">
        <v>381</v>
      </c>
      <c r="E312" s="161" t="s">
        <v>1</v>
      </c>
      <c r="F312" s="162" t="s">
        <v>3267</v>
      </c>
      <c r="H312" s="163">
        <v>74</v>
      </c>
      <c r="I312" s="164"/>
      <c r="L312" s="160"/>
      <c r="M312" s="165"/>
      <c r="T312" s="166"/>
      <c r="AT312" s="161" t="s">
        <v>381</v>
      </c>
      <c r="AU312" s="161" t="s">
        <v>90</v>
      </c>
      <c r="AV312" s="13" t="s">
        <v>90</v>
      </c>
      <c r="AW312" s="13" t="s">
        <v>36</v>
      </c>
      <c r="AX312" s="13" t="s">
        <v>87</v>
      </c>
      <c r="AY312" s="161" t="s">
        <v>373</v>
      </c>
    </row>
    <row r="313" spans="2:65" s="1" customFormat="1" ht="33" customHeight="1">
      <c r="B313" s="32"/>
      <c r="C313" s="139" t="s">
        <v>606</v>
      </c>
      <c r="D313" s="139" t="s">
        <v>375</v>
      </c>
      <c r="E313" s="140" t="s">
        <v>3268</v>
      </c>
      <c r="F313" s="141" t="s">
        <v>3269</v>
      </c>
      <c r="G313" s="142" t="s">
        <v>465</v>
      </c>
      <c r="H313" s="143">
        <v>64</v>
      </c>
      <c r="I313" s="144"/>
      <c r="J313" s="145">
        <f>ROUND(I313*H313,2)</f>
        <v>0</v>
      </c>
      <c r="K313" s="146"/>
      <c r="L313" s="32"/>
      <c r="M313" s="147" t="s">
        <v>1</v>
      </c>
      <c r="N313" s="148" t="s">
        <v>45</v>
      </c>
      <c r="P313" s="149">
        <f>O313*H313</f>
        <v>0</v>
      </c>
      <c r="Q313" s="149">
        <v>8.0000000000000007E-5</v>
      </c>
      <c r="R313" s="149">
        <f>Q313*H313</f>
        <v>5.1200000000000004E-3</v>
      </c>
      <c r="S313" s="149">
        <v>0</v>
      </c>
      <c r="T313" s="150">
        <f>S313*H313</f>
        <v>0</v>
      </c>
      <c r="AR313" s="151" t="s">
        <v>497</v>
      </c>
      <c r="AT313" s="151" t="s">
        <v>375</v>
      </c>
      <c r="AU313" s="151" t="s">
        <v>90</v>
      </c>
      <c r="AY313" s="17" t="s">
        <v>373</v>
      </c>
      <c r="BE313" s="152">
        <f>IF(N313="základní",J313,0)</f>
        <v>0</v>
      </c>
      <c r="BF313" s="152">
        <f>IF(N313="snížená",J313,0)</f>
        <v>0</v>
      </c>
      <c r="BG313" s="152">
        <f>IF(N313="zákl. přenesená",J313,0)</f>
        <v>0</v>
      </c>
      <c r="BH313" s="152">
        <f>IF(N313="sníž. přenesená",J313,0)</f>
        <v>0</v>
      </c>
      <c r="BI313" s="152">
        <f>IF(N313="nulová",J313,0)</f>
        <v>0</v>
      </c>
      <c r="BJ313" s="17" t="s">
        <v>87</v>
      </c>
      <c r="BK313" s="152">
        <f>ROUND(I313*H313,2)</f>
        <v>0</v>
      </c>
      <c r="BL313" s="17" t="s">
        <v>497</v>
      </c>
      <c r="BM313" s="151" t="s">
        <v>3270</v>
      </c>
    </row>
    <row r="314" spans="2:65" s="13" customFormat="1" ht="11.25">
      <c r="B314" s="160"/>
      <c r="D314" s="154" t="s">
        <v>381</v>
      </c>
      <c r="E314" s="161" t="s">
        <v>1</v>
      </c>
      <c r="F314" s="162" t="s">
        <v>3271</v>
      </c>
      <c r="H314" s="163">
        <v>64</v>
      </c>
      <c r="I314" s="164"/>
      <c r="L314" s="160"/>
      <c r="M314" s="165"/>
      <c r="T314" s="166"/>
      <c r="AT314" s="161" t="s">
        <v>381</v>
      </c>
      <c r="AU314" s="161" t="s">
        <v>90</v>
      </c>
      <c r="AV314" s="13" t="s">
        <v>90</v>
      </c>
      <c r="AW314" s="13" t="s">
        <v>36</v>
      </c>
      <c r="AX314" s="13" t="s">
        <v>87</v>
      </c>
      <c r="AY314" s="161" t="s">
        <v>373</v>
      </c>
    </row>
    <row r="315" spans="2:65" s="1" customFormat="1" ht="24.2" customHeight="1">
      <c r="B315" s="32"/>
      <c r="C315" s="139" t="s">
        <v>614</v>
      </c>
      <c r="D315" s="139" t="s">
        <v>375</v>
      </c>
      <c r="E315" s="140" t="s">
        <v>3272</v>
      </c>
      <c r="F315" s="141" t="s">
        <v>3273</v>
      </c>
      <c r="G315" s="142" t="s">
        <v>465</v>
      </c>
      <c r="H315" s="143">
        <v>8</v>
      </c>
      <c r="I315" s="144"/>
      <c r="J315" s="145">
        <f>ROUND(I315*H315,2)</f>
        <v>0</v>
      </c>
      <c r="K315" s="146"/>
      <c r="L315" s="32"/>
      <c r="M315" s="147" t="s">
        <v>1</v>
      </c>
      <c r="N315" s="148" t="s">
        <v>45</v>
      </c>
      <c r="P315" s="149">
        <f>O315*H315</f>
        <v>0</v>
      </c>
      <c r="Q315" s="149">
        <v>1E-4</v>
      </c>
      <c r="R315" s="149">
        <f>Q315*H315</f>
        <v>8.0000000000000004E-4</v>
      </c>
      <c r="S315" s="149">
        <v>0</v>
      </c>
      <c r="T315" s="150">
        <f>S315*H315</f>
        <v>0</v>
      </c>
      <c r="AR315" s="151" t="s">
        <v>497</v>
      </c>
      <c r="AT315" s="151" t="s">
        <v>375</v>
      </c>
      <c r="AU315" s="151" t="s">
        <v>90</v>
      </c>
      <c r="AY315" s="17" t="s">
        <v>373</v>
      </c>
      <c r="BE315" s="152">
        <f>IF(N315="základní",J315,0)</f>
        <v>0</v>
      </c>
      <c r="BF315" s="152">
        <f>IF(N315="snížená",J315,0)</f>
        <v>0</v>
      </c>
      <c r="BG315" s="152">
        <f>IF(N315="zákl. přenesená",J315,0)</f>
        <v>0</v>
      </c>
      <c r="BH315" s="152">
        <f>IF(N315="sníž. přenesená",J315,0)</f>
        <v>0</v>
      </c>
      <c r="BI315" s="152">
        <f>IF(N315="nulová",J315,0)</f>
        <v>0</v>
      </c>
      <c r="BJ315" s="17" t="s">
        <v>87</v>
      </c>
      <c r="BK315" s="152">
        <f>ROUND(I315*H315,2)</f>
        <v>0</v>
      </c>
      <c r="BL315" s="17" t="s">
        <v>497</v>
      </c>
      <c r="BM315" s="151" t="s">
        <v>3274</v>
      </c>
    </row>
    <row r="316" spans="2:65" s="13" customFormat="1" ht="11.25">
      <c r="B316" s="160"/>
      <c r="D316" s="154" t="s">
        <v>381</v>
      </c>
      <c r="E316" s="161" t="s">
        <v>1</v>
      </c>
      <c r="F316" s="162" t="s">
        <v>3275</v>
      </c>
      <c r="H316" s="163">
        <v>8</v>
      </c>
      <c r="I316" s="164"/>
      <c r="L316" s="160"/>
      <c r="M316" s="165"/>
      <c r="T316" s="166"/>
      <c r="AT316" s="161" t="s">
        <v>381</v>
      </c>
      <c r="AU316" s="161" t="s">
        <v>90</v>
      </c>
      <c r="AV316" s="13" t="s">
        <v>90</v>
      </c>
      <c r="AW316" s="13" t="s">
        <v>36</v>
      </c>
      <c r="AX316" s="13" t="s">
        <v>87</v>
      </c>
      <c r="AY316" s="161" t="s">
        <v>373</v>
      </c>
    </row>
    <row r="317" spans="2:65" s="1" customFormat="1" ht="33" customHeight="1">
      <c r="B317" s="32"/>
      <c r="C317" s="139" t="s">
        <v>621</v>
      </c>
      <c r="D317" s="139" t="s">
        <v>375</v>
      </c>
      <c r="E317" s="140" t="s">
        <v>3276</v>
      </c>
      <c r="F317" s="141" t="s">
        <v>3277</v>
      </c>
      <c r="G317" s="142" t="s">
        <v>465</v>
      </c>
      <c r="H317" s="143">
        <v>87</v>
      </c>
      <c r="I317" s="144"/>
      <c r="J317" s="145">
        <f>ROUND(I317*H317,2)</f>
        <v>0</v>
      </c>
      <c r="K317" s="146"/>
      <c r="L317" s="32"/>
      <c r="M317" s="147" t="s">
        <v>1</v>
      </c>
      <c r="N317" s="148" t="s">
        <v>45</v>
      </c>
      <c r="P317" s="149">
        <f>O317*H317</f>
        <v>0</v>
      </c>
      <c r="Q317" s="149">
        <v>2.0000000000000001E-4</v>
      </c>
      <c r="R317" s="149">
        <f>Q317*H317</f>
        <v>1.7400000000000002E-2</v>
      </c>
      <c r="S317" s="149">
        <v>0</v>
      </c>
      <c r="T317" s="150">
        <f>S317*H317</f>
        <v>0</v>
      </c>
      <c r="AR317" s="151" t="s">
        <v>497</v>
      </c>
      <c r="AT317" s="151" t="s">
        <v>375</v>
      </c>
      <c r="AU317" s="151" t="s">
        <v>90</v>
      </c>
      <c r="AY317" s="17" t="s">
        <v>373</v>
      </c>
      <c r="BE317" s="152">
        <f>IF(N317="základní",J317,0)</f>
        <v>0</v>
      </c>
      <c r="BF317" s="152">
        <f>IF(N317="snížená",J317,0)</f>
        <v>0</v>
      </c>
      <c r="BG317" s="152">
        <f>IF(N317="zákl. přenesená",J317,0)</f>
        <v>0</v>
      </c>
      <c r="BH317" s="152">
        <f>IF(N317="sníž. přenesená",J317,0)</f>
        <v>0</v>
      </c>
      <c r="BI317" s="152">
        <f>IF(N317="nulová",J317,0)</f>
        <v>0</v>
      </c>
      <c r="BJ317" s="17" t="s">
        <v>87</v>
      </c>
      <c r="BK317" s="152">
        <f>ROUND(I317*H317,2)</f>
        <v>0</v>
      </c>
      <c r="BL317" s="17" t="s">
        <v>497</v>
      </c>
      <c r="BM317" s="151" t="s">
        <v>3278</v>
      </c>
    </row>
    <row r="318" spans="2:65" s="13" customFormat="1" ht="11.25">
      <c r="B318" s="160"/>
      <c r="D318" s="154" t="s">
        <v>381</v>
      </c>
      <c r="E318" s="161" t="s">
        <v>1</v>
      </c>
      <c r="F318" s="162" t="s">
        <v>3279</v>
      </c>
      <c r="H318" s="163">
        <v>87</v>
      </c>
      <c r="I318" s="164"/>
      <c r="L318" s="160"/>
      <c r="M318" s="165"/>
      <c r="T318" s="166"/>
      <c r="AT318" s="161" t="s">
        <v>381</v>
      </c>
      <c r="AU318" s="161" t="s">
        <v>90</v>
      </c>
      <c r="AV318" s="13" t="s">
        <v>90</v>
      </c>
      <c r="AW318" s="13" t="s">
        <v>36</v>
      </c>
      <c r="AX318" s="13" t="s">
        <v>87</v>
      </c>
      <c r="AY318" s="161" t="s">
        <v>373</v>
      </c>
    </row>
    <row r="319" spans="2:65" s="1" customFormat="1" ht="33" customHeight="1">
      <c r="B319" s="32"/>
      <c r="C319" s="139" t="s">
        <v>627</v>
      </c>
      <c r="D319" s="139" t="s">
        <v>375</v>
      </c>
      <c r="E319" s="140" t="s">
        <v>3280</v>
      </c>
      <c r="F319" s="141" t="s">
        <v>3281</v>
      </c>
      <c r="G319" s="142" t="s">
        <v>465</v>
      </c>
      <c r="H319" s="143">
        <v>44</v>
      </c>
      <c r="I319" s="144"/>
      <c r="J319" s="145">
        <f>ROUND(I319*H319,2)</f>
        <v>0</v>
      </c>
      <c r="K319" s="146"/>
      <c r="L319" s="32"/>
      <c r="M319" s="147" t="s">
        <v>1</v>
      </c>
      <c r="N319" s="148" t="s">
        <v>45</v>
      </c>
      <c r="P319" s="149">
        <f>O319*H319</f>
        <v>0</v>
      </c>
      <c r="Q319" s="149">
        <v>3.2000000000000003E-4</v>
      </c>
      <c r="R319" s="149">
        <f>Q319*H319</f>
        <v>1.4080000000000001E-2</v>
      </c>
      <c r="S319" s="149">
        <v>0</v>
      </c>
      <c r="T319" s="150">
        <f>S319*H319</f>
        <v>0</v>
      </c>
      <c r="AR319" s="151" t="s">
        <v>497</v>
      </c>
      <c r="AT319" s="151" t="s">
        <v>375</v>
      </c>
      <c r="AU319" s="151" t="s">
        <v>90</v>
      </c>
      <c r="AY319" s="17" t="s">
        <v>373</v>
      </c>
      <c r="BE319" s="152">
        <f>IF(N319="základní",J319,0)</f>
        <v>0</v>
      </c>
      <c r="BF319" s="152">
        <f>IF(N319="snížená",J319,0)</f>
        <v>0</v>
      </c>
      <c r="BG319" s="152">
        <f>IF(N319="zákl. přenesená",J319,0)</f>
        <v>0</v>
      </c>
      <c r="BH319" s="152">
        <f>IF(N319="sníž. přenesená",J319,0)</f>
        <v>0</v>
      </c>
      <c r="BI319" s="152">
        <f>IF(N319="nulová",J319,0)</f>
        <v>0</v>
      </c>
      <c r="BJ319" s="17" t="s">
        <v>87</v>
      </c>
      <c r="BK319" s="152">
        <f>ROUND(I319*H319,2)</f>
        <v>0</v>
      </c>
      <c r="BL319" s="17" t="s">
        <v>497</v>
      </c>
      <c r="BM319" s="151" t="s">
        <v>3282</v>
      </c>
    </row>
    <row r="320" spans="2:65" s="13" customFormat="1" ht="11.25">
      <c r="B320" s="160"/>
      <c r="D320" s="154" t="s">
        <v>381</v>
      </c>
      <c r="E320" s="161" t="s">
        <v>1</v>
      </c>
      <c r="F320" s="162" t="s">
        <v>3283</v>
      </c>
      <c r="H320" s="163">
        <v>44</v>
      </c>
      <c r="I320" s="164"/>
      <c r="L320" s="160"/>
      <c r="M320" s="165"/>
      <c r="T320" s="166"/>
      <c r="AT320" s="161" t="s">
        <v>381</v>
      </c>
      <c r="AU320" s="161" t="s">
        <v>90</v>
      </c>
      <c r="AV320" s="13" t="s">
        <v>90</v>
      </c>
      <c r="AW320" s="13" t="s">
        <v>36</v>
      </c>
      <c r="AX320" s="13" t="s">
        <v>87</v>
      </c>
      <c r="AY320" s="161" t="s">
        <v>373</v>
      </c>
    </row>
    <row r="321" spans="2:65" s="1" customFormat="1" ht="24.2" customHeight="1">
      <c r="B321" s="32"/>
      <c r="C321" s="139" t="s">
        <v>860</v>
      </c>
      <c r="D321" s="139" t="s">
        <v>375</v>
      </c>
      <c r="E321" s="140" t="s">
        <v>2096</v>
      </c>
      <c r="F321" s="141" t="s">
        <v>2097</v>
      </c>
      <c r="G321" s="142" t="s">
        <v>647</v>
      </c>
      <c r="H321" s="143">
        <v>1.167</v>
      </c>
      <c r="I321" s="144"/>
      <c r="J321" s="145">
        <f>ROUND(I321*H321,2)</f>
        <v>0</v>
      </c>
      <c r="K321" s="146"/>
      <c r="L321" s="32"/>
      <c r="M321" s="147" t="s">
        <v>1</v>
      </c>
      <c r="N321" s="148" t="s">
        <v>45</v>
      </c>
      <c r="P321" s="149">
        <f>O321*H321</f>
        <v>0</v>
      </c>
      <c r="Q321" s="149">
        <v>0</v>
      </c>
      <c r="R321" s="149">
        <f>Q321*H321</f>
        <v>0</v>
      </c>
      <c r="S321" s="149">
        <v>0</v>
      </c>
      <c r="T321" s="150">
        <f>S321*H321</f>
        <v>0</v>
      </c>
      <c r="AR321" s="151" t="s">
        <v>497</v>
      </c>
      <c r="AT321" s="151" t="s">
        <v>375</v>
      </c>
      <c r="AU321" s="151" t="s">
        <v>90</v>
      </c>
      <c r="AY321" s="17" t="s">
        <v>373</v>
      </c>
      <c r="BE321" s="152">
        <f>IF(N321="základní",J321,0)</f>
        <v>0</v>
      </c>
      <c r="BF321" s="152">
        <f>IF(N321="snížená",J321,0)</f>
        <v>0</v>
      </c>
      <c r="BG321" s="152">
        <f>IF(N321="zákl. přenesená",J321,0)</f>
        <v>0</v>
      </c>
      <c r="BH321" s="152">
        <f>IF(N321="sníž. přenesená",J321,0)</f>
        <v>0</v>
      </c>
      <c r="BI321" s="152">
        <f>IF(N321="nulová",J321,0)</f>
        <v>0</v>
      </c>
      <c r="BJ321" s="17" t="s">
        <v>87</v>
      </c>
      <c r="BK321" s="152">
        <f>ROUND(I321*H321,2)</f>
        <v>0</v>
      </c>
      <c r="BL321" s="17" t="s">
        <v>497</v>
      </c>
      <c r="BM321" s="151" t="s">
        <v>3284</v>
      </c>
    </row>
    <row r="322" spans="2:65" s="1" customFormat="1" ht="16.5" customHeight="1">
      <c r="B322" s="32"/>
      <c r="C322" s="139" t="s">
        <v>687</v>
      </c>
      <c r="D322" s="139" t="s">
        <v>375</v>
      </c>
      <c r="E322" s="140" t="s">
        <v>3285</v>
      </c>
      <c r="F322" s="141" t="s">
        <v>3286</v>
      </c>
      <c r="G322" s="142" t="s">
        <v>3287</v>
      </c>
      <c r="H322" s="143">
        <v>1</v>
      </c>
      <c r="I322" s="144"/>
      <c r="J322" s="145">
        <f>ROUND(I322*H322,2)</f>
        <v>0</v>
      </c>
      <c r="K322" s="146"/>
      <c r="L322" s="32"/>
      <c r="M322" s="147" t="s">
        <v>1</v>
      </c>
      <c r="N322" s="148" t="s">
        <v>45</v>
      </c>
      <c r="P322" s="149">
        <f>O322*H322</f>
        <v>0</v>
      </c>
      <c r="Q322" s="149">
        <v>0</v>
      </c>
      <c r="R322" s="149">
        <f>Q322*H322</f>
        <v>0</v>
      </c>
      <c r="S322" s="149">
        <v>0</v>
      </c>
      <c r="T322" s="150">
        <f>S322*H322</f>
        <v>0</v>
      </c>
      <c r="AR322" s="151" t="s">
        <v>497</v>
      </c>
      <c r="AT322" s="151" t="s">
        <v>375</v>
      </c>
      <c r="AU322" s="151" t="s">
        <v>90</v>
      </c>
      <c r="AY322" s="17" t="s">
        <v>373</v>
      </c>
      <c r="BE322" s="152">
        <f>IF(N322="základní",J322,0)</f>
        <v>0</v>
      </c>
      <c r="BF322" s="152">
        <f>IF(N322="snížená",J322,0)</f>
        <v>0</v>
      </c>
      <c r="BG322" s="152">
        <f>IF(N322="zákl. přenesená",J322,0)</f>
        <v>0</v>
      </c>
      <c r="BH322" s="152">
        <f>IF(N322="sníž. přenesená",J322,0)</f>
        <v>0</v>
      </c>
      <c r="BI322" s="152">
        <f>IF(N322="nulová",J322,0)</f>
        <v>0</v>
      </c>
      <c r="BJ322" s="17" t="s">
        <v>87</v>
      </c>
      <c r="BK322" s="152">
        <f>ROUND(I322*H322,2)</f>
        <v>0</v>
      </c>
      <c r="BL322" s="17" t="s">
        <v>497</v>
      </c>
      <c r="BM322" s="151" t="s">
        <v>3288</v>
      </c>
    </row>
    <row r="323" spans="2:65" s="13" customFormat="1" ht="11.25">
      <c r="B323" s="160"/>
      <c r="D323" s="154" t="s">
        <v>381</v>
      </c>
      <c r="E323" s="161" t="s">
        <v>1</v>
      </c>
      <c r="F323" s="162" t="s">
        <v>3219</v>
      </c>
      <c r="H323" s="163">
        <v>1</v>
      </c>
      <c r="I323" s="164"/>
      <c r="L323" s="160"/>
      <c r="M323" s="165"/>
      <c r="T323" s="166"/>
      <c r="AT323" s="161" t="s">
        <v>381</v>
      </c>
      <c r="AU323" s="161" t="s">
        <v>90</v>
      </c>
      <c r="AV323" s="13" t="s">
        <v>90</v>
      </c>
      <c r="AW323" s="13" t="s">
        <v>36</v>
      </c>
      <c r="AX323" s="13" t="s">
        <v>87</v>
      </c>
      <c r="AY323" s="161" t="s">
        <v>373</v>
      </c>
    </row>
    <row r="324" spans="2:65" s="11" customFormat="1" ht="22.9" customHeight="1">
      <c r="B324" s="127"/>
      <c r="D324" s="128" t="s">
        <v>79</v>
      </c>
      <c r="E324" s="137" t="s">
        <v>2099</v>
      </c>
      <c r="F324" s="137" t="s">
        <v>2100</v>
      </c>
      <c r="I324" s="130"/>
      <c r="J324" s="138">
        <f>BK324</f>
        <v>0</v>
      </c>
      <c r="L324" s="127"/>
      <c r="M324" s="132"/>
      <c r="P324" s="133">
        <f>SUM(P325:P388)</f>
        <v>0</v>
      </c>
      <c r="R324" s="133">
        <f>SUM(R325:R388)</f>
        <v>0.29081800000000008</v>
      </c>
      <c r="T324" s="134">
        <f>SUM(T325:T388)</f>
        <v>0</v>
      </c>
      <c r="AR324" s="128" t="s">
        <v>90</v>
      </c>
      <c r="AT324" s="135" t="s">
        <v>79</v>
      </c>
      <c r="AU324" s="135" t="s">
        <v>87</v>
      </c>
      <c r="AY324" s="128" t="s">
        <v>373</v>
      </c>
      <c r="BK324" s="136">
        <f>SUM(BK325:BK388)</f>
        <v>0</v>
      </c>
    </row>
    <row r="325" spans="2:65" s="1" customFormat="1" ht="16.5" customHeight="1">
      <c r="B325" s="32"/>
      <c r="C325" s="139" t="s">
        <v>880</v>
      </c>
      <c r="D325" s="139" t="s">
        <v>375</v>
      </c>
      <c r="E325" s="140" t="s">
        <v>3289</v>
      </c>
      <c r="F325" s="141" t="s">
        <v>3290</v>
      </c>
      <c r="G325" s="142" t="s">
        <v>465</v>
      </c>
      <c r="H325" s="143">
        <v>7.5</v>
      </c>
      <c r="I325" s="144"/>
      <c r="J325" s="145">
        <f>ROUND(I325*H325,2)</f>
        <v>0</v>
      </c>
      <c r="K325" s="146"/>
      <c r="L325" s="32"/>
      <c r="M325" s="147" t="s">
        <v>1</v>
      </c>
      <c r="N325" s="148" t="s">
        <v>45</v>
      </c>
      <c r="P325" s="149">
        <f>O325*H325</f>
        <v>0</v>
      </c>
      <c r="Q325" s="149">
        <v>3.0899999999999999E-3</v>
      </c>
      <c r="R325" s="149">
        <f>Q325*H325</f>
        <v>2.3174999999999998E-2</v>
      </c>
      <c r="S325" s="149">
        <v>0</v>
      </c>
      <c r="T325" s="150">
        <f>S325*H325</f>
        <v>0</v>
      </c>
      <c r="AR325" s="151" t="s">
        <v>497</v>
      </c>
      <c r="AT325" s="151" t="s">
        <v>375</v>
      </c>
      <c r="AU325" s="151" t="s">
        <v>90</v>
      </c>
      <c r="AY325" s="17" t="s">
        <v>373</v>
      </c>
      <c r="BE325" s="152">
        <f>IF(N325="základní",J325,0)</f>
        <v>0</v>
      </c>
      <c r="BF325" s="152">
        <f>IF(N325="snížená",J325,0)</f>
        <v>0</v>
      </c>
      <c r="BG325" s="152">
        <f>IF(N325="zákl. přenesená",J325,0)</f>
        <v>0</v>
      </c>
      <c r="BH325" s="152">
        <f>IF(N325="sníž. přenesená",J325,0)</f>
        <v>0</v>
      </c>
      <c r="BI325" s="152">
        <f>IF(N325="nulová",J325,0)</f>
        <v>0</v>
      </c>
      <c r="BJ325" s="17" t="s">
        <v>87</v>
      </c>
      <c r="BK325" s="152">
        <f>ROUND(I325*H325,2)</f>
        <v>0</v>
      </c>
      <c r="BL325" s="17" t="s">
        <v>497</v>
      </c>
      <c r="BM325" s="151" t="s">
        <v>3291</v>
      </c>
    </row>
    <row r="326" spans="2:65" s="13" customFormat="1" ht="11.25">
      <c r="B326" s="160"/>
      <c r="D326" s="154" t="s">
        <v>381</v>
      </c>
      <c r="E326" s="161" t="s">
        <v>1</v>
      </c>
      <c r="F326" s="162" t="s">
        <v>3292</v>
      </c>
      <c r="H326" s="163">
        <v>7.5</v>
      </c>
      <c r="I326" s="164"/>
      <c r="L326" s="160"/>
      <c r="M326" s="165"/>
      <c r="T326" s="166"/>
      <c r="AT326" s="161" t="s">
        <v>381</v>
      </c>
      <c r="AU326" s="161" t="s">
        <v>90</v>
      </c>
      <c r="AV326" s="13" t="s">
        <v>90</v>
      </c>
      <c r="AW326" s="13" t="s">
        <v>36</v>
      </c>
      <c r="AX326" s="13" t="s">
        <v>87</v>
      </c>
      <c r="AY326" s="161" t="s">
        <v>373</v>
      </c>
    </row>
    <row r="327" spans="2:65" s="1" customFormat="1" ht="16.5" customHeight="1">
      <c r="B327" s="32"/>
      <c r="C327" s="139" t="s">
        <v>887</v>
      </c>
      <c r="D327" s="139" t="s">
        <v>375</v>
      </c>
      <c r="E327" s="140" t="s">
        <v>3293</v>
      </c>
      <c r="F327" s="141" t="s">
        <v>3294</v>
      </c>
      <c r="G327" s="142" t="s">
        <v>465</v>
      </c>
      <c r="H327" s="143">
        <v>14</v>
      </c>
      <c r="I327" s="144"/>
      <c r="J327" s="145">
        <f>ROUND(I327*H327,2)</f>
        <v>0</v>
      </c>
      <c r="K327" s="146"/>
      <c r="L327" s="32"/>
      <c r="M327" s="147" t="s">
        <v>1</v>
      </c>
      <c r="N327" s="148" t="s">
        <v>45</v>
      </c>
      <c r="P327" s="149">
        <f>O327*H327</f>
        <v>0</v>
      </c>
      <c r="Q327" s="149">
        <v>4.5100000000000001E-3</v>
      </c>
      <c r="R327" s="149">
        <f>Q327*H327</f>
        <v>6.3140000000000002E-2</v>
      </c>
      <c r="S327" s="149">
        <v>0</v>
      </c>
      <c r="T327" s="150">
        <f>S327*H327</f>
        <v>0</v>
      </c>
      <c r="AR327" s="151" t="s">
        <v>497</v>
      </c>
      <c r="AT327" s="151" t="s">
        <v>375</v>
      </c>
      <c r="AU327" s="151" t="s">
        <v>90</v>
      </c>
      <c r="AY327" s="17" t="s">
        <v>373</v>
      </c>
      <c r="BE327" s="152">
        <f>IF(N327="základní",J327,0)</f>
        <v>0</v>
      </c>
      <c r="BF327" s="152">
        <f>IF(N327="snížená",J327,0)</f>
        <v>0</v>
      </c>
      <c r="BG327" s="152">
        <f>IF(N327="zákl. přenesená",J327,0)</f>
        <v>0</v>
      </c>
      <c r="BH327" s="152">
        <f>IF(N327="sníž. přenesená",J327,0)</f>
        <v>0</v>
      </c>
      <c r="BI327" s="152">
        <f>IF(N327="nulová",J327,0)</f>
        <v>0</v>
      </c>
      <c r="BJ327" s="17" t="s">
        <v>87</v>
      </c>
      <c r="BK327" s="152">
        <f>ROUND(I327*H327,2)</f>
        <v>0</v>
      </c>
      <c r="BL327" s="17" t="s">
        <v>497</v>
      </c>
      <c r="BM327" s="151" t="s">
        <v>3295</v>
      </c>
    </row>
    <row r="328" spans="2:65" s="13" customFormat="1" ht="11.25">
      <c r="B328" s="160"/>
      <c r="D328" s="154" t="s">
        <v>381</v>
      </c>
      <c r="E328" s="161" t="s">
        <v>1</v>
      </c>
      <c r="F328" s="162" t="s">
        <v>3296</v>
      </c>
      <c r="H328" s="163">
        <v>14</v>
      </c>
      <c r="I328" s="164"/>
      <c r="L328" s="160"/>
      <c r="M328" s="165"/>
      <c r="T328" s="166"/>
      <c r="AT328" s="161" t="s">
        <v>381</v>
      </c>
      <c r="AU328" s="161" t="s">
        <v>90</v>
      </c>
      <c r="AV328" s="13" t="s">
        <v>90</v>
      </c>
      <c r="AW328" s="13" t="s">
        <v>36</v>
      </c>
      <c r="AX328" s="13" t="s">
        <v>87</v>
      </c>
      <c r="AY328" s="161" t="s">
        <v>373</v>
      </c>
    </row>
    <row r="329" spans="2:65" s="1" customFormat="1" ht="21.75" customHeight="1">
      <c r="B329" s="32"/>
      <c r="C329" s="139" t="s">
        <v>892</v>
      </c>
      <c r="D329" s="139" t="s">
        <v>375</v>
      </c>
      <c r="E329" s="140" t="s">
        <v>3297</v>
      </c>
      <c r="F329" s="141" t="s">
        <v>3298</v>
      </c>
      <c r="G329" s="142" t="s">
        <v>465</v>
      </c>
      <c r="H329" s="143">
        <v>27</v>
      </c>
      <c r="I329" s="144"/>
      <c r="J329" s="145">
        <f>ROUND(I329*H329,2)</f>
        <v>0</v>
      </c>
      <c r="K329" s="146"/>
      <c r="L329" s="32"/>
      <c r="M329" s="147" t="s">
        <v>1</v>
      </c>
      <c r="N329" s="148" t="s">
        <v>45</v>
      </c>
      <c r="P329" s="149">
        <f>O329*H329</f>
        <v>0</v>
      </c>
      <c r="Q329" s="149">
        <v>8.4000000000000003E-4</v>
      </c>
      <c r="R329" s="149">
        <f>Q329*H329</f>
        <v>2.2680000000000002E-2</v>
      </c>
      <c r="S329" s="149">
        <v>0</v>
      </c>
      <c r="T329" s="150">
        <f>S329*H329</f>
        <v>0</v>
      </c>
      <c r="AR329" s="151" t="s">
        <v>497</v>
      </c>
      <c r="AT329" s="151" t="s">
        <v>375</v>
      </c>
      <c r="AU329" s="151" t="s">
        <v>90</v>
      </c>
      <c r="AY329" s="17" t="s">
        <v>373</v>
      </c>
      <c r="BE329" s="152">
        <f>IF(N329="základní",J329,0)</f>
        <v>0</v>
      </c>
      <c r="BF329" s="152">
        <f>IF(N329="snížená",J329,0)</f>
        <v>0</v>
      </c>
      <c r="BG329" s="152">
        <f>IF(N329="zákl. přenesená",J329,0)</f>
        <v>0</v>
      </c>
      <c r="BH329" s="152">
        <f>IF(N329="sníž. přenesená",J329,0)</f>
        <v>0</v>
      </c>
      <c r="BI329" s="152">
        <f>IF(N329="nulová",J329,0)</f>
        <v>0</v>
      </c>
      <c r="BJ329" s="17" t="s">
        <v>87</v>
      </c>
      <c r="BK329" s="152">
        <f>ROUND(I329*H329,2)</f>
        <v>0</v>
      </c>
      <c r="BL329" s="17" t="s">
        <v>497</v>
      </c>
      <c r="BM329" s="151" t="s">
        <v>3299</v>
      </c>
    </row>
    <row r="330" spans="2:65" s="13" customFormat="1" ht="11.25">
      <c r="B330" s="160"/>
      <c r="D330" s="154" t="s">
        <v>381</v>
      </c>
      <c r="E330" s="161" t="s">
        <v>1</v>
      </c>
      <c r="F330" s="162" t="s">
        <v>3300</v>
      </c>
      <c r="H330" s="163">
        <v>27</v>
      </c>
      <c r="I330" s="164"/>
      <c r="L330" s="160"/>
      <c r="M330" s="165"/>
      <c r="T330" s="166"/>
      <c r="AT330" s="161" t="s">
        <v>381</v>
      </c>
      <c r="AU330" s="161" t="s">
        <v>90</v>
      </c>
      <c r="AV330" s="13" t="s">
        <v>90</v>
      </c>
      <c r="AW330" s="13" t="s">
        <v>36</v>
      </c>
      <c r="AX330" s="13" t="s">
        <v>87</v>
      </c>
      <c r="AY330" s="161" t="s">
        <v>373</v>
      </c>
    </row>
    <row r="331" spans="2:65" s="1" customFormat="1" ht="21.75" customHeight="1">
      <c r="B331" s="32"/>
      <c r="C331" s="139" t="s">
        <v>896</v>
      </c>
      <c r="D331" s="139" t="s">
        <v>375</v>
      </c>
      <c r="E331" s="140" t="s">
        <v>3301</v>
      </c>
      <c r="F331" s="141" t="s">
        <v>3302</v>
      </c>
      <c r="G331" s="142" t="s">
        <v>465</v>
      </c>
      <c r="H331" s="143">
        <v>31</v>
      </c>
      <c r="I331" s="144"/>
      <c r="J331" s="145">
        <f>ROUND(I331*H331,2)</f>
        <v>0</v>
      </c>
      <c r="K331" s="146"/>
      <c r="L331" s="32"/>
      <c r="M331" s="147" t="s">
        <v>1</v>
      </c>
      <c r="N331" s="148" t="s">
        <v>45</v>
      </c>
      <c r="P331" s="149">
        <f>O331*H331</f>
        <v>0</v>
      </c>
      <c r="Q331" s="149">
        <v>1.16E-3</v>
      </c>
      <c r="R331" s="149">
        <f>Q331*H331</f>
        <v>3.5959999999999999E-2</v>
      </c>
      <c r="S331" s="149">
        <v>0</v>
      </c>
      <c r="T331" s="150">
        <f>S331*H331</f>
        <v>0</v>
      </c>
      <c r="AR331" s="151" t="s">
        <v>497</v>
      </c>
      <c r="AT331" s="151" t="s">
        <v>375</v>
      </c>
      <c r="AU331" s="151" t="s">
        <v>90</v>
      </c>
      <c r="AY331" s="17" t="s">
        <v>373</v>
      </c>
      <c r="BE331" s="152">
        <f>IF(N331="základní",J331,0)</f>
        <v>0</v>
      </c>
      <c r="BF331" s="152">
        <f>IF(N331="snížená",J331,0)</f>
        <v>0</v>
      </c>
      <c r="BG331" s="152">
        <f>IF(N331="zákl. přenesená",J331,0)</f>
        <v>0</v>
      </c>
      <c r="BH331" s="152">
        <f>IF(N331="sníž. přenesená",J331,0)</f>
        <v>0</v>
      </c>
      <c r="BI331" s="152">
        <f>IF(N331="nulová",J331,0)</f>
        <v>0</v>
      </c>
      <c r="BJ331" s="17" t="s">
        <v>87</v>
      </c>
      <c r="BK331" s="152">
        <f>ROUND(I331*H331,2)</f>
        <v>0</v>
      </c>
      <c r="BL331" s="17" t="s">
        <v>497</v>
      </c>
      <c r="BM331" s="151" t="s">
        <v>3303</v>
      </c>
    </row>
    <row r="332" spans="2:65" s="13" customFormat="1" ht="11.25">
      <c r="B332" s="160"/>
      <c r="D332" s="154" t="s">
        <v>381</v>
      </c>
      <c r="E332" s="161" t="s">
        <v>1</v>
      </c>
      <c r="F332" s="162" t="s">
        <v>3304</v>
      </c>
      <c r="H332" s="163">
        <v>31</v>
      </c>
      <c r="I332" s="164"/>
      <c r="L332" s="160"/>
      <c r="M332" s="165"/>
      <c r="T332" s="166"/>
      <c r="AT332" s="161" t="s">
        <v>381</v>
      </c>
      <c r="AU332" s="161" t="s">
        <v>90</v>
      </c>
      <c r="AV332" s="13" t="s">
        <v>90</v>
      </c>
      <c r="AW332" s="13" t="s">
        <v>36</v>
      </c>
      <c r="AX332" s="13" t="s">
        <v>87</v>
      </c>
      <c r="AY332" s="161" t="s">
        <v>373</v>
      </c>
    </row>
    <row r="333" spans="2:65" s="1" customFormat="1" ht="16.5" customHeight="1">
      <c r="B333" s="32"/>
      <c r="C333" s="139" t="s">
        <v>900</v>
      </c>
      <c r="D333" s="139" t="s">
        <v>375</v>
      </c>
      <c r="E333" s="140" t="s">
        <v>3305</v>
      </c>
      <c r="F333" s="141" t="s">
        <v>3306</v>
      </c>
      <c r="G333" s="142" t="s">
        <v>465</v>
      </c>
      <c r="H333" s="143">
        <v>41</v>
      </c>
      <c r="I333" s="144"/>
      <c r="J333" s="145">
        <f>ROUND(I333*H333,2)</f>
        <v>0</v>
      </c>
      <c r="K333" s="146"/>
      <c r="L333" s="32"/>
      <c r="M333" s="147" t="s">
        <v>1</v>
      </c>
      <c r="N333" s="148" t="s">
        <v>45</v>
      </c>
      <c r="P333" s="149">
        <f>O333*H333</f>
        <v>0</v>
      </c>
      <c r="Q333" s="149">
        <v>2.5000000000000001E-4</v>
      </c>
      <c r="R333" s="149">
        <f>Q333*H333</f>
        <v>1.025E-2</v>
      </c>
      <c r="S333" s="149">
        <v>0</v>
      </c>
      <c r="T333" s="150">
        <f>S333*H333</f>
        <v>0</v>
      </c>
      <c r="AR333" s="151" t="s">
        <v>497</v>
      </c>
      <c r="AT333" s="151" t="s">
        <v>375</v>
      </c>
      <c r="AU333" s="151" t="s">
        <v>90</v>
      </c>
      <c r="AY333" s="17" t="s">
        <v>373</v>
      </c>
      <c r="BE333" s="152">
        <f>IF(N333="základní",J333,0)</f>
        <v>0</v>
      </c>
      <c r="BF333" s="152">
        <f>IF(N333="snížená",J333,0)</f>
        <v>0</v>
      </c>
      <c r="BG333" s="152">
        <f>IF(N333="zákl. přenesená",J333,0)</f>
        <v>0</v>
      </c>
      <c r="BH333" s="152">
        <f>IF(N333="sníž. přenesená",J333,0)</f>
        <v>0</v>
      </c>
      <c r="BI333" s="152">
        <f>IF(N333="nulová",J333,0)</f>
        <v>0</v>
      </c>
      <c r="BJ333" s="17" t="s">
        <v>87</v>
      </c>
      <c r="BK333" s="152">
        <f>ROUND(I333*H333,2)</f>
        <v>0</v>
      </c>
      <c r="BL333" s="17" t="s">
        <v>497</v>
      </c>
      <c r="BM333" s="151" t="s">
        <v>3307</v>
      </c>
    </row>
    <row r="334" spans="2:65" s="13" customFormat="1" ht="11.25">
      <c r="B334" s="160"/>
      <c r="D334" s="154" t="s">
        <v>381</v>
      </c>
      <c r="E334" s="161" t="s">
        <v>1</v>
      </c>
      <c r="F334" s="162" t="s">
        <v>3308</v>
      </c>
      <c r="H334" s="163">
        <v>41</v>
      </c>
      <c r="I334" s="164"/>
      <c r="L334" s="160"/>
      <c r="M334" s="165"/>
      <c r="T334" s="166"/>
      <c r="AT334" s="161" t="s">
        <v>381</v>
      </c>
      <c r="AU334" s="161" t="s">
        <v>90</v>
      </c>
      <c r="AV334" s="13" t="s">
        <v>90</v>
      </c>
      <c r="AW334" s="13" t="s">
        <v>36</v>
      </c>
      <c r="AX334" s="13" t="s">
        <v>87</v>
      </c>
      <c r="AY334" s="161" t="s">
        <v>373</v>
      </c>
    </row>
    <row r="335" spans="2:65" s="1" customFormat="1" ht="16.5" customHeight="1">
      <c r="B335" s="32"/>
      <c r="C335" s="139" t="s">
        <v>904</v>
      </c>
      <c r="D335" s="139" t="s">
        <v>375</v>
      </c>
      <c r="E335" s="140" t="s">
        <v>3309</v>
      </c>
      <c r="F335" s="141" t="s">
        <v>3310</v>
      </c>
      <c r="G335" s="142" t="s">
        <v>465</v>
      </c>
      <c r="H335" s="143">
        <v>63</v>
      </c>
      <c r="I335" s="144"/>
      <c r="J335" s="145">
        <f>ROUND(I335*H335,2)</f>
        <v>0</v>
      </c>
      <c r="K335" s="146"/>
      <c r="L335" s="32"/>
      <c r="M335" s="147" t="s">
        <v>1</v>
      </c>
      <c r="N335" s="148" t="s">
        <v>45</v>
      </c>
      <c r="P335" s="149">
        <f>O335*H335</f>
        <v>0</v>
      </c>
      <c r="Q335" s="149">
        <v>3.4000000000000002E-4</v>
      </c>
      <c r="R335" s="149">
        <f>Q335*H335</f>
        <v>2.1420000000000002E-2</v>
      </c>
      <c r="S335" s="149">
        <v>0</v>
      </c>
      <c r="T335" s="150">
        <f>S335*H335</f>
        <v>0</v>
      </c>
      <c r="AR335" s="151" t="s">
        <v>497</v>
      </c>
      <c r="AT335" s="151" t="s">
        <v>375</v>
      </c>
      <c r="AU335" s="151" t="s">
        <v>90</v>
      </c>
      <c r="AY335" s="17" t="s">
        <v>373</v>
      </c>
      <c r="BE335" s="152">
        <f>IF(N335="základní",J335,0)</f>
        <v>0</v>
      </c>
      <c r="BF335" s="152">
        <f>IF(N335="snížená",J335,0)</f>
        <v>0</v>
      </c>
      <c r="BG335" s="152">
        <f>IF(N335="zákl. přenesená",J335,0)</f>
        <v>0</v>
      </c>
      <c r="BH335" s="152">
        <f>IF(N335="sníž. přenesená",J335,0)</f>
        <v>0</v>
      </c>
      <c r="BI335" s="152">
        <f>IF(N335="nulová",J335,0)</f>
        <v>0</v>
      </c>
      <c r="BJ335" s="17" t="s">
        <v>87</v>
      </c>
      <c r="BK335" s="152">
        <f>ROUND(I335*H335,2)</f>
        <v>0</v>
      </c>
      <c r="BL335" s="17" t="s">
        <v>497</v>
      </c>
      <c r="BM335" s="151" t="s">
        <v>3311</v>
      </c>
    </row>
    <row r="336" spans="2:65" s="13" customFormat="1" ht="11.25">
      <c r="B336" s="160"/>
      <c r="D336" s="154" t="s">
        <v>381</v>
      </c>
      <c r="E336" s="161" t="s">
        <v>1</v>
      </c>
      <c r="F336" s="162" t="s">
        <v>3312</v>
      </c>
      <c r="H336" s="163">
        <v>63</v>
      </c>
      <c r="I336" s="164"/>
      <c r="L336" s="160"/>
      <c r="M336" s="165"/>
      <c r="T336" s="166"/>
      <c r="AT336" s="161" t="s">
        <v>381</v>
      </c>
      <c r="AU336" s="161" t="s">
        <v>90</v>
      </c>
      <c r="AV336" s="13" t="s">
        <v>90</v>
      </c>
      <c r="AW336" s="13" t="s">
        <v>36</v>
      </c>
      <c r="AX336" s="13" t="s">
        <v>87</v>
      </c>
      <c r="AY336" s="161" t="s">
        <v>373</v>
      </c>
    </row>
    <row r="337" spans="2:65" s="1" customFormat="1" ht="16.5" customHeight="1">
      <c r="B337" s="32"/>
      <c r="C337" s="139" t="s">
        <v>911</v>
      </c>
      <c r="D337" s="139" t="s">
        <v>375</v>
      </c>
      <c r="E337" s="140" t="s">
        <v>3313</v>
      </c>
      <c r="F337" s="141" t="s">
        <v>3314</v>
      </c>
      <c r="G337" s="142" t="s">
        <v>465</v>
      </c>
      <c r="H337" s="143">
        <v>7.6</v>
      </c>
      <c r="I337" s="144"/>
      <c r="J337" s="145">
        <f>ROUND(I337*H337,2)</f>
        <v>0</v>
      </c>
      <c r="K337" s="146"/>
      <c r="L337" s="32"/>
      <c r="M337" s="147" t="s">
        <v>1</v>
      </c>
      <c r="N337" s="148" t="s">
        <v>45</v>
      </c>
      <c r="P337" s="149">
        <f>O337*H337</f>
        <v>0</v>
      </c>
      <c r="Q337" s="149">
        <v>5.4000000000000001E-4</v>
      </c>
      <c r="R337" s="149">
        <f>Q337*H337</f>
        <v>4.104E-3</v>
      </c>
      <c r="S337" s="149">
        <v>0</v>
      </c>
      <c r="T337" s="150">
        <f>S337*H337</f>
        <v>0</v>
      </c>
      <c r="AR337" s="151" t="s">
        <v>497</v>
      </c>
      <c r="AT337" s="151" t="s">
        <v>375</v>
      </c>
      <c r="AU337" s="151" t="s">
        <v>90</v>
      </c>
      <c r="AY337" s="17" t="s">
        <v>373</v>
      </c>
      <c r="BE337" s="152">
        <f>IF(N337="základní",J337,0)</f>
        <v>0</v>
      </c>
      <c r="BF337" s="152">
        <f>IF(N337="snížená",J337,0)</f>
        <v>0</v>
      </c>
      <c r="BG337" s="152">
        <f>IF(N337="zákl. přenesená",J337,0)</f>
        <v>0</v>
      </c>
      <c r="BH337" s="152">
        <f>IF(N337="sníž. přenesená",J337,0)</f>
        <v>0</v>
      </c>
      <c r="BI337" s="152">
        <f>IF(N337="nulová",J337,0)</f>
        <v>0</v>
      </c>
      <c r="BJ337" s="17" t="s">
        <v>87</v>
      </c>
      <c r="BK337" s="152">
        <f>ROUND(I337*H337,2)</f>
        <v>0</v>
      </c>
      <c r="BL337" s="17" t="s">
        <v>497</v>
      </c>
      <c r="BM337" s="151" t="s">
        <v>3315</v>
      </c>
    </row>
    <row r="338" spans="2:65" s="13" customFormat="1" ht="11.25">
      <c r="B338" s="160"/>
      <c r="D338" s="154" t="s">
        <v>381</v>
      </c>
      <c r="E338" s="161" t="s">
        <v>1</v>
      </c>
      <c r="F338" s="162" t="s">
        <v>3316</v>
      </c>
      <c r="H338" s="163">
        <v>7.6</v>
      </c>
      <c r="I338" s="164"/>
      <c r="L338" s="160"/>
      <c r="M338" s="165"/>
      <c r="T338" s="166"/>
      <c r="AT338" s="161" t="s">
        <v>381</v>
      </c>
      <c r="AU338" s="161" t="s">
        <v>90</v>
      </c>
      <c r="AV338" s="13" t="s">
        <v>90</v>
      </c>
      <c r="AW338" s="13" t="s">
        <v>36</v>
      </c>
      <c r="AX338" s="13" t="s">
        <v>87</v>
      </c>
      <c r="AY338" s="161" t="s">
        <v>373</v>
      </c>
    </row>
    <row r="339" spans="2:65" s="1" customFormat="1" ht="16.5" customHeight="1">
      <c r="B339" s="32"/>
      <c r="C339" s="139" t="s">
        <v>920</v>
      </c>
      <c r="D339" s="139" t="s">
        <v>375</v>
      </c>
      <c r="E339" s="140" t="s">
        <v>3317</v>
      </c>
      <c r="F339" s="141" t="s">
        <v>3318</v>
      </c>
      <c r="G339" s="142" t="s">
        <v>465</v>
      </c>
      <c r="H339" s="143">
        <v>2</v>
      </c>
      <c r="I339" s="144"/>
      <c r="J339" s="145">
        <f>ROUND(I339*H339,2)</f>
        <v>0</v>
      </c>
      <c r="K339" s="146"/>
      <c r="L339" s="32"/>
      <c r="M339" s="147" t="s">
        <v>1</v>
      </c>
      <c r="N339" s="148" t="s">
        <v>45</v>
      </c>
      <c r="P339" s="149">
        <f>O339*H339</f>
        <v>0</v>
      </c>
      <c r="Q339" s="149">
        <v>8.3000000000000001E-4</v>
      </c>
      <c r="R339" s="149">
        <f>Q339*H339</f>
        <v>1.66E-3</v>
      </c>
      <c r="S339" s="149">
        <v>0</v>
      </c>
      <c r="T339" s="150">
        <f>S339*H339</f>
        <v>0</v>
      </c>
      <c r="AR339" s="151" t="s">
        <v>497</v>
      </c>
      <c r="AT339" s="151" t="s">
        <v>375</v>
      </c>
      <c r="AU339" s="151" t="s">
        <v>90</v>
      </c>
      <c r="AY339" s="17" t="s">
        <v>373</v>
      </c>
      <c r="BE339" s="152">
        <f>IF(N339="základní",J339,0)</f>
        <v>0</v>
      </c>
      <c r="BF339" s="152">
        <f>IF(N339="snížená",J339,0)</f>
        <v>0</v>
      </c>
      <c r="BG339" s="152">
        <f>IF(N339="zákl. přenesená",J339,0)</f>
        <v>0</v>
      </c>
      <c r="BH339" s="152">
        <f>IF(N339="sníž. přenesená",J339,0)</f>
        <v>0</v>
      </c>
      <c r="BI339" s="152">
        <f>IF(N339="nulová",J339,0)</f>
        <v>0</v>
      </c>
      <c r="BJ339" s="17" t="s">
        <v>87</v>
      </c>
      <c r="BK339" s="152">
        <f>ROUND(I339*H339,2)</f>
        <v>0</v>
      </c>
      <c r="BL339" s="17" t="s">
        <v>497</v>
      </c>
      <c r="BM339" s="151" t="s">
        <v>3319</v>
      </c>
    </row>
    <row r="340" spans="2:65" s="13" customFormat="1" ht="11.25">
      <c r="B340" s="160"/>
      <c r="D340" s="154" t="s">
        <v>381</v>
      </c>
      <c r="E340" s="161" t="s">
        <v>1</v>
      </c>
      <c r="F340" s="162" t="s">
        <v>3320</v>
      </c>
      <c r="H340" s="163">
        <v>2</v>
      </c>
      <c r="I340" s="164"/>
      <c r="L340" s="160"/>
      <c r="M340" s="165"/>
      <c r="T340" s="166"/>
      <c r="AT340" s="161" t="s">
        <v>381</v>
      </c>
      <c r="AU340" s="161" t="s">
        <v>90</v>
      </c>
      <c r="AV340" s="13" t="s">
        <v>90</v>
      </c>
      <c r="AW340" s="13" t="s">
        <v>36</v>
      </c>
      <c r="AX340" s="13" t="s">
        <v>87</v>
      </c>
      <c r="AY340" s="161" t="s">
        <v>373</v>
      </c>
    </row>
    <row r="341" spans="2:65" s="1" customFormat="1" ht="16.5" customHeight="1">
      <c r="B341" s="32"/>
      <c r="C341" s="139" t="s">
        <v>930</v>
      </c>
      <c r="D341" s="139" t="s">
        <v>375</v>
      </c>
      <c r="E341" s="140" t="s">
        <v>3321</v>
      </c>
      <c r="F341" s="141" t="s">
        <v>3322</v>
      </c>
      <c r="G341" s="142" t="s">
        <v>465</v>
      </c>
      <c r="H341" s="143">
        <v>7.5</v>
      </c>
      <c r="I341" s="144"/>
      <c r="J341" s="145">
        <f>ROUND(I341*H341,2)</f>
        <v>0</v>
      </c>
      <c r="K341" s="146"/>
      <c r="L341" s="32"/>
      <c r="M341" s="147" t="s">
        <v>1</v>
      </c>
      <c r="N341" s="148" t="s">
        <v>45</v>
      </c>
      <c r="P341" s="149">
        <f>O341*H341</f>
        <v>0</v>
      </c>
      <c r="Q341" s="149">
        <v>8.3000000000000001E-4</v>
      </c>
      <c r="R341" s="149">
        <f>Q341*H341</f>
        <v>6.2249999999999996E-3</v>
      </c>
      <c r="S341" s="149">
        <v>0</v>
      </c>
      <c r="T341" s="150">
        <f>S341*H341</f>
        <v>0</v>
      </c>
      <c r="AR341" s="151" t="s">
        <v>497</v>
      </c>
      <c r="AT341" s="151" t="s">
        <v>375</v>
      </c>
      <c r="AU341" s="151" t="s">
        <v>90</v>
      </c>
      <c r="AY341" s="17" t="s">
        <v>373</v>
      </c>
      <c r="BE341" s="152">
        <f>IF(N341="základní",J341,0)</f>
        <v>0</v>
      </c>
      <c r="BF341" s="152">
        <f>IF(N341="snížená",J341,0)</f>
        <v>0</v>
      </c>
      <c r="BG341" s="152">
        <f>IF(N341="zákl. přenesená",J341,0)</f>
        <v>0</v>
      </c>
      <c r="BH341" s="152">
        <f>IF(N341="sníž. přenesená",J341,0)</f>
        <v>0</v>
      </c>
      <c r="BI341" s="152">
        <f>IF(N341="nulová",J341,0)</f>
        <v>0</v>
      </c>
      <c r="BJ341" s="17" t="s">
        <v>87</v>
      </c>
      <c r="BK341" s="152">
        <f>ROUND(I341*H341,2)</f>
        <v>0</v>
      </c>
      <c r="BL341" s="17" t="s">
        <v>497</v>
      </c>
      <c r="BM341" s="151" t="s">
        <v>3323</v>
      </c>
    </row>
    <row r="342" spans="2:65" s="13" customFormat="1" ht="11.25">
      <c r="B342" s="160"/>
      <c r="D342" s="154" t="s">
        <v>381</v>
      </c>
      <c r="E342" s="161" t="s">
        <v>1</v>
      </c>
      <c r="F342" s="162" t="s">
        <v>3292</v>
      </c>
      <c r="H342" s="163">
        <v>7.5</v>
      </c>
      <c r="I342" s="164"/>
      <c r="L342" s="160"/>
      <c r="M342" s="165"/>
      <c r="T342" s="166"/>
      <c r="AT342" s="161" t="s">
        <v>381</v>
      </c>
      <c r="AU342" s="161" t="s">
        <v>90</v>
      </c>
      <c r="AV342" s="13" t="s">
        <v>90</v>
      </c>
      <c r="AW342" s="13" t="s">
        <v>36</v>
      </c>
      <c r="AX342" s="13" t="s">
        <v>87</v>
      </c>
      <c r="AY342" s="161" t="s">
        <v>373</v>
      </c>
    </row>
    <row r="343" spans="2:65" s="1" customFormat="1" ht="24.2" customHeight="1">
      <c r="B343" s="32"/>
      <c r="C343" s="139" t="s">
        <v>937</v>
      </c>
      <c r="D343" s="139" t="s">
        <v>375</v>
      </c>
      <c r="E343" s="140" t="s">
        <v>3324</v>
      </c>
      <c r="F343" s="141" t="s">
        <v>3325</v>
      </c>
      <c r="G343" s="142" t="s">
        <v>465</v>
      </c>
      <c r="H343" s="143">
        <v>68</v>
      </c>
      <c r="I343" s="144"/>
      <c r="J343" s="145">
        <f>ROUND(I343*H343,2)</f>
        <v>0</v>
      </c>
      <c r="K343" s="146"/>
      <c r="L343" s="32"/>
      <c r="M343" s="147" t="s">
        <v>1</v>
      </c>
      <c r="N343" s="148" t="s">
        <v>45</v>
      </c>
      <c r="P343" s="149">
        <f>O343*H343</f>
        <v>0</v>
      </c>
      <c r="Q343" s="149">
        <v>4.0000000000000003E-5</v>
      </c>
      <c r="R343" s="149">
        <f>Q343*H343</f>
        <v>2.7200000000000002E-3</v>
      </c>
      <c r="S343" s="149">
        <v>0</v>
      </c>
      <c r="T343" s="150">
        <f>S343*H343</f>
        <v>0</v>
      </c>
      <c r="AR343" s="151" t="s">
        <v>497</v>
      </c>
      <c r="AT343" s="151" t="s">
        <v>375</v>
      </c>
      <c r="AU343" s="151" t="s">
        <v>90</v>
      </c>
      <c r="AY343" s="17" t="s">
        <v>373</v>
      </c>
      <c r="BE343" s="152">
        <f>IF(N343="základní",J343,0)</f>
        <v>0</v>
      </c>
      <c r="BF343" s="152">
        <f>IF(N343="snížená",J343,0)</f>
        <v>0</v>
      </c>
      <c r="BG343" s="152">
        <f>IF(N343="zákl. přenesená",J343,0)</f>
        <v>0</v>
      </c>
      <c r="BH343" s="152">
        <f>IF(N343="sníž. přenesená",J343,0)</f>
        <v>0</v>
      </c>
      <c r="BI343" s="152">
        <f>IF(N343="nulová",J343,0)</f>
        <v>0</v>
      </c>
      <c r="BJ343" s="17" t="s">
        <v>87</v>
      </c>
      <c r="BK343" s="152">
        <f>ROUND(I343*H343,2)</f>
        <v>0</v>
      </c>
      <c r="BL343" s="17" t="s">
        <v>497</v>
      </c>
      <c r="BM343" s="151" t="s">
        <v>3326</v>
      </c>
    </row>
    <row r="344" spans="2:65" s="13" customFormat="1" ht="11.25">
      <c r="B344" s="160"/>
      <c r="D344" s="154" t="s">
        <v>381</v>
      </c>
      <c r="E344" s="161" t="s">
        <v>1</v>
      </c>
      <c r="F344" s="162" t="s">
        <v>3327</v>
      </c>
      <c r="H344" s="163">
        <v>68</v>
      </c>
      <c r="I344" s="164"/>
      <c r="L344" s="160"/>
      <c r="M344" s="165"/>
      <c r="T344" s="166"/>
      <c r="AT344" s="161" t="s">
        <v>381</v>
      </c>
      <c r="AU344" s="161" t="s">
        <v>90</v>
      </c>
      <c r="AV344" s="13" t="s">
        <v>90</v>
      </c>
      <c r="AW344" s="13" t="s">
        <v>36</v>
      </c>
      <c r="AX344" s="13" t="s">
        <v>87</v>
      </c>
      <c r="AY344" s="161" t="s">
        <v>373</v>
      </c>
    </row>
    <row r="345" spans="2:65" s="1" customFormat="1" ht="24.2" customHeight="1">
      <c r="B345" s="32"/>
      <c r="C345" s="139" t="s">
        <v>944</v>
      </c>
      <c r="D345" s="139" t="s">
        <v>375</v>
      </c>
      <c r="E345" s="140" t="s">
        <v>3328</v>
      </c>
      <c r="F345" s="141" t="s">
        <v>3329</v>
      </c>
      <c r="G345" s="142" t="s">
        <v>465</v>
      </c>
      <c r="H345" s="143">
        <v>109.1</v>
      </c>
      <c r="I345" s="144"/>
      <c r="J345" s="145">
        <f>ROUND(I345*H345,2)</f>
        <v>0</v>
      </c>
      <c r="K345" s="146"/>
      <c r="L345" s="32"/>
      <c r="M345" s="147" t="s">
        <v>1</v>
      </c>
      <c r="N345" s="148" t="s">
        <v>45</v>
      </c>
      <c r="P345" s="149">
        <f>O345*H345</f>
        <v>0</v>
      </c>
      <c r="Q345" s="149">
        <v>4.0000000000000003E-5</v>
      </c>
      <c r="R345" s="149">
        <f>Q345*H345</f>
        <v>4.3639999999999998E-3</v>
      </c>
      <c r="S345" s="149">
        <v>0</v>
      </c>
      <c r="T345" s="150">
        <f>S345*H345</f>
        <v>0</v>
      </c>
      <c r="AR345" s="151" t="s">
        <v>497</v>
      </c>
      <c r="AT345" s="151" t="s">
        <v>375</v>
      </c>
      <c r="AU345" s="151" t="s">
        <v>90</v>
      </c>
      <c r="AY345" s="17" t="s">
        <v>373</v>
      </c>
      <c r="BE345" s="152">
        <f>IF(N345="základní",J345,0)</f>
        <v>0</v>
      </c>
      <c r="BF345" s="152">
        <f>IF(N345="snížená",J345,0)</f>
        <v>0</v>
      </c>
      <c r="BG345" s="152">
        <f>IF(N345="zákl. přenesená",J345,0)</f>
        <v>0</v>
      </c>
      <c r="BH345" s="152">
        <f>IF(N345="sníž. přenesená",J345,0)</f>
        <v>0</v>
      </c>
      <c r="BI345" s="152">
        <f>IF(N345="nulová",J345,0)</f>
        <v>0</v>
      </c>
      <c r="BJ345" s="17" t="s">
        <v>87</v>
      </c>
      <c r="BK345" s="152">
        <f>ROUND(I345*H345,2)</f>
        <v>0</v>
      </c>
      <c r="BL345" s="17" t="s">
        <v>497</v>
      </c>
      <c r="BM345" s="151" t="s">
        <v>3330</v>
      </c>
    </row>
    <row r="346" spans="2:65" s="13" customFormat="1" ht="11.25">
      <c r="B346" s="160"/>
      <c r="D346" s="154" t="s">
        <v>381</v>
      </c>
      <c r="E346" s="161" t="s">
        <v>1</v>
      </c>
      <c r="F346" s="162" t="s">
        <v>3331</v>
      </c>
      <c r="H346" s="163">
        <v>109.1</v>
      </c>
      <c r="I346" s="164"/>
      <c r="L346" s="160"/>
      <c r="M346" s="165"/>
      <c r="T346" s="166"/>
      <c r="AT346" s="161" t="s">
        <v>381</v>
      </c>
      <c r="AU346" s="161" t="s">
        <v>90</v>
      </c>
      <c r="AV346" s="13" t="s">
        <v>90</v>
      </c>
      <c r="AW346" s="13" t="s">
        <v>36</v>
      </c>
      <c r="AX346" s="13" t="s">
        <v>87</v>
      </c>
      <c r="AY346" s="161" t="s">
        <v>373</v>
      </c>
    </row>
    <row r="347" spans="2:65" s="1" customFormat="1" ht="24.2" customHeight="1">
      <c r="B347" s="32"/>
      <c r="C347" s="139" t="s">
        <v>952</v>
      </c>
      <c r="D347" s="139" t="s">
        <v>375</v>
      </c>
      <c r="E347" s="140" t="s">
        <v>3332</v>
      </c>
      <c r="F347" s="141" t="s">
        <v>3333</v>
      </c>
      <c r="G347" s="142" t="s">
        <v>465</v>
      </c>
      <c r="H347" s="143">
        <v>9.5</v>
      </c>
      <c r="I347" s="144"/>
      <c r="J347" s="145">
        <f>ROUND(I347*H347,2)</f>
        <v>0</v>
      </c>
      <c r="K347" s="146"/>
      <c r="L347" s="32"/>
      <c r="M347" s="147" t="s">
        <v>1</v>
      </c>
      <c r="N347" s="148" t="s">
        <v>45</v>
      </c>
      <c r="P347" s="149">
        <f>O347*H347</f>
        <v>0</v>
      </c>
      <c r="Q347" s="149">
        <v>4.0000000000000003E-5</v>
      </c>
      <c r="R347" s="149">
        <f>Q347*H347</f>
        <v>3.8000000000000002E-4</v>
      </c>
      <c r="S347" s="149">
        <v>0</v>
      </c>
      <c r="T347" s="150">
        <f>S347*H347</f>
        <v>0</v>
      </c>
      <c r="AR347" s="151" t="s">
        <v>497</v>
      </c>
      <c r="AT347" s="151" t="s">
        <v>375</v>
      </c>
      <c r="AU347" s="151" t="s">
        <v>90</v>
      </c>
      <c r="AY347" s="17" t="s">
        <v>373</v>
      </c>
      <c r="BE347" s="152">
        <f>IF(N347="základní",J347,0)</f>
        <v>0</v>
      </c>
      <c r="BF347" s="152">
        <f>IF(N347="snížená",J347,0)</f>
        <v>0</v>
      </c>
      <c r="BG347" s="152">
        <f>IF(N347="zákl. přenesená",J347,0)</f>
        <v>0</v>
      </c>
      <c r="BH347" s="152">
        <f>IF(N347="sníž. přenesená",J347,0)</f>
        <v>0</v>
      </c>
      <c r="BI347" s="152">
        <f>IF(N347="nulová",J347,0)</f>
        <v>0</v>
      </c>
      <c r="BJ347" s="17" t="s">
        <v>87</v>
      </c>
      <c r="BK347" s="152">
        <f>ROUND(I347*H347,2)</f>
        <v>0</v>
      </c>
      <c r="BL347" s="17" t="s">
        <v>497</v>
      </c>
      <c r="BM347" s="151" t="s">
        <v>3334</v>
      </c>
    </row>
    <row r="348" spans="2:65" s="13" customFormat="1" ht="11.25">
      <c r="B348" s="160"/>
      <c r="D348" s="154" t="s">
        <v>381</v>
      </c>
      <c r="E348" s="161" t="s">
        <v>1</v>
      </c>
      <c r="F348" s="162" t="s">
        <v>3335</v>
      </c>
      <c r="H348" s="163">
        <v>9.5</v>
      </c>
      <c r="I348" s="164"/>
      <c r="L348" s="160"/>
      <c r="M348" s="165"/>
      <c r="T348" s="166"/>
      <c r="AT348" s="161" t="s">
        <v>381</v>
      </c>
      <c r="AU348" s="161" t="s">
        <v>90</v>
      </c>
      <c r="AV348" s="13" t="s">
        <v>90</v>
      </c>
      <c r="AW348" s="13" t="s">
        <v>36</v>
      </c>
      <c r="AX348" s="13" t="s">
        <v>87</v>
      </c>
      <c r="AY348" s="161" t="s">
        <v>373</v>
      </c>
    </row>
    <row r="349" spans="2:65" s="1" customFormat="1" ht="16.5" customHeight="1">
      <c r="B349" s="32"/>
      <c r="C349" s="139" t="s">
        <v>977</v>
      </c>
      <c r="D349" s="139" t="s">
        <v>375</v>
      </c>
      <c r="E349" s="140" t="s">
        <v>3336</v>
      </c>
      <c r="F349" s="141" t="s">
        <v>3337</v>
      </c>
      <c r="G349" s="142" t="s">
        <v>914</v>
      </c>
      <c r="H349" s="143">
        <v>38</v>
      </c>
      <c r="I349" s="144"/>
      <c r="J349" s="145">
        <f>ROUND(I349*H349,2)</f>
        <v>0</v>
      </c>
      <c r="K349" s="146"/>
      <c r="L349" s="32"/>
      <c r="M349" s="147" t="s">
        <v>1</v>
      </c>
      <c r="N349" s="148" t="s">
        <v>45</v>
      </c>
      <c r="P349" s="149">
        <f>O349*H349</f>
        <v>0</v>
      </c>
      <c r="Q349" s="149">
        <v>0</v>
      </c>
      <c r="R349" s="149">
        <f>Q349*H349</f>
        <v>0</v>
      </c>
      <c r="S349" s="149">
        <v>0</v>
      </c>
      <c r="T349" s="150">
        <f>S349*H349</f>
        <v>0</v>
      </c>
      <c r="AR349" s="151" t="s">
        <v>3028</v>
      </c>
      <c r="AT349" s="151" t="s">
        <v>375</v>
      </c>
      <c r="AU349" s="151" t="s">
        <v>90</v>
      </c>
      <c r="AY349" s="17" t="s">
        <v>373</v>
      </c>
      <c r="BE349" s="152">
        <f>IF(N349="základní",J349,0)</f>
        <v>0</v>
      </c>
      <c r="BF349" s="152">
        <f>IF(N349="snížená",J349,0)</f>
        <v>0</v>
      </c>
      <c r="BG349" s="152">
        <f>IF(N349="zákl. přenesená",J349,0)</f>
        <v>0</v>
      </c>
      <c r="BH349" s="152">
        <f>IF(N349="sníž. přenesená",J349,0)</f>
        <v>0</v>
      </c>
      <c r="BI349" s="152">
        <f>IF(N349="nulová",J349,0)</f>
        <v>0</v>
      </c>
      <c r="BJ349" s="17" t="s">
        <v>87</v>
      </c>
      <c r="BK349" s="152">
        <f>ROUND(I349*H349,2)</f>
        <v>0</v>
      </c>
      <c r="BL349" s="17" t="s">
        <v>3028</v>
      </c>
      <c r="BM349" s="151" t="s">
        <v>3338</v>
      </c>
    </row>
    <row r="350" spans="2:65" s="13" customFormat="1" ht="11.25">
      <c r="B350" s="160"/>
      <c r="D350" s="154" t="s">
        <v>381</v>
      </c>
      <c r="E350" s="161" t="s">
        <v>1</v>
      </c>
      <c r="F350" s="162" t="s">
        <v>3339</v>
      </c>
      <c r="H350" s="163">
        <v>38</v>
      </c>
      <c r="I350" s="164"/>
      <c r="L350" s="160"/>
      <c r="M350" s="165"/>
      <c r="T350" s="166"/>
      <c r="AT350" s="161" t="s">
        <v>381</v>
      </c>
      <c r="AU350" s="161" t="s">
        <v>90</v>
      </c>
      <c r="AV350" s="13" t="s">
        <v>90</v>
      </c>
      <c r="AW350" s="13" t="s">
        <v>36</v>
      </c>
      <c r="AX350" s="13" t="s">
        <v>87</v>
      </c>
      <c r="AY350" s="161" t="s">
        <v>373</v>
      </c>
    </row>
    <row r="351" spans="2:65" s="1" customFormat="1" ht="16.5" customHeight="1">
      <c r="B351" s="32"/>
      <c r="C351" s="139" t="s">
        <v>269</v>
      </c>
      <c r="D351" s="139" t="s">
        <v>375</v>
      </c>
      <c r="E351" s="140" t="s">
        <v>3340</v>
      </c>
      <c r="F351" s="141" t="s">
        <v>3341</v>
      </c>
      <c r="G351" s="142" t="s">
        <v>914</v>
      </c>
      <c r="H351" s="143">
        <v>8</v>
      </c>
      <c r="I351" s="144"/>
      <c r="J351" s="145">
        <f>ROUND(I351*H351,2)</f>
        <v>0</v>
      </c>
      <c r="K351" s="146"/>
      <c r="L351" s="32"/>
      <c r="M351" s="147" t="s">
        <v>1</v>
      </c>
      <c r="N351" s="148" t="s">
        <v>45</v>
      </c>
      <c r="P351" s="149">
        <f>O351*H351</f>
        <v>0</v>
      </c>
      <c r="Q351" s="149">
        <v>2.0000000000000002E-5</v>
      </c>
      <c r="R351" s="149">
        <f>Q351*H351</f>
        <v>1.6000000000000001E-4</v>
      </c>
      <c r="S351" s="149">
        <v>0</v>
      </c>
      <c r="T351" s="150">
        <f>S351*H351</f>
        <v>0</v>
      </c>
      <c r="AR351" s="151" t="s">
        <v>497</v>
      </c>
      <c r="AT351" s="151" t="s">
        <v>375</v>
      </c>
      <c r="AU351" s="151" t="s">
        <v>90</v>
      </c>
      <c r="AY351" s="17" t="s">
        <v>373</v>
      </c>
      <c r="BE351" s="152">
        <f>IF(N351="základní",J351,0)</f>
        <v>0</v>
      </c>
      <c r="BF351" s="152">
        <f>IF(N351="snížená",J351,0)</f>
        <v>0</v>
      </c>
      <c r="BG351" s="152">
        <f>IF(N351="zákl. přenesená",J351,0)</f>
        <v>0</v>
      </c>
      <c r="BH351" s="152">
        <f>IF(N351="sníž. přenesená",J351,0)</f>
        <v>0</v>
      </c>
      <c r="BI351" s="152">
        <f>IF(N351="nulová",J351,0)</f>
        <v>0</v>
      </c>
      <c r="BJ351" s="17" t="s">
        <v>87</v>
      </c>
      <c r="BK351" s="152">
        <f>ROUND(I351*H351,2)</f>
        <v>0</v>
      </c>
      <c r="BL351" s="17" t="s">
        <v>497</v>
      </c>
      <c r="BM351" s="151" t="s">
        <v>3342</v>
      </c>
    </row>
    <row r="352" spans="2:65" s="1" customFormat="1" ht="16.5" customHeight="1">
      <c r="B352" s="32"/>
      <c r="C352" s="185" t="s">
        <v>1000</v>
      </c>
      <c r="D352" s="185" t="s">
        <v>479</v>
      </c>
      <c r="E352" s="186" t="s">
        <v>3343</v>
      </c>
      <c r="F352" s="187" t="s">
        <v>3344</v>
      </c>
      <c r="G352" s="188" t="s">
        <v>914</v>
      </c>
      <c r="H352" s="189">
        <v>1</v>
      </c>
      <c r="I352" s="190"/>
      <c r="J352" s="191">
        <f>ROUND(I352*H352,2)</f>
        <v>0</v>
      </c>
      <c r="K352" s="192"/>
      <c r="L352" s="193"/>
      <c r="M352" s="194" t="s">
        <v>1</v>
      </c>
      <c r="N352" s="195" t="s">
        <v>45</v>
      </c>
      <c r="P352" s="149">
        <f>O352*H352</f>
        <v>0</v>
      </c>
      <c r="Q352" s="149">
        <v>3.3E-4</v>
      </c>
      <c r="R352" s="149">
        <f>Q352*H352</f>
        <v>3.3E-4</v>
      </c>
      <c r="S352" s="149">
        <v>0</v>
      </c>
      <c r="T352" s="150">
        <f>S352*H352</f>
        <v>0</v>
      </c>
      <c r="AR352" s="151" t="s">
        <v>3028</v>
      </c>
      <c r="AT352" s="151" t="s">
        <v>479</v>
      </c>
      <c r="AU352" s="151" t="s">
        <v>90</v>
      </c>
      <c r="AY352" s="17" t="s">
        <v>373</v>
      </c>
      <c r="BE352" s="152">
        <f>IF(N352="základní",J352,0)</f>
        <v>0</v>
      </c>
      <c r="BF352" s="152">
        <f>IF(N352="snížená",J352,0)</f>
        <v>0</v>
      </c>
      <c r="BG352" s="152">
        <f>IF(N352="zákl. přenesená",J352,0)</f>
        <v>0</v>
      </c>
      <c r="BH352" s="152">
        <f>IF(N352="sníž. přenesená",J352,0)</f>
        <v>0</v>
      </c>
      <c r="BI352" s="152">
        <f>IF(N352="nulová",J352,0)</f>
        <v>0</v>
      </c>
      <c r="BJ352" s="17" t="s">
        <v>87</v>
      </c>
      <c r="BK352" s="152">
        <f>ROUND(I352*H352,2)</f>
        <v>0</v>
      </c>
      <c r="BL352" s="17" t="s">
        <v>3028</v>
      </c>
      <c r="BM352" s="151" t="s">
        <v>3345</v>
      </c>
    </row>
    <row r="353" spans="2:65" s="13" customFormat="1" ht="11.25">
      <c r="B353" s="160"/>
      <c r="D353" s="154" t="s">
        <v>381</v>
      </c>
      <c r="E353" s="161" t="s">
        <v>1</v>
      </c>
      <c r="F353" s="162" t="s">
        <v>3219</v>
      </c>
      <c r="H353" s="163">
        <v>1</v>
      </c>
      <c r="I353" s="164"/>
      <c r="L353" s="160"/>
      <c r="M353" s="165"/>
      <c r="T353" s="166"/>
      <c r="AT353" s="161" t="s">
        <v>381</v>
      </c>
      <c r="AU353" s="161" t="s">
        <v>90</v>
      </c>
      <c r="AV353" s="13" t="s">
        <v>90</v>
      </c>
      <c r="AW353" s="13" t="s">
        <v>36</v>
      </c>
      <c r="AX353" s="13" t="s">
        <v>87</v>
      </c>
      <c r="AY353" s="161" t="s">
        <v>373</v>
      </c>
    </row>
    <row r="354" spans="2:65" s="1" customFormat="1" ht="16.5" customHeight="1">
      <c r="B354" s="32"/>
      <c r="C354" s="185" t="s">
        <v>1004</v>
      </c>
      <c r="D354" s="185" t="s">
        <v>479</v>
      </c>
      <c r="E354" s="186" t="s">
        <v>3346</v>
      </c>
      <c r="F354" s="187" t="s">
        <v>3347</v>
      </c>
      <c r="G354" s="188" t="s">
        <v>914</v>
      </c>
      <c r="H354" s="189">
        <v>2</v>
      </c>
      <c r="I354" s="190"/>
      <c r="J354" s="191">
        <f>ROUND(I354*H354,2)</f>
        <v>0</v>
      </c>
      <c r="K354" s="192"/>
      <c r="L354" s="193"/>
      <c r="M354" s="194" t="s">
        <v>1</v>
      </c>
      <c r="N354" s="195" t="s">
        <v>45</v>
      </c>
      <c r="P354" s="149">
        <f>O354*H354</f>
        <v>0</v>
      </c>
      <c r="Q354" s="149">
        <v>1E-4</v>
      </c>
      <c r="R354" s="149">
        <f>Q354*H354</f>
        <v>2.0000000000000001E-4</v>
      </c>
      <c r="S354" s="149">
        <v>0</v>
      </c>
      <c r="T354" s="150">
        <f>S354*H354</f>
        <v>0</v>
      </c>
      <c r="AR354" s="151" t="s">
        <v>658</v>
      </c>
      <c r="AT354" s="151" t="s">
        <v>479</v>
      </c>
      <c r="AU354" s="151" t="s">
        <v>90</v>
      </c>
      <c r="AY354" s="17" t="s">
        <v>373</v>
      </c>
      <c r="BE354" s="152">
        <f>IF(N354="základní",J354,0)</f>
        <v>0</v>
      </c>
      <c r="BF354" s="152">
        <f>IF(N354="snížená",J354,0)</f>
        <v>0</v>
      </c>
      <c r="BG354" s="152">
        <f>IF(N354="zákl. přenesená",J354,0)</f>
        <v>0</v>
      </c>
      <c r="BH354" s="152">
        <f>IF(N354="sníž. přenesená",J354,0)</f>
        <v>0</v>
      </c>
      <c r="BI354" s="152">
        <f>IF(N354="nulová",J354,0)</f>
        <v>0</v>
      </c>
      <c r="BJ354" s="17" t="s">
        <v>87</v>
      </c>
      <c r="BK354" s="152">
        <f>ROUND(I354*H354,2)</f>
        <v>0</v>
      </c>
      <c r="BL354" s="17" t="s">
        <v>497</v>
      </c>
      <c r="BM354" s="151" t="s">
        <v>3348</v>
      </c>
    </row>
    <row r="355" spans="2:65" s="13" customFormat="1" ht="11.25">
      <c r="B355" s="160"/>
      <c r="D355" s="154" t="s">
        <v>381</v>
      </c>
      <c r="E355" s="161" t="s">
        <v>1</v>
      </c>
      <c r="F355" s="162" t="s">
        <v>3250</v>
      </c>
      <c r="H355" s="163">
        <v>2</v>
      </c>
      <c r="I355" s="164"/>
      <c r="L355" s="160"/>
      <c r="M355" s="165"/>
      <c r="T355" s="166"/>
      <c r="AT355" s="161" t="s">
        <v>381</v>
      </c>
      <c r="AU355" s="161" t="s">
        <v>90</v>
      </c>
      <c r="AV355" s="13" t="s">
        <v>90</v>
      </c>
      <c r="AW355" s="13" t="s">
        <v>36</v>
      </c>
      <c r="AX355" s="13" t="s">
        <v>87</v>
      </c>
      <c r="AY355" s="161" t="s">
        <v>373</v>
      </c>
    </row>
    <row r="356" spans="2:65" s="1" customFormat="1" ht="16.5" customHeight="1">
      <c r="B356" s="32"/>
      <c r="C356" s="185" t="s">
        <v>1008</v>
      </c>
      <c r="D356" s="185" t="s">
        <v>479</v>
      </c>
      <c r="E356" s="186" t="s">
        <v>3349</v>
      </c>
      <c r="F356" s="187" t="s">
        <v>3350</v>
      </c>
      <c r="G356" s="188" t="s">
        <v>914</v>
      </c>
      <c r="H356" s="189">
        <v>5</v>
      </c>
      <c r="I356" s="190"/>
      <c r="J356" s="191">
        <f>ROUND(I356*H356,2)</f>
        <v>0</v>
      </c>
      <c r="K356" s="192"/>
      <c r="L356" s="193"/>
      <c r="M356" s="194" t="s">
        <v>1</v>
      </c>
      <c r="N356" s="195" t="s">
        <v>45</v>
      </c>
      <c r="P356" s="149">
        <f>O356*H356</f>
        <v>0</v>
      </c>
      <c r="Q356" s="149">
        <v>2.5000000000000001E-4</v>
      </c>
      <c r="R356" s="149">
        <f>Q356*H356</f>
        <v>1.25E-3</v>
      </c>
      <c r="S356" s="149">
        <v>0</v>
      </c>
      <c r="T356" s="150">
        <f>S356*H356</f>
        <v>0</v>
      </c>
      <c r="AR356" s="151" t="s">
        <v>3028</v>
      </c>
      <c r="AT356" s="151" t="s">
        <v>479</v>
      </c>
      <c r="AU356" s="151" t="s">
        <v>90</v>
      </c>
      <c r="AY356" s="17" t="s">
        <v>373</v>
      </c>
      <c r="BE356" s="152">
        <f>IF(N356="základní",J356,0)</f>
        <v>0</v>
      </c>
      <c r="BF356" s="152">
        <f>IF(N356="snížená",J356,0)</f>
        <v>0</v>
      </c>
      <c r="BG356" s="152">
        <f>IF(N356="zákl. přenesená",J356,0)</f>
        <v>0</v>
      </c>
      <c r="BH356" s="152">
        <f>IF(N356="sníž. přenesená",J356,0)</f>
        <v>0</v>
      </c>
      <c r="BI356" s="152">
        <f>IF(N356="nulová",J356,0)</f>
        <v>0</v>
      </c>
      <c r="BJ356" s="17" t="s">
        <v>87</v>
      </c>
      <c r="BK356" s="152">
        <f>ROUND(I356*H356,2)</f>
        <v>0</v>
      </c>
      <c r="BL356" s="17" t="s">
        <v>3028</v>
      </c>
      <c r="BM356" s="151" t="s">
        <v>3351</v>
      </c>
    </row>
    <row r="357" spans="2:65" s="13" customFormat="1" ht="11.25">
      <c r="B357" s="160"/>
      <c r="D357" s="154" t="s">
        <v>381</v>
      </c>
      <c r="E357" s="161" t="s">
        <v>1</v>
      </c>
      <c r="F357" s="162" t="s">
        <v>3352</v>
      </c>
      <c r="H357" s="163">
        <v>5</v>
      </c>
      <c r="I357" s="164"/>
      <c r="L357" s="160"/>
      <c r="M357" s="165"/>
      <c r="T357" s="166"/>
      <c r="AT357" s="161" t="s">
        <v>381</v>
      </c>
      <c r="AU357" s="161" t="s">
        <v>90</v>
      </c>
      <c r="AV357" s="13" t="s">
        <v>90</v>
      </c>
      <c r="AW357" s="13" t="s">
        <v>36</v>
      </c>
      <c r="AX357" s="13" t="s">
        <v>87</v>
      </c>
      <c r="AY357" s="161" t="s">
        <v>373</v>
      </c>
    </row>
    <row r="358" spans="2:65" s="1" customFormat="1" ht="16.5" customHeight="1">
      <c r="B358" s="32"/>
      <c r="C358" s="139" t="s">
        <v>1015</v>
      </c>
      <c r="D358" s="139" t="s">
        <v>375</v>
      </c>
      <c r="E358" s="140" t="s">
        <v>3353</v>
      </c>
      <c r="F358" s="141" t="s">
        <v>3354</v>
      </c>
      <c r="G358" s="142" t="s">
        <v>914</v>
      </c>
      <c r="H358" s="143">
        <v>13</v>
      </c>
      <c r="I358" s="144"/>
      <c r="J358" s="145">
        <f>ROUND(I358*H358,2)</f>
        <v>0</v>
      </c>
      <c r="K358" s="146"/>
      <c r="L358" s="32"/>
      <c r="M358" s="147" t="s">
        <v>1</v>
      </c>
      <c r="N358" s="148" t="s">
        <v>45</v>
      </c>
      <c r="P358" s="149">
        <f>O358*H358</f>
        <v>0</v>
      </c>
      <c r="Q358" s="149">
        <v>2.0000000000000002E-5</v>
      </c>
      <c r="R358" s="149">
        <f>Q358*H358</f>
        <v>2.6000000000000003E-4</v>
      </c>
      <c r="S358" s="149">
        <v>0</v>
      </c>
      <c r="T358" s="150">
        <f>S358*H358</f>
        <v>0</v>
      </c>
      <c r="AR358" s="151" t="s">
        <v>497</v>
      </c>
      <c r="AT358" s="151" t="s">
        <v>375</v>
      </c>
      <c r="AU358" s="151" t="s">
        <v>90</v>
      </c>
      <c r="AY358" s="17" t="s">
        <v>373</v>
      </c>
      <c r="BE358" s="152">
        <f>IF(N358="základní",J358,0)</f>
        <v>0</v>
      </c>
      <c r="BF358" s="152">
        <f>IF(N358="snížená",J358,0)</f>
        <v>0</v>
      </c>
      <c r="BG358" s="152">
        <f>IF(N358="zákl. přenesená",J358,0)</f>
        <v>0</v>
      </c>
      <c r="BH358" s="152">
        <f>IF(N358="sníž. přenesená",J358,0)</f>
        <v>0</v>
      </c>
      <c r="BI358" s="152">
        <f>IF(N358="nulová",J358,0)</f>
        <v>0</v>
      </c>
      <c r="BJ358" s="17" t="s">
        <v>87</v>
      </c>
      <c r="BK358" s="152">
        <f>ROUND(I358*H358,2)</f>
        <v>0</v>
      </c>
      <c r="BL358" s="17" t="s">
        <v>497</v>
      </c>
      <c r="BM358" s="151" t="s">
        <v>3355</v>
      </c>
    </row>
    <row r="359" spans="2:65" s="1" customFormat="1" ht="16.5" customHeight="1">
      <c r="B359" s="32"/>
      <c r="C359" s="185" t="s">
        <v>1021</v>
      </c>
      <c r="D359" s="185" t="s">
        <v>479</v>
      </c>
      <c r="E359" s="186" t="s">
        <v>3356</v>
      </c>
      <c r="F359" s="187" t="s">
        <v>3357</v>
      </c>
      <c r="G359" s="188" t="s">
        <v>914</v>
      </c>
      <c r="H359" s="189">
        <v>5</v>
      </c>
      <c r="I359" s="190"/>
      <c r="J359" s="191">
        <f>ROUND(I359*H359,2)</f>
        <v>0</v>
      </c>
      <c r="K359" s="192"/>
      <c r="L359" s="193"/>
      <c r="M359" s="194" t="s">
        <v>1</v>
      </c>
      <c r="N359" s="195" t="s">
        <v>45</v>
      </c>
      <c r="P359" s="149">
        <f>O359*H359</f>
        <v>0</v>
      </c>
      <c r="Q359" s="149">
        <v>3.3E-4</v>
      </c>
      <c r="R359" s="149">
        <f>Q359*H359</f>
        <v>1.65E-3</v>
      </c>
      <c r="S359" s="149">
        <v>0</v>
      </c>
      <c r="T359" s="150">
        <f>S359*H359</f>
        <v>0</v>
      </c>
      <c r="AR359" s="151" t="s">
        <v>658</v>
      </c>
      <c r="AT359" s="151" t="s">
        <v>479</v>
      </c>
      <c r="AU359" s="151" t="s">
        <v>90</v>
      </c>
      <c r="AY359" s="17" t="s">
        <v>373</v>
      </c>
      <c r="BE359" s="152">
        <f>IF(N359="základní",J359,0)</f>
        <v>0</v>
      </c>
      <c r="BF359" s="152">
        <f>IF(N359="snížená",J359,0)</f>
        <v>0</v>
      </c>
      <c r="BG359" s="152">
        <f>IF(N359="zákl. přenesená",J359,0)</f>
        <v>0</v>
      </c>
      <c r="BH359" s="152">
        <f>IF(N359="sníž. přenesená",J359,0)</f>
        <v>0</v>
      </c>
      <c r="BI359" s="152">
        <f>IF(N359="nulová",J359,0)</f>
        <v>0</v>
      </c>
      <c r="BJ359" s="17" t="s">
        <v>87</v>
      </c>
      <c r="BK359" s="152">
        <f>ROUND(I359*H359,2)</f>
        <v>0</v>
      </c>
      <c r="BL359" s="17" t="s">
        <v>497</v>
      </c>
      <c r="BM359" s="151" t="s">
        <v>3358</v>
      </c>
    </row>
    <row r="360" spans="2:65" s="13" customFormat="1" ht="11.25">
      <c r="B360" s="160"/>
      <c r="D360" s="154" t="s">
        <v>381</v>
      </c>
      <c r="E360" s="161" t="s">
        <v>1</v>
      </c>
      <c r="F360" s="162" t="s">
        <v>3352</v>
      </c>
      <c r="H360" s="163">
        <v>5</v>
      </c>
      <c r="I360" s="164"/>
      <c r="L360" s="160"/>
      <c r="M360" s="165"/>
      <c r="T360" s="166"/>
      <c r="AT360" s="161" t="s">
        <v>381</v>
      </c>
      <c r="AU360" s="161" t="s">
        <v>90</v>
      </c>
      <c r="AV360" s="13" t="s">
        <v>90</v>
      </c>
      <c r="AW360" s="13" t="s">
        <v>36</v>
      </c>
      <c r="AX360" s="13" t="s">
        <v>87</v>
      </c>
      <c r="AY360" s="161" t="s">
        <v>373</v>
      </c>
    </row>
    <row r="361" spans="2:65" s="1" customFormat="1" ht="16.5" customHeight="1">
      <c r="B361" s="32"/>
      <c r="C361" s="185" t="s">
        <v>1090</v>
      </c>
      <c r="D361" s="185" t="s">
        <v>479</v>
      </c>
      <c r="E361" s="186" t="s">
        <v>3359</v>
      </c>
      <c r="F361" s="187" t="s">
        <v>3360</v>
      </c>
      <c r="G361" s="188" t="s">
        <v>914</v>
      </c>
      <c r="H361" s="189">
        <v>4</v>
      </c>
      <c r="I361" s="190"/>
      <c r="J361" s="191">
        <f>ROUND(I361*H361,2)</f>
        <v>0</v>
      </c>
      <c r="K361" s="192"/>
      <c r="L361" s="193"/>
      <c r="M361" s="194" t="s">
        <v>1</v>
      </c>
      <c r="N361" s="195" t="s">
        <v>45</v>
      </c>
      <c r="P361" s="149">
        <f>O361*H361</f>
        <v>0</v>
      </c>
      <c r="Q361" s="149">
        <v>5.5000000000000003E-4</v>
      </c>
      <c r="R361" s="149">
        <f>Q361*H361</f>
        <v>2.2000000000000001E-3</v>
      </c>
      <c r="S361" s="149">
        <v>0</v>
      </c>
      <c r="T361" s="150">
        <f>S361*H361</f>
        <v>0</v>
      </c>
      <c r="AR361" s="151" t="s">
        <v>3028</v>
      </c>
      <c r="AT361" s="151" t="s">
        <v>479</v>
      </c>
      <c r="AU361" s="151" t="s">
        <v>90</v>
      </c>
      <c r="AY361" s="17" t="s">
        <v>373</v>
      </c>
      <c r="BE361" s="152">
        <f>IF(N361="základní",J361,0)</f>
        <v>0</v>
      </c>
      <c r="BF361" s="152">
        <f>IF(N361="snížená",J361,0)</f>
        <v>0</v>
      </c>
      <c r="BG361" s="152">
        <f>IF(N361="zákl. přenesená",J361,0)</f>
        <v>0</v>
      </c>
      <c r="BH361" s="152">
        <f>IF(N361="sníž. přenesená",J361,0)</f>
        <v>0</v>
      </c>
      <c r="BI361" s="152">
        <f>IF(N361="nulová",J361,0)</f>
        <v>0</v>
      </c>
      <c r="BJ361" s="17" t="s">
        <v>87</v>
      </c>
      <c r="BK361" s="152">
        <f>ROUND(I361*H361,2)</f>
        <v>0</v>
      </c>
      <c r="BL361" s="17" t="s">
        <v>3028</v>
      </c>
      <c r="BM361" s="151" t="s">
        <v>3361</v>
      </c>
    </row>
    <row r="362" spans="2:65" s="13" customFormat="1" ht="11.25">
      <c r="B362" s="160"/>
      <c r="D362" s="154" t="s">
        <v>381</v>
      </c>
      <c r="E362" s="161" t="s">
        <v>1</v>
      </c>
      <c r="F362" s="162" t="s">
        <v>3362</v>
      </c>
      <c r="H362" s="163">
        <v>4</v>
      </c>
      <c r="I362" s="164"/>
      <c r="L362" s="160"/>
      <c r="M362" s="165"/>
      <c r="T362" s="166"/>
      <c r="AT362" s="161" t="s">
        <v>381</v>
      </c>
      <c r="AU362" s="161" t="s">
        <v>90</v>
      </c>
      <c r="AV362" s="13" t="s">
        <v>90</v>
      </c>
      <c r="AW362" s="13" t="s">
        <v>36</v>
      </c>
      <c r="AX362" s="13" t="s">
        <v>87</v>
      </c>
      <c r="AY362" s="161" t="s">
        <v>373</v>
      </c>
    </row>
    <row r="363" spans="2:65" s="1" customFormat="1" ht="16.5" customHeight="1">
      <c r="B363" s="32"/>
      <c r="C363" s="185" t="s">
        <v>1125</v>
      </c>
      <c r="D363" s="185" t="s">
        <v>479</v>
      </c>
      <c r="E363" s="186" t="s">
        <v>3363</v>
      </c>
      <c r="F363" s="187" t="s">
        <v>3364</v>
      </c>
      <c r="G363" s="188" t="s">
        <v>914</v>
      </c>
      <c r="H363" s="189">
        <v>2</v>
      </c>
      <c r="I363" s="190"/>
      <c r="J363" s="191">
        <f>ROUND(I363*H363,2)</f>
        <v>0</v>
      </c>
      <c r="K363" s="192"/>
      <c r="L363" s="193"/>
      <c r="M363" s="194" t="s">
        <v>1</v>
      </c>
      <c r="N363" s="195" t="s">
        <v>45</v>
      </c>
      <c r="P363" s="149">
        <f>O363*H363</f>
        <v>0</v>
      </c>
      <c r="Q363" s="149">
        <v>3.2000000000000003E-4</v>
      </c>
      <c r="R363" s="149">
        <f>Q363*H363</f>
        <v>6.4000000000000005E-4</v>
      </c>
      <c r="S363" s="149">
        <v>0</v>
      </c>
      <c r="T363" s="150">
        <f>S363*H363</f>
        <v>0</v>
      </c>
      <c r="AR363" s="151" t="s">
        <v>3028</v>
      </c>
      <c r="AT363" s="151" t="s">
        <v>479</v>
      </c>
      <c r="AU363" s="151" t="s">
        <v>90</v>
      </c>
      <c r="AY363" s="17" t="s">
        <v>373</v>
      </c>
      <c r="BE363" s="152">
        <f>IF(N363="základní",J363,0)</f>
        <v>0</v>
      </c>
      <c r="BF363" s="152">
        <f>IF(N363="snížená",J363,0)</f>
        <v>0</v>
      </c>
      <c r="BG363" s="152">
        <f>IF(N363="zákl. přenesená",J363,0)</f>
        <v>0</v>
      </c>
      <c r="BH363" s="152">
        <f>IF(N363="sníž. přenesená",J363,0)</f>
        <v>0</v>
      </c>
      <c r="BI363" s="152">
        <f>IF(N363="nulová",J363,0)</f>
        <v>0</v>
      </c>
      <c r="BJ363" s="17" t="s">
        <v>87</v>
      </c>
      <c r="BK363" s="152">
        <f>ROUND(I363*H363,2)</f>
        <v>0</v>
      </c>
      <c r="BL363" s="17" t="s">
        <v>3028</v>
      </c>
      <c r="BM363" s="151" t="s">
        <v>3365</v>
      </c>
    </row>
    <row r="364" spans="2:65" s="13" customFormat="1" ht="11.25">
      <c r="B364" s="160"/>
      <c r="D364" s="154" t="s">
        <v>381</v>
      </c>
      <c r="E364" s="161" t="s">
        <v>1</v>
      </c>
      <c r="F364" s="162" t="s">
        <v>3250</v>
      </c>
      <c r="H364" s="163">
        <v>2</v>
      </c>
      <c r="I364" s="164"/>
      <c r="L364" s="160"/>
      <c r="M364" s="165"/>
      <c r="T364" s="166"/>
      <c r="AT364" s="161" t="s">
        <v>381</v>
      </c>
      <c r="AU364" s="161" t="s">
        <v>90</v>
      </c>
      <c r="AV364" s="13" t="s">
        <v>90</v>
      </c>
      <c r="AW364" s="13" t="s">
        <v>36</v>
      </c>
      <c r="AX364" s="13" t="s">
        <v>87</v>
      </c>
      <c r="AY364" s="161" t="s">
        <v>373</v>
      </c>
    </row>
    <row r="365" spans="2:65" s="1" customFormat="1" ht="16.5" customHeight="1">
      <c r="B365" s="32"/>
      <c r="C365" s="185" t="s">
        <v>1130</v>
      </c>
      <c r="D365" s="185" t="s">
        <v>479</v>
      </c>
      <c r="E365" s="186" t="s">
        <v>3366</v>
      </c>
      <c r="F365" s="187" t="s">
        <v>3367</v>
      </c>
      <c r="G365" s="188" t="s">
        <v>914</v>
      </c>
      <c r="H365" s="189">
        <v>2</v>
      </c>
      <c r="I365" s="190"/>
      <c r="J365" s="191">
        <f>ROUND(I365*H365,2)</f>
        <v>0</v>
      </c>
      <c r="K365" s="192"/>
      <c r="L365" s="193"/>
      <c r="M365" s="194" t="s">
        <v>1</v>
      </c>
      <c r="N365" s="195" t="s">
        <v>45</v>
      </c>
      <c r="P365" s="149">
        <f>O365*H365</f>
        <v>0</v>
      </c>
      <c r="Q365" s="149">
        <v>3.8000000000000002E-4</v>
      </c>
      <c r="R365" s="149">
        <f>Q365*H365</f>
        <v>7.6000000000000004E-4</v>
      </c>
      <c r="S365" s="149">
        <v>0</v>
      </c>
      <c r="T365" s="150">
        <f>S365*H365</f>
        <v>0</v>
      </c>
      <c r="AR365" s="151" t="s">
        <v>3028</v>
      </c>
      <c r="AT365" s="151" t="s">
        <v>479</v>
      </c>
      <c r="AU365" s="151" t="s">
        <v>90</v>
      </c>
      <c r="AY365" s="17" t="s">
        <v>373</v>
      </c>
      <c r="BE365" s="152">
        <f>IF(N365="základní",J365,0)</f>
        <v>0</v>
      </c>
      <c r="BF365" s="152">
        <f>IF(N365="snížená",J365,0)</f>
        <v>0</v>
      </c>
      <c r="BG365" s="152">
        <f>IF(N365="zákl. přenesená",J365,0)</f>
        <v>0</v>
      </c>
      <c r="BH365" s="152">
        <f>IF(N365="sníž. přenesená",J365,0)</f>
        <v>0</v>
      </c>
      <c r="BI365" s="152">
        <f>IF(N365="nulová",J365,0)</f>
        <v>0</v>
      </c>
      <c r="BJ365" s="17" t="s">
        <v>87</v>
      </c>
      <c r="BK365" s="152">
        <f>ROUND(I365*H365,2)</f>
        <v>0</v>
      </c>
      <c r="BL365" s="17" t="s">
        <v>3028</v>
      </c>
      <c r="BM365" s="151" t="s">
        <v>3368</v>
      </c>
    </row>
    <row r="366" spans="2:65" s="13" customFormat="1" ht="11.25">
      <c r="B366" s="160"/>
      <c r="D366" s="154" t="s">
        <v>381</v>
      </c>
      <c r="E366" s="161" t="s">
        <v>1</v>
      </c>
      <c r="F366" s="162" t="s">
        <v>3250</v>
      </c>
      <c r="H366" s="163">
        <v>2</v>
      </c>
      <c r="I366" s="164"/>
      <c r="L366" s="160"/>
      <c r="M366" s="165"/>
      <c r="T366" s="166"/>
      <c r="AT366" s="161" t="s">
        <v>381</v>
      </c>
      <c r="AU366" s="161" t="s">
        <v>90</v>
      </c>
      <c r="AV366" s="13" t="s">
        <v>90</v>
      </c>
      <c r="AW366" s="13" t="s">
        <v>36</v>
      </c>
      <c r="AX366" s="13" t="s">
        <v>87</v>
      </c>
      <c r="AY366" s="161" t="s">
        <v>373</v>
      </c>
    </row>
    <row r="367" spans="2:65" s="1" customFormat="1" ht="16.5" customHeight="1">
      <c r="B367" s="32"/>
      <c r="C367" s="139" t="s">
        <v>1179</v>
      </c>
      <c r="D367" s="139" t="s">
        <v>375</v>
      </c>
      <c r="E367" s="140" t="s">
        <v>3369</v>
      </c>
      <c r="F367" s="141" t="s">
        <v>3370</v>
      </c>
      <c r="G367" s="142" t="s">
        <v>914</v>
      </c>
      <c r="H367" s="143">
        <v>4</v>
      </c>
      <c r="I367" s="144"/>
      <c r="J367" s="145">
        <f>ROUND(I367*H367,2)</f>
        <v>0</v>
      </c>
      <c r="K367" s="146"/>
      <c r="L367" s="32"/>
      <c r="M367" s="147" t="s">
        <v>1</v>
      </c>
      <c r="N367" s="148" t="s">
        <v>45</v>
      </c>
      <c r="P367" s="149">
        <f>O367*H367</f>
        <v>0</v>
      </c>
      <c r="Q367" s="149">
        <v>2.0000000000000002E-5</v>
      </c>
      <c r="R367" s="149">
        <f>Q367*H367</f>
        <v>8.0000000000000007E-5</v>
      </c>
      <c r="S367" s="149">
        <v>0</v>
      </c>
      <c r="T367" s="150">
        <f>S367*H367</f>
        <v>0</v>
      </c>
      <c r="AR367" s="151" t="s">
        <v>497</v>
      </c>
      <c r="AT367" s="151" t="s">
        <v>375</v>
      </c>
      <c r="AU367" s="151" t="s">
        <v>90</v>
      </c>
      <c r="AY367" s="17" t="s">
        <v>373</v>
      </c>
      <c r="BE367" s="152">
        <f>IF(N367="základní",J367,0)</f>
        <v>0</v>
      </c>
      <c r="BF367" s="152">
        <f>IF(N367="snížená",J367,0)</f>
        <v>0</v>
      </c>
      <c r="BG367" s="152">
        <f>IF(N367="zákl. přenesená",J367,0)</f>
        <v>0</v>
      </c>
      <c r="BH367" s="152">
        <f>IF(N367="sníž. přenesená",J367,0)</f>
        <v>0</v>
      </c>
      <c r="BI367" s="152">
        <f>IF(N367="nulová",J367,0)</f>
        <v>0</v>
      </c>
      <c r="BJ367" s="17" t="s">
        <v>87</v>
      </c>
      <c r="BK367" s="152">
        <f>ROUND(I367*H367,2)</f>
        <v>0</v>
      </c>
      <c r="BL367" s="17" t="s">
        <v>497</v>
      </c>
      <c r="BM367" s="151" t="s">
        <v>3371</v>
      </c>
    </row>
    <row r="368" spans="2:65" s="1" customFormat="1" ht="16.5" customHeight="1">
      <c r="B368" s="32"/>
      <c r="C368" s="185" t="s">
        <v>1186</v>
      </c>
      <c r="D368" s="185" t="s">
        <v>479</v>
      </c>
      <c r="E368" s="186" t="s">
        <v>3372</v>
      </c>
      <c r="F368" s="187" t="s">
        <v>3373</v>
      </c>
      <c r="G368" s="188" t="s">
        <v>914</v>
      </c>
      <c r="H368" s="189">
        <v>3</v>
      </c>
      <c r="I368" s="190"/>
      <c r="J368" s="191">
        <f>ROUND(I368*H368,2)</f>
        <v>0</v>
      </c>
      <c r="K368" s="192"/>
      <c r="L368" s="193"/>
      <c r="M368" s="194" t="s">
        <v>1</v>
      </c>
      <c r="N368" s="195" t="s">
        <v>45</v>
      </c>
      <c r="P368" s="149">
        <f>O368*H368</f>
        <v>0</v>
      </c>
      <c r="Q368" s="149">
        <v>4.6999999999999999E-4</v>
      </c>
      <c r="R368" s="149">
        <f>Q368*H368</f>
        <v>1.41E-3</v>
      </c>
      <c r="S368" s="149">
        <v>0</v>
      </c>
      <c r="T368" s="150">
        <f>S368*H368</f>
        <v>0</v>
      </c>
      <c r="AR368" s="151" t="s">
        <v>3028</v>
      </c>
      <c r="AT368" s="151" t="s">
        <v>479</v>
      </c>
      <c r="AU368" s="151" t="s">
        <v>90</v>
      </c>
      <c r="AY368" s="17" t="s">
        <v>373</v>
      </c>
      <c r="BE368" s="152">
        <f>IF(N368="základní",J368,0)</f>
        <v>0</v>
      </c>
      <c r="BF368" s="152">
        <f>IF(N368="snížená",J368,0)</f>
        <v>0</v>
      </c>
      <c r="BG368" s="152">
        <f>IF(N368="zákl. přenesená",J368,0)</f>
        <v>0</v>
      </c>
      <c r="BH368" s="152">
        <f>IF(N368="sníž. přenesená",J368,0)</f>
        <v>0</v>
      </c>
      <c r="BI368" s="152">
        <f>IF(N368="nulová",J368,0)</f>
        <v>0</v>
      </c>
      <c r="BJ368" s="17" t="s">
        <v>87</v>
      </c>
      <c r="BK368" s="152">
        <f>ROUND(I368*H368,2)</f>
        <v>0</v>
      </c>
      <c r="BL368" s="17" t="s">
        <v>3028</v>
      </c>
      <c r="BM368" s="151" t="s">
        <v>3374</v>
      </c>
    </row>
    <row r="369" spans="2:65" s="13" customFormat="1" ht="11.25">
      <c r="B369" s="160"/>
      <c r="D369" s="154" t="s">
        <v>381</v>
      </c>
      <c r="E369" s="161" t="s">
        <v>1</v>
      </c>
      <c r="F369" s="162" t="s">
        <v>3215</v>
      </c>
      <c r="H369" s="163">
        <v>3</v>
      </c>
      <c r="I369" s="164"/>
      <c r="L369" s="160"/>
      <c r="M369" s="165"/>
      <c r="T369" s="166"/>
      <c r="AT369" s="161" t="s">
        <v>381</v>
      </c>
      <c r="AU369" s="161" t="s">
        <v>90</v>
      </c>
      <c r="AV369" s="13" t="s">
        <v>90</v>
      </c>
      <c r="AW369" s="13" t="s">
        <v>36</v>
      </c>
      <c r="AX369" s="13" t="s">
        <v>87</v>
      </c>
      <c r="AY369" s="161" t="s">
        <v>373</v>
      </c>
    </row>
    <row r="370" spans="2:65" s="1" customFormat="1" ht="16.5" customHeight="1">
      <c r="B370" s="32"/>
      <c r="C370" s="139" t="s">
        <v>1199</v>
      </c>
      <c r="D370" s="139" t="s">
        <v>375</v>
      </c>
      <c r="E370" s="140" t="s">
        <v>3375</v>
      </c>
      <c r="F370" s="141" t="s">
        <v>3376</v>
      </c>
      <c r="G370" s="142" t="s">
        <v>914</v>
      </c>
      <c r="H370" s="143">
        <v>2</v>
      </c>
      <c r="I370" s="144"/>
      <c r="J370" s="145">
        <f>ROUND(I370*H370,2)</f>
        <v>0</v>
      </c>
      <c r="K370" s="146"/>
      <c r="L370" s="32"/>
      <c r="M370" s="147" t="s">
        <v>1</v>
      </c>
      <c r="N370" s="148" t="s">
        <v>45</v>
      </c>
      <c r="P370" s="149">
        <f>O370*H370</f>
        <v>0</v>
      </c>
      <c r="Q370" s="149">
        <v>2.0000000000000002E-5</v>
      </c>
      <c r="R370" s="149">
        <f>Q370*H370</f>
        <v>4.0000000000000003E-5</v>
      </c>
      <c r="S370" s="149">
        <v>0</v>
      </c>
      <c r="T370" s="150">
        <f>S370*H370</f>
        <v>0</v>
      </c>
      <c r="AR370" s="151" t="s">
        <v>497</v>
      </c>
      <c r="AT370" s="151" t="s">
        <v>375</v>
      </c>
      <c r="AU370" s="151" t="s">
        <v>90</v>
      </c>
      <c r="AY370" s="17" t="s">
        <v>373</v>
      </c>
      <c r="BE370" s="152">
        <f>IF(N370="základní",J370,0)</f>
        <v>0</v>
      </c>
      <c r="BF370" s="152">
        <f>IF(N370="snížená",J370,0)</f>
        <v>0</v>
      </c>
      <c r="BG370" s="152">
        <f>IF(N370="zákl. přenesená",J370,0)</f>
        <v>0</v>
      </c>
      <c r="BH370" s="152">
        <f>IF(N370="sníž. přenesená",J370,0)</f>
        <v>0</v>
      </c>
      <c r="BI370" s="152">
        <f>IF(N370="nulová",J370,0)</f>
        <v>0</v>
      </c>
      <c r="BJ370" s="17" t="s">
        <v>87</v>
      </c>
      <c r="BK370" s="152">
        <f>ROUND(I370*H370,2)</f>
        <v>0</v>
      </c>
      <c r="BL370" s="17" t="s">
        <v>497</v>
      </c>
      <c r="BM370" s="151" t="s">
        <v>3377</v>
      </c>
    </row>
    <row r="371" spans="2:65" s="1" customFormat="1" ht="16.5" customHeight="1">
      <c r="B371" s="32"/>
      <c r="C371" s="185" t="s">
        <v>1206</v>
      </c>
      <c r="D371" s="185" t="s">
        <v>479</v>
      </c>
      <c r="E371" s="186" t="s">
        <v>3378</v>
      </c>
      <c r="F371" s="187" t="s">
        <v>3379</v>
      </c>
      <c r="G371" s="188" t="s">
        <v>914</v>
      </c>
      <c r="H371" s="189">
        <v>1</v>
      </c>
      <c r="I371" s="190"/>
      <c r="J371" s="191">
        <f>ROUND(I371*H371,2)</f>
        <v>0</v>
      </c>
      <c r="K371" s="192"/>
      <c r="L371" s="193"/>
      <c r="M371" s="194" t="s">
        <v>1</v>
      </c>
      <c r="N371" s="195" t="s">
        <v>45</v>
      </c>
      <c r="P371" s="149">
        <f>O371*H371</f>
        <v>0</v>
      </c>
      <c r="Q371" s="149">
        <v>8.8999999999999995E-4</v>
      </c>
      <c r="R371" s="149">
        <f>Q371*H371</f>
        <v>8.8999999999999995E-4</v>
      </c>
      <c r="S371" s="149">
        <v>0</v>
      </c>
      <c r="T371" s="150">
        <f>S371*H371</f>
        <v>0</v>
      </c>
      <c r="AR371" s="151" t="s">
        <v>658</v>
      </c>
      <c r="AT371" s="151" t="s">
        <v>479</v>
      </c>
      <c r="AU371" s="151" t="s">
        <v>90</v>
      </c>
      <c r="AY371" s="17" t="s">
        <v>373</v>
      </c>
      <c r="BE371" s="152">
        <f>IF(N371="základní",J371,0)</f>
        <v>0</v>
      </c>
      <c r="BF371" s="152">
        <f>IF(N371="snížená",J371,0)</f>
        <v>0</v>
      </c>
      <c r="BG371" s="152">
        <f>IF(N371="zákl. přenesená",J371,0)</f>
        <v>0</v>
      </c>
      <c r="BH371" s="152">
        <f>IF(N371="sníž. přenesená",J371,0)</f>
        <v>0</v>
      </c>
      <c r="BI371" s="152">
        <f>IF(N371="nulová",J371,0)</f>
        <v>0</v>
      </c>
      <c r="BJ371" s="17" t="s">
        <v>87</v>
      </c>
      <c r="BK371" s="152">
        <f>ROUND(I371*H371,2)</f>
        <v>0</v>
      </c>
      <c r="BL371" s="17" t="s">
        <v>497</v>
      </c>
      <c r="BM371" s="151" t="s">
        <v>3380</v>
      </c>
    </row>
    <row r="372" spans="2:65" s="13" customFormat="1" ht="11.25">
      <c r="B372" s="160"/>
      <c r="D372" s="154" t="s">
        <v>381</v>
      </c>
      <c r="E372" s="161" t="s">
        <v>1</v>
      </c>
      <c r="F372" s="162" t="s">
        <v>3219</v>
      </c>
      <c r="H372" s="163">
        <v>1</v>
      </c>
      <c r="I372" s="164"/>
      <c r="L372" s="160"/>
      <c r="M372" s="165"/>
      <c r="T372" s="166"/>
      <c r="AT372" s="161" t="s">
        <v>381</v>
      </c>
      <c r="AU372" s="161" t="s">
        <v>90</v>
      </c>
      <c r="AV372" s="13" t="s">
        <v>90</v>
      </c>
      <c r="AW372" s="13" t="s">
        <v>36</v>
      </c>
      <c r="AX372" s="13" t="s">
        <v>87</v>
      </c>
      <c r="AY372" s="161" t="s">
        <v>373</v>
      </c>
    </row>
    <row r="373" spans="2:65" s="1" customFormat="1" ht="16.5" customHeight="1">
      <c r="B373" s="32"/>
      <c r="C373" s="185" t="s">
        <v>1211</v>
      </c>
      <c r="D373" s="185" t="s">
        <v>479</v>
      </c>
      <c r="E373" s="186" t="s">
        <v>3381</v>
      </c>
      <c r="F373" s="187" t="s">
        <v>3382</v>
      </c>
      <c r="G373" s="188" t="s">
        <v>914</v>
      </c>
      <c r="H373" s="189">
        <v>1</v>
      </c>
      <c r="I373" s="190"/>
      <c r="J373" s="191">
        <f>ROUND(I373*H373,2)</f>
        <v>0</v>
      </c>
      <c r="K373" s="192"/>
      <c r="L373" s="193"/>
      <c r="M373" s="194" t="s">
        <v>1</v>
      </c>
      <c r="N373" s="195" t="s">
        <v>45</v>
      </c>
      <c r="P373" s="149">
        <f>O373*H373</f>
        <v>0</v>
      </c>
      <c r="Q373" s="149">
        <v>1.2999999999999999E-3</v>
      </c>
      <c r="R373" s="149">
        <f>Q373*H373</f>
        <v>1.2999999999999999E-3</v>
      </c>
      <c r="S373" s="149">
        <v>0</v>
      </c>
      <c r="T373" s="150">
        <f>S373*H373</f>
        <v>0</v>
      </c>
      <c r="AR373" s="151" t="s">
        <v>3028</v>
      </c>
      <c r="AT373" s="151" t="s">
        <v>479</v>
      </c>
      <c r="AU373" s="151" t="s">
        <v>90</v>
      </c>
      <c r="AY373" s="17" t="s">
        <v>373</v>
      </c>
      <c r="BE373" s="152">
        <f>IF(N373="základní",J373,0)</f>
        <v>0</v>
      </c>
      <c r="BF373" s="152">
        <f>IF(N373="snížená",J373,0)</f>
        <v>0</v>
      </c>
      <c r="BG373" s="152">
        <f>IF(N373="zákl. přenesená",J373,0)</f>
        <v>0</v>
      </c>
      <c r="BH373" s="152">
        <f>IF(N373="sníž. přenesená",J373,0)</f>
        <v>0</v>
      </c>
      <c r="BI373" s="152">
        <f>IF(N373="nulová",J373,0)</f>
        <v>0</v>
      </c>
      <c r="BJ373" s="17" t="s">
        <v>87</v>
      </c>
      <c r="BK373" s="152">
        <f>ROUND(I373*H373,2)</f>
        <v>0</v>
      </c>
      <c r="BL373" s="17" t="s">
        <v>3028</v>
      </c>
      <c r="BM373" s="151" t="s">
        <v>3383</v>
      </c>
    </row>
    <row r="374" spans="2:65" s="13" customFormat="1" ht="11.25">
      <c r="B374" s="160"/>
      <c r="D374" s="154" t="s">
        <v>381</v>
      </c>
      <c r="E374" s="161" t="s">
        <v>1</v>
      </c>
      <c r="F374" s="162" t="s">
        <v>3219</v>
      </c>
      <c r="H374" s="163">
        <v>1</v>
      </c>
      <c r="I374" s="164"/>
      <c r="L374" s="160"/>
      <c r="M374" s="165"/>
      <c r="T374" s="166"/>
      <c r="AT374" s="161" t="s">
        <v>381</v>
      </c>
      <c r="AU374" s="161" t="s">
        <v>90</v>
      </c>
      <c r="AV374" s="13" t="s">
        <v>90</v>
      </c>
      <c r="AW374" s="13" t="s">
        <v>36</v>
      </c>
      <c r="AX374" s="13" t="s">
        <v>87</v>
      </c>
      <c r="AY374" s="161" t="s">
        <v>373</v>
      </c>
    </row>
    <row r="375" spans="2:65" s="1" customFormat="1" ht="16.5" customHeight="1">
      <c r="B375" s="32"/>
      <c r="C375" s="139" t="s">
        <v>1216</v>
      </c>
      <c r="D375" s="139" t="s">
        <v>375</v>
      </c>
      <c r="E375" s="140" t="s">
        <v>3384</v>
      </c>
      <c r="F375" s="141" t="s">
        <v>3385</v>
      </c>
      <c r="G375" s="142" t="s">
        <v>914</v>
      </c>
      <c r="H375" s="143">
        <v>6</v>
      </c>
      <c r="I375" s="144"/>
      <c r="J375" s="145">
        <f>ROUND(I375*H375,2)</f>
        <v>0</v>
      </c>
      <c r="K375" s="146"/>
      <c r="L375" s="32"/>
      <c r="M375" s="147" t="s">
        <v>1</v>
      </c>
      <c r="N375" s="148" t="s">
        <v>45</v>
      </c>
      <c r="P375" s="149">
        <f>O375*H375</f>
        <v>0</v>
      </c>
      <c r="Q375" s="149">
        <v>2.0000000000000002E-5</v>
      </c>
      <c r="R375" s="149">
        <f>Q375*H375</f>
        <v>1.2000000000000002E-4</v>
      </c>
      <c r="S375" s="149">
        <v>0</v>
      </c>
      <c r="T375" s="150">
        <f>S375*H375</f>
        <v>0</v>
      </c>
      <c r="AR375" s="151" t="s">
        <v>497</v>
      </c>
      <c r="AT375" s="151" t="s">
        <v>375</v>
      </c>
      <c r="AU375" s="151" t="s">
        <v>90</v>
      </c>
      <c r="AY375" s="17" t="s">
        <v>373</v>
      </c>
      <c r="BE375" s="152">
        <f>IF(N375="základní",J375,0)</f>
        <v>0</v>
      </c>
      <c r="BF375" s="152">
        <f>IF(N375="snížená",J375,0)</f>
        <v>0</v>
      </c>
      <c r="BG375" s="152">
        <f>IF(N375="zákl. přenesená",J375,0)</f>
        <v>0</v>
      </c>
      <c r="BH375" s="152">
        <f>IF(N375="sníž. přenesená",J375,0)</f>
        <v>0</v>
      </c>
      <c r="BI375" s="152">
        <f>IF(N375="nulová",J375,0)</f>
        <v>0</v>
      </c>
      <c r="BJ375" s="17" t="s">
        <v>87</v>
      </c>
      <c r="BK375" s="152">
        <f>ROUND(I375*H375,2)</f>
        <v>0</v>
      </c>
      <c r="BL375" s="17" t="s">
        <v>497</v>
      </c>
      <c r="BM375" s="151" t="s">
        <v>3386</v>
      </c>
    </row>
    <row r="376" spans="2:65" s="1" customFormat="1" ht="16.5" customHeight="1">
      <c r="B376" s="32"/>
      <c r="C376" s="185" t="s">
        <v>1222</v>
      </c>
      <c r="D376" s="185" t="s">
        <v>479</v>
      </c>
      <c r="E376" s="186" t="s">
        <v>3387</v>
      </c>
      <c r="F376" s="187" t="s">
        <v>3388</v>
      </c>
      <c r="G376" s="188" t="s">
        <v>914</v>
      </c>
      <c r="H376" s="189">
        <v>3</v>
      </c>
      <c r="I376" s="190"/>
      <c r="J376" s="191">
        <f>ROUND(I376*H376,2)</f>
        <v>0</v>
      </c>
      <c r="K376" s="192"/>
      <c r="L376" s="193"/>
      <c r="M376" s="194" t="s">
        <v>1</v>
      </c>
      <c r="N376" s="195" t="s">
        <v>45</v>
      </c>
      <c r="P376" s="149">
        <f>O376*H376</f>
        <v>0</v>
      </c>
      <c r="Q376" s="149">
        <v>1.5E-3</v>
      </c>
      <c r="R376" s="149">
        <f>Q376*H376</f>
        <v>4.5000000000000005E-3</v>
      </c>
      <c r="S376" s="149">
        <v>0</v>
      </c>
      <c r="T376" s="150">
        <f>S376*H376</f>
        <v>0</v>
      </c>
      <c r="AR376" s="151" t="s">
        <v>3028</v>
      </c>
      <c r="AT376" s="151" t="s">
        <v>479</v>
      </c>
      <c r="AU376" s="151" t="s">
        <v>90</v>
      </c>
      <c r="AY376" s="17" t="s">
        <v>373</v>
      </c>
      <c r="BE376" s="152">
        <f>IF(N376="základní",J376,0)</f>
        <v>0</v>
      </c>
      <c r="BF376" s="152">
        <f>IF(N376="snížená",J376,0)</f>
        <v>0</v>
      </c>
      <c r="BG376" s="152">
        <f>IF(N376="zákl. přenesená",J376,0)</f>
        <v>0</v>
      </c>
      <c r="BH376" s="152">
        <f>IF(N376="sníž. přenesená",J376,0)</f>
        <v>0</v>
      </c>
      <c r="BI376" s="152">
        <f>IF(N376="nulová",J376,0)</f>
        <v>0</v>
      </c>
      <c r="BJ376" s="17" t="s">
        <v>87</v>
      </c>
      <c r="BK376" s="152">
        <f>ROUND(I376*H376,2)</f>
        <v>0</v>
      </c>
      <c r="BL376" s="17" t="s">
        <v>3028</v>
      </c>
      <c r="BM376" s="151" t="s">
        <v>3389</v>
      </c>
    </row>
    <row r="377" spans="2:65" s="13" customFormat="1" ht="11.25">
      <c r="B377" s="160"/>
      <c r="D377" s="154" t="s">
        <v>381</v>
      </c>
      <c r="E377" s="161" t="s">
        <v>1</v>
      </c>
      <c r="F377" s="162" t="s">
        <v>3215</v>
      </c>
      <c r="H377" s="163">
        <v>3</v>
      </c>
      <c r="I377" s="164"/>
      <c r="L377" s="160"/>
      <c r="M377" s="165"/>
      <c r="T377" s="166"/>
      <c r="AT377" s="161" t="s">
        <v>381</v>
      </c>
      <c r="AU377" s="161" t="s">
        <v>90</v>
      </c>
      <c r="AV377" s="13" t="s">
        <v>90</v>
      </c>
      <c r="AW377" s="13" t="s">
        <v>36</v>
      </c>
      <c r="AX377" s="13" t="s">
        <v>87</v>
      </c>
      <c r="AY377" s="161" t="s">
        <v>373</v>
      </c>
    </row>
    <row r="378" spans="2:65" s="1" customFormat="1" ht="16.5" customHeight="1">
      <c r="B378" s="32"/>
      <c r="C378" s="139" t="s">
        <v>1227</v>
      </c>
      <c r="D378" s="139" t="s">
        <v>375</v>
      </c>
      <c r="E378" s="140" t="s">
        <v>2102</v>
      </c>
      <c r="F378" s="141" t="s">
        <v>2103</v>
      </c>
      <c r="G378" s="142" t="s">
        <v>1230</v>
      </c>
      <c r="H378" s="143">
        <v>3</v>
      </c>
      <c r="I378" s="144"/>
      <c r="J378" s="145">
        <f>ROUND(I378*H378,2)</f>
        <v>0</v>
      </c>
      <c r="K378" s="146"/>
      <c r="L378" s="32"/>
      <c r="M378" s="147" t="s">
        <v>1</v>
      </c>
      <c r="N378" s="148" t="s">
        <v>45</v>
      </c>
      <c r="P378" s="149">
        <f>O378*H378</f>
        <v>0</v>
      </c>
      <c r="Q378" s="149">
        <v>1.188E-2</v>
      </c>
      <c r="R378" s="149">
        <f>Q378*H378</f>
        <v>3.5639999999999998E-2</v>
      </c>
      <c r="S378" s="149">
        <v>0</v>
      </c>
      <c r="T378" s="150">
        <f>S378*H378</f>
        <v>0</v>
      </c>
      <c r="AR378" s="151" t="s">
        <v>497</v>
      </c>
      <c r="AT378" s="151" t="s">
        <v>375</v>
      </c>
      <c r="AU378" s="151" t="s">
        <v>90</v>
      </c>
      <c r="AY378" s="17" t="s">
        <v>373</v>
      </c>
      <c r="BE378" s="152">
        <f>IF(N378="základní",J378,0)</f>
        <v>0</v>
      </c>
      <c r="BF378" s="152">
        <f>IF(N378="snížená",J378,0)</f>
        <v>0</v>
      </c>
      <c r="BG378" s="152">
        <f>IF(N378="zákl. přenesená",J378,0)</f>
        <v>0</v>
      </c>
      <c r="BH378" s="152">
        <f>IF(N378="sníž. přenesená",J378,0)</f>
        <v>0</v>
      </c>
      <c r="BI378" s="152">
        <f>IF(N378="nulová",J378,0)</f>
        <v>0</v>
      </c>
      <c r="BJ378" s="17" t="s">
        <v>87</v>
      </c>
      <c r="BK378" s="152">
        <f>ROUND(I378*H378,2)</f>
        <v>0</v>
      </c>
      <c r="BL378" s="17" t="s">
        <v>497</v>
      </c>
      <c r="BM378" s="151" t="s">
        <v>3390</v>
      </c>
    </row>
    <row r="379" spans="2:65" s="13" customFormat="1" ht="11.25">
      <c r="B379" s="160"/>
      <c r="D379" s="154" t="s">
        <v>381</v>
      </c>
      <c r="E379" s="161" t="s">
        <v>1</v>
      </c>
      <c r="F379" s="162" t="s">
        <v>3391</v>
      </c>
      <c r="H379" s="163">
        <v>1</v>
      </c>
      <c r="I379" s="164"/>
      <c r="L379" s="160"/>
      <c r="M379" s="165"/>
      <c r="T379" s="166"/>
      <c r="AT379" s="161" t="s">
        <v>381</v>
      </c>
      <c r="AU379" s="161" t="s">
        <v>90</v>
      </c>
      <c r="AV379" s="13" t="s">
        <v>90</v>
      </c>
      <c r="AW379" s="13" t="s">
        <v>36</v>
      </c>
      <c r="AX379" s="13" t="s">
        <v>80</v>
      </c>
      <c r="AY379" s="161" t="s">
        <v>373</v>
      </c>
    </row>
    <row r="380" spans="2:65" s="13" customFormat="1" ht="11.25">
      <c r="B380" s="160"/>
      <c r="D380" s="154" t="s">
        <v>381</v>
      </c>
      <c r="E380" s="161" t="s">
        <v>1</v>
      </c>
      <c r="F380" s="162" t="s">
        <v>3392</v>
      </c>
      <c r="H380" s="163">
        <v>1</v>
      </c>
      <c r="I380" s="164"/>
      <c r="L380" s="160"/>
      <c r="M380" s="165"/>
      <c r="T380" s="166"/>
      <c r="AT380" s="161" t="s">
        <v>381</v>
      </c>
      <c r="AU380" s="161" t="s">
        <v>90</v>
      </c>
      <c r="AV380" s="13" t="s">
        <v>90</v>
      </c>
      <c r="AW380" s="13" t="s">
        <v>36</v>
      </c>
      <c r="AX380" s="13" t="s">
        <v>80</v>
      </c>
      <c r="AY380" s="161" t="s">
        <v>373</v>
      </c>
    </row>
    <row r="381" spans="2:65" s="13" customFormat="1" ht="11.25">
      <c r="B381" s="160"/>
      <c r="D381" s="154" t="s">
        <v>381</v>
      </c>
      <c r="E381" s="161" t="s">
        <v>1</v>
      </c>
      <c r="F381" s="162" t="s">
        <v>3393</v>
      </c>
      <c r="H381" s="163">
        <v>1</v>
      </c>
      <c r="I381" s="164"/>
      <c r="L381" s="160"/>
      <c r="M381" s="165"/>
      <c r="T381" s="166"/>
      <c r="AT381" s="161" t="s">
        <v>381</v>
      </c>
      <c r="AU381" s="161" t="s">
        <v>90</v>
      </c>
      <c r="AV381" s="13" t="s">
        <v>90</v>
      </c>
      <c r="AW381" s="13" t="s">
        <v>36</v>
      </c>
      <c r="AX381" s="13" t="s">
        <v>80</v>
      </c>
      <c r="AY381" s="161" t="s">
        <v>373</v>
      </c>
    </row>
    <row r="382" spans="2:65" s="14" customFormat="1" ht="11.25">
      <c r="B382" s="167"/>
      <c r="D382" s="154" t="s">
        <v>381</v>
      </c>
      <c r="E382" s="168" t="s">
        <v>1</v>
      </c>
      <c r="F382" s="169" t="s">
        <v>386</v>
      </c>
      <c r="H382" s="170">
        <v>3</v>
      </c>
      <c r="I382" s="171"/>
      <c r="L382" s="167"/>
      <c r="M382" s="172"/>
      <c r="T382" s="173"/>
      <c r="AT382" s="168" t="s">
        <v>381</v>
      </c>
      <c r="AU382" s="168" t="s">
        <v>90</v>
      </c>
      <c r="AV382" s="14" t="s">
        <v>379</v>
      </c>
      <c r="AW382" s="14" t="s">
        <v>36</v>
      </c>
      <c r="AX382" s="14" t="s">
        <v>87</v>
      </c>
      <c r="AY382" s="168" t="s">
        <v>373</v>
      </c>
    </row>
    <row r="383" spans="2:65" s="1" customFormat="1" ht="16.5" customHeight="1">
      <c r="B383" s="32"/>
      <c r="C383" s="139" t="s">
        <v>1192</v>
      </c>
      <c r="D383" s="139" t="s">
        <v>375</v>
      </c>
      <c r="E383" s="140" t="s">
        <v>3394</v>
      </c>
      <c r="F383" s="141" t="s">
        <v>3395</v>
      </c>
      <c r="G383" s="142" t="s">
        <v>914</v>
      </c>
      <c r="H383" s="143">
        <v>1</v>
      </c>
      <c r="I383" s="144"/>
      <c r="J383" s="145">
        <f>ROUND(I383*H383,2)</f>
        <v>0</v>
      </c>
      <c r="K383" s="146"/>
      <c r="L383" s="32"/>
      <c r="M383" s="147" t="s">
        <v>1</v>
      </c>
      <c r="N383" s="148" t="s">
        <v>45</v>
      </c>
      <c r="P383" s="149">
        <f>O383*H383</f>
        <v>0</v>
      </c>
      <c r="Q383" s="149">
        <v>3.1900000000000001E-3</v>
      </c>
      <c r="R383" s="149">
        <f>Q383*H383</f>
        <v>3.1900000000000001E-3</v>
      </c>
      <c r="S383" s="149">
        <v>0</v>
      </c>
      <c r="T383" s="150">
        <f>S383*H383</f>
        <v>0</v>
      </c>
      <c r="AR383" s="151" t="s">
        <v>3028</v>
      </c>
      <c r="AT383" s="151" t="s">
        <v>375</v>
      </c>
      <c r="AU383" s="151" t="s">
        <v>90</v>
      </c>
      <c r="AY383" s="17" t="s">
        <v>373</v>
      </c>
      <c r="BE383" s="152">
        <f>IF(N383="základní",J383,0)</f>
        <v>0</v>
      </c>
      <c r="BF383" s="152">
        <f>IF(N383="snížená",J383,0)</f>
        <v>0</v>
      </c>
      <c r="BG383" s="152">
        <f>IF(N383="zákl. přenesená",J383,0)</f>
        <v>0</v>
      </c>
      <c r="BH383" s="152">
        <f>IF(N383="sníž. přenesená",J383,0)</f>
        <v>0</v>
      </c>
      <c r="BI383" s="152">
        <f>IF(N383="nulová",J383,0)</f>
        <v>0</v>
      </c>
      <c r="BJ383" s="17" t="s">
        <v>87</v>
      </c>
      <c r="BK383" s="152">
        <f>ROUND(I383*H383,2)</f>
        <v>0</v>
      </c>
      <c r="BL383" s="17" t="s">
        <v>3028</v>
      </c>
      <c r="BM383" s="151" t="s">
        <v>3396</v>
      </c>
    </row>
    <row r="384" spans="2:65" s="13" customFormat="1" ht="11.25">
      <c r="B384" s="160"/>
      <c r="D384" s="154" t="s">
        <v>381</v>
      </c>
      <c r="E384" s="161" t="s">
        <v>1</v>
      </c>
      <c r="F384" s="162" t="s">
        <v>3219</v>
      </c>
      <c r="H384" s="163">
        <v>1</v>
      </c>
      <c r="I384" s="164"/>
      <c r="L384" s="160"/>
      <c r="M384" s="165"/>
      <c r="T384" s="166"/>
      <c r="AT384" s="161" t="s">
        <v>381</v>
      </c>
      <c r="AU384" s="161" t="s">
        <v>90</v>
      </c>
      <c r="AV384" s="13" t="s">
        <v>90</v>
      </c>
      <c r="AW384" s="13" t="s">
        <v>36</v>
      </c>
      <c r="AX384" s="13" t="s">
        <v>87</v>
      </c>
      <c r="AY384" s="161" t="s">
        <v>373</v>
      </c>
    </row>
    <row r="385" spans="2:65" s="1" customFormat="1" ht="24.2" customHeight="1">
      <c r="B385" s="32"/>
      <c r="C385" s="139" t="s">
        <v>1233</v>
      </c>
      <c r="D385" s="139" t="s">
        <v>375</v>
      </c>
      <c r="E385" s="140" t="s">
        <v>3397</v>
      </c>
      <c r="F385" s="141" t="s">
        <v>3398</v>
      </c>
      <c r="G385" s="142" t="s">
        <v>465</v>
      </c>
      <c r="H385" s="143">
        <v>200.6</v>
      </c>
      <c r="I385" s="144"/>
      <c r="J385" s="145">
        <f>ROUND(I385*H385,2)</f>
        <v>0</v>
      </c>
      <c r="K385" s="146"/>
      <c r="L385" s="32"/>
      <c r="M385" s="147" t="s">
        <v>1</v>
      </c>
      <c r="N385" s="148" t="s">
        <v>45</v>
      </c>
      <c r="P385" s="149">
        <f>O385*H385</f>
        <v>0</v>
      </c>
      <c r="Q385" s="149">
        <v>1.9000000000000001E-4</v>
      </c>
      <c r="R385" s="149">
        <f>Q385*H385</f>
        <v>3.8114000000000002E-2</v>
      </c>
      <c r="S385" s="149">
        <v>0</v>
      </c>
      <c r="T385" s="150">
        <f>S385*H385</f>
        <v>0</v>
      </c>
      <c r="AR385" s="151" t="s">
        <v>497</v>
      </c>
      <c r="AT385" s="151" t="s">
        <v>375</v>
      </c>
      <c r="AU385" s="151" t="s">
        <v>90</v>
      </c>
      <c r="AY385" s="17" t="s">
        <v>373</v>
      </c>
      <c r="BE385" s="152">
        <f>IF(N385="základní",J385,0)</f>
        <v>0</v>
      </c>
      <c r="BF385" s="152">
        <f>IF(N385="snížená",J385,0)</f>
        <v>0</v>
      </c>
      <c r="BG385" s="152">
        <f>IF(N385="zákl. přenesená",J385,0)</f>
        <v>0</v>
      </c>
      <c r="BH385" s="152">
        <f>IF(N385="sníž. přenesená",J385,0)</f>
        <v>0</v>
      </c>
      <c r="BI385" s="152">
        <f>IF(N385="nulová",J385,0)</f>
        <v>0</v>
      </c>
      <c r="BJ385" s="17" t="s">
        <v>87</v>
      </c>
      <c r="BK385" s="152">
        <f>ROUND(I385*H385,2)</f>
        <v>0</v>
      </c>
      <c r="BL385" s="17" t="s">
        <v>497</v>
      </c>
      <c r="BM385" s="151" t="s">
        <v>3399</v>
      </c>
    </row>
    <row r="386" spans="2:65" s="1" customFormat="1" ht="21.75" customHeight="1">
      <c r="B386" s="32"/>
      <c r="C386" s="139" t="s">
        <v>149</v>
      </c>
      <c r="D386" s="139" t="s">
        <v>375</v>
      </c>
      <c r="E386" s="140" t="s">
        <v>3400</v>
      </c>
      <c r="F386" s="141" t="s">
        <v>3401</v>
      </c>
      <c r="G386" s="142" t="s">
        <v>465</v>
      </c>
      <c r="H386" s="143">
        <v>200.6</v>
      </c>
      <c r="I386" s="144"/>
      <c r="J386" s="145">
        <f>ROUND(I386*H386,2)</f>
        <v>0</v>
      </c>
      <c r="K386" s="146"/>
      <c r="L386" s="32"/>
      <c r="M386" s="147" t="s">
        <v>1</v>
      </c>
      <c r="N386" s="148" t="s">
        <v>45</v>
      </c>
      <c r="P386" s="149">
        <f>O386*H386</f>
        <v>0</v>
      </c>
      <c r="Q386" s="149">
        <v>1.0000000000000001E-5</v>
      </c>
      <c r="R386" s="149">
        <f>Q386*H386</f>
        <v>2.006E-3</v>
      </c>
      <c r="S386" s="149">
        <v>0</v>
      </c>
      <c r="T386" s="150">
        <f>S386*H386</f>
        <v>0</v>
      </c>
      <c r="AR386" s="151" t="s">
        <v>497</v>
      </c>
      <c r="AT386" s="151" t="s">
        <v>375</v>
      </c>
      <c r="AU386" s="151" t="s">
        <v>90</v>
      </c>
      <c r="AY386" s="17" t="s">
        <v>373</v>
      </c>
      <c r="BE386" s="152">
        <f>IF(N386="základní",J386,0)</f>
        <v>0</v>
      </c>
      <c r="BF386" s="152">
        <f>IF(N386="snížená",J386,0)</f>
        <v>0</v>
      </c>
      <c r="BG386" s="152">
        <f>IF(N386="zákl. přenesená",J386,0)</f>
        <v>0</v>
      </c>
      <c r="BH386" s="152">
        <f>IF(N386="sníž. přenesená",J386,0)</f>
        <v>0</v>
      </c>
      <c r="BI386" s="152">
        <f>IF(N386="nulová",J386,0)</f>
        <v>0</v>
      </c>
      <c r="BJ386" s="17" t="s">
        <v>87</v>
      </c>
      <c r="BK386" s="152">
        <f>ROUND(I386*H386,2)</f>
        <v>0</v>
      </c>
      <c r="BL386" s="17" t="s">
        <v>497</v>
      </c>
      <c r="BM386" s="151" t="s">
        <v>3402</v>
      </c>
    </row>
    <row r="387" spans="2:65" s="1" customFormat="1" ht="24.2" customHeight="1">
      <c r="B387" s="32"/>
      <c r="C387" s="139" t="s">
        <v>1267</v>
      </c>
      <c r="D387" s="139" t="s">
        <v>375</v>
      </c>
      <c r="E387" s="140" t="s">
        <v>3403</v>
      </c>
      <c r="F387" s="141" t="s">
        <v>3404</v>
      </c>
      <c r="G387" s="142" t="s">
        <v>3262</v>
      </c>
      <c r="H387" s="143">
        <v>40</v>
      </c>
      <c r="I387" s="144"/>
      <c r="J387" s="145">
        <f>ROUND(I387*H387,2)</f>
        <v>0</v>
      </c>
      <c r="K387" s="146"/>
      <c r="L387" s="32"/>
      <c r="M387" s="147" t="s">
        <v>1</v>
      </c>
      <c r="N387" s="148" t="s">
        <v>45</v>
      </c>
      <c r="P387" s="149">
        <f>O387*H387</f>
        <v>0</v>
      </c>
      <c r="Q387" s="149">
        <v>0</v>
      </c>
      <c r="R387" s="149">
        <f>Q387*H387</f>
        <v>0</v>
      </c>
      <c r="S387" s="149">
        <v>0</v>
      </c>
      <c r="T387" s="150">
        <f>S387*H387</f>
        <v>0</v>
      </c>
      <c r="AR387" s="151" t="s">
        <v>3028</v>
      </c>
      <c r="AT387" s="151" t="s">
        <v>375</v>
      </c>
      <c r="AU387" s="151" t="s">
        <v>90</v>
      </c>
      <c r="AY387" s="17" t="s">
        <v>373</v>
      </c>
      <c r="BE387" s="152">
        <f>IF(N387="základní",J387,0)</f>
        <v>0</v>
      </c>
      <c r="BF387" s="152">
        <f>IF(N387="snížená",J387,0)</f>
        <v>0</v>
      </c>
      <c r="BG387" s="152">
        <f>IF(N387="zákl. přenesená",J387,0)</f>
        <v>0</v>
      </c>
      <c r="BH387" s="152">
        <f>IF(N387="sníž. přenesená",J387,0)</f>
        <v>0</v>
      </c>
      <c r="BI387" s="152">
        <f>IF(N387="nulová",J387,0)</f>
        <v>0</v>
      </c>
      <c r="BJ387" s="17" t="s">
        <v>87</v>
      </c>
      <c r="BK387" s="152">
        <f>ROUND(I387*H387,2)</f>
        <v>0</v>
      </c>
      <c r="BL387" s="17" t="s">
        <v>3028</v>
      </c>
      <c r="BM387" s="151" t="s">
        <v>3405</v>
      </c>
    </row>
    <row r="388" spans="2:65" s="1" customFormat="1" ht="24.2" customHeight="1">
      <c r="B388" s="32"/>
      <c r="C388" s="139" t="s">
        <v>1275</v>
      </c>
      <c r="D388" s="139" t="s">
        <v>375</v>
      </c>
      <c r="E388" s="140" t="s">
        <v>2107</v>
      </c>
      <c r="F388" s="141" t="s">
        <v>2108</v>
      </c>
      <c r="G388" s="142" t="s">
        <v>647</v>
      </c>
      <c r="H388" s="143">
        <v>0.27500000000000002</v>
      </c>
      <c r="I388" s="144"/>
      <c r="J388" s="145">
        <f>ROUND(I388*H388,2)</f>
        <v>0</v>
      </c>
      <c r="K388" s="146"/>
      <c r="L388" s="32"/>
      <c r="M388" s="147" t="s">
        <v>1</v>
      </c>
      <c r="N388" s="148" t="s">
        <v>45</v>
      </c>
      <c r="P388" s="149">
        <f>O388*H388</f>
        <v>0</v>
      </c>
      <c r="Q388" s="149">
        <v>0</v>
      </c>
      <c r="R388" s="149">
        <f>Q388*H388</f>
        <v>0</v>
      </c>
      <c r="S388" s="149">
        <v>0</v>
      </c>
      <c r="T388" s="150">
        <f>S388*H388</f>
        <v>0</v>
      </c>
      <c r="AR388" s="151" t="s">
        <v>3028</v>
      </c>
      <c r="AT388" s="151" t="s">
        <v>375</v>
      </c>
      <c r="AU388" s="151" t="s">
        <v>90</v>
      </c>
      <c r="AY388" s="17" t="s">
        <v>373</v>
      </c>
      <c r="BE388" s="152">
        <f>IF(N388="základní",J388,0)</f>
        <v>0</v>
      </c>
      <c r="BF388" s="152">
        <f>IF(N388="snížená",J388,0)</f>
        <v>0</v>
      </c>
      <c r="BG388" s="152">
        <f>IF(N388="zákl. přenesená",J388,0)</f>
        <v>0</v>
      </c>
      <c r="BH388" s="152">
        <f>IF(N388="sníž. přenesená",J388,0)</f>
        <v>0</v>
      </c>
      <c r="BI388" s="152">
        <f>IF(N388="nulová",J388,0)</f>
        <v>0</v>
      </c>
      <c r="BJ388" s="17" t="s">
        <v>87</v>
      </c>
      <c r="BK388" s="152">
        <f>ROUND(I388*H388,2)</f>
        <v>0</v>
      </c>
      <c r="BL388" s="17" t="s">
        <v>3028</v>
      </c>
      <c r="BM388" s="151" t="s">
        <v>3406</v>
      </c>
    </row>
    <row r="389" spans="2:65" s="11" customFormat="1" ht="22.9" customHeight="1">
      <c r="B389" s="127"/>
      <c r="D389" s="128" t="s">
        <v>79</v>
      </c>
      <c r="E389" s="137" t="s">
        <v>2110</v>
      </c>
      <c r="F389" s="137" t="s">
        <v>2111</v>
      </c>
      <c r="I389" s="130"/>
      <c r="J389" s="138">
        <f>BK389</f>
        <v>0</v>
      </c>
      <c r="L389" s="127"/>
      <c r="M389" s="132"/>
      <c r="P389" s="133">
        <f>SUM(P390:P469)</f>
        <v>0</v>
      </c>
      <c r="R389" s="133">
        <f>SUM(R390:R469)</f>
        <v>0.58982999999999997</v>
      </c>
      <c r="T389" s="134">
        <f>SUM(T390:T469)</f>
        <v>0</v>
      </c>
      <c r="AR389" s="128" t="s">
        <v>90</v>
      </c>
      <c r="AT389" s="135" t="s">
        <v>79</v>
      </c>
      <c r="AU389" s="135" t="s">
        <v>87</v>
      </c>
      <c r="AY389" s="128" t="s">
        <v>373</v>
      </c>
      <c r="BK389" s="136">
        <f>SUM(BK390:BK469)</f>
        <v>0</v>
      </c>
    </row>
    <row r="390" spans="2:65" s="1" customFormat="1" ht="16.5" customHeight="1">
      <c r="B390" s="32"/>
      <c r="C390" s="139" t="s">
        <v>1281</v>
      </c>
      <c r="D390" s="139" t="s">
        <v>375</v>
      </c>
      <c r="E390" s="140" t="s">
        <v>3407</v>
      </c>
      <c r="F390" s="141" t="s">
        <v>3408</v>
      </c>
      <c r="G390" s="142" t="s">
        <v>914</v>
      </c>
      <c r="H390" s="143">
        <v>10</v>
      </c>
      <c r="I390" s="144"/>
      <c r="J390" s="145">
        <f>ROUND(I390*H390,2)</f>
        <v>0</v>
      </c>
      <c r="K390" s="146"/>
      <c r="L390" s="32"/>
      <c r="M390" s="147" t="s">
        <v>1</v>
      </c>
      <c r="N390" s="148" t="s">
        <v>45</v>
      </c>
      <c r="P390" s="149">
        <f>O390*H390</f>
        <v>0</v>
      </c>
      <c r="Q390" s="149">
        <v>1.1900000000000001E-3</v>
      </c>
      <c r="R390" s="149">
        <f>Q390*H390</f>
        <v>1.1900000000000001E-2</v>
      </c>
      <c r="S390" s="149">
        <v>0</v>
      </c>
      <c r="T390" s="150">
        <f>S390*H390</f>
        <v>0</v>
      </c>
      <c r="AR390" s="151" t="s">
        <v>497</v>
      </c>
      <c r="AT390" s="151" t="s">
        <v>375</v>
      </c>
      <c r="AU390" s="151" t="s">
        <v>90</v>
      </c>
      <c r="AY390" s="17" t="s">
        <v>373</v>
      </c>
      <c r="BE390" s="152">
        <f>IF(N390="základní",J390,0)</f>
        <v>0</v>
      </c>
      <c r="BF390" s="152">
        <f>IF(N390="snížená",J390,0)</f>
        <v>0</v>
      </c>
      <c r="BG390" s="152">
        <f>IF(N390="zákl. přenesená",J390,0)</f>
        <v>0</v>
      </c>
      <c r="BH390" s="152">
        <f>IF(N390="sníž. přenesená",J390,0)</f>
        <v>0</v>
      </c>
      <c r="BI390" s="152">
        <f>IF(N390="nulová",J390,0)</f>
        <v>0</v>
      </c>
      <c r="BJ390" s="17" t="s">
        <v>87</v>
      </c>
      <c r="BK390" s="152">
        <f>ROUND(I390*H390,2)</f>
        <v>0</v>
      </c>
      <c r="BL390" s="17" t="s">
        <v>497</v>
      </c>
      <c r="BM390" s="151" t="s">
        <v>3409</v>
      </c>
    </row>
    <row r="391" spans="2:65" s="1" customFormat="1" ht="37.9" customHeight="1">
      <c r="B391" s="32"/>
      <c r="C391" s="185" t="s">
        <v>1287</v>
      </c>
      <c r="D391" s="185" t="s">
        <v>479</v>
      </c>
      <c r="E391" s="186" t="s">
        <v>3410</v>
      </c>
      <c r="F391" s="187" t="s">
        <v>3411</v>
      </c>
      <c r="G391" s="188" t="s">
        <v>914</v>
      </c>
      <c r="H391" s="189">
        <v>9</v>
      </c>
      <c r="I391" s="190"/>
      <c r="J391" s="191">
        <f>ROUND(I391*H391,2)</f>
        <v>0</v>
      </c>
      <c r="K391" s="192"/>
      <c r="L391" s="193"/>
      <c r="M391" s="194" t="s">
        <v>1</v>
      </c>
      <c r="N391" s="195" t="s">
        <v>45</v>
      </c>
      <c r="P391" s="149">
        <f>O391*H391</f>
        <v>0</v>
      </c>
      <c r="Q391" s="149">
        <v>2.1000000000000001E-2</v>
      </c>
      <c r="R391" s="149">
        <f>Q391*H391</f>
        <v>0.189</v>
      </c>
      <c r="S391" s="149">
        <v>0</v>
      </c>
      <c r="T391" s="150">
        <f>S391*H391</f>
        <v>0</v>
      </c>
      <c r="AR391" s="151" t="s">
        <v>658</v>
      </c>
      <c r="AT391" s="151" t="s">
        <v>479</v>
      </c>
      <c r="AU391" s="151" t="s">
        <v>90</v>
      </c>
      <c r="AY391" s="17" t="s">
        <v>373</v>
      </c>
      <c r="BE391" s="152">
        <f>IF(N391="základní",J391,0)</f>
        <v>0</v>
      </c>
      <c r="BF391" s="152">
        <f>IF(N391="snížená",J391,0)</f>
        <v>0</v>
      </c>
      <c r="BG391" s="152">
        <f>IF(N391="zákl. přenesená",J391,0)</f>
        <v>0</v>
      </c>
      <c r="BH391" s="152">
        <f>IF(N391="sníž. přenesená",J391,0)</f>
        <v>0</v>
      </c>
      <c r="BI391" s="152">
        <f>IF(N391="nulová",J391,0)</f>
        <v>0</v>
      </c>
      <c r="BJ391" s="17" t="s">
        <v>87</v>
      </c>
      <c r="BK391" s="152">
        <f>ROUND(I391*H391,2)</f>
        <v>0</v>
      </c>
      <c r="BL391" s="17" t="s">
        <v>497</v>
      </c>
      <c r="BM391" s="151" t="s">
        <v>3412</v>
      </c>
    </row>
    <row r="392" spans="2:65" s="13" customFormat="1" ht="11.25">
      <c r="B392" s="160"/>
      <c r="D392" s="154" t="s">
        <v>381</v>
      </c>
      <c r="E392" s="161" t="s">
        <v>1</v>
      </c>
      <c r="F392" s="162" t="s">
        <v>3209</v>
      </c>
      <c r="H392" s="163">
        <v>9</v>
      </c>
      <c r="I392" s="164"/>
      <c r="L392" s="160"/>
      <c r="M392" s="165"/>
      <c r="T392" s="166"/>
      <c r="AT392" s="161" t="s">
        <v>381</v>
      </c>
      <c r="AU392" s="161" t="s">
        <v>90</v>
      </c>
      <c r="AV392" s="13" t="s">
        <v>90</v>
      </c>
      <c r="AW392" s="13" t="s">
        <v>36</v>
      </c>
      <c r="AX392" s="13" t="s">
        <v>87</v>
      </c>
      <c r="AY392" s="161" t="s">
        <v>373</v>
      </c>
    </row>
    <row r="393" spans="2:65" s="1" customFormat="1" ht="16.5" customHeight="1">
      <c r="B393" s="32"/>
      <c r="C393" s="185" t="s">
        <v>1291</v>
      </c>
      <c r="D393" s="185" t="s">
        <v>479</v>
      </c>
      <c r="E393" s="186" t="s">
        <v>3413</v>
      </c>
      <c r="F393" s="187" t="s">
        <v>3414</v>
      </c>
      <c r="G393" s="188" t="s">
        <v>914</v>
      </c>
      <c r="H393" s="189">
        <v>1</v>
      </c>
      <c r="I393" s="190"/>
      <c r="J393" s="191">
        <f>ROUND(I393*H393,2)</f>
        <v>0</v>
      </c>
      <c r="K393" s="192"/>
      <c r="L393" s="193"/>
      <c r="M393" s="194" t="s">
        <v>1</v>
      </c>
      <c r="N393" s="195" t="s">
        <v>45</v>
      </c>
      <c r="P393" s="149">
        <f>O393*H393</f>
        <v>0</v>
      </c>
      <c r="Q393" s="149">
        <v>2.1899999999999999E-2</v>
      </c>
      <c r="R393" s="149">
        <f>Q393*H393</f>
        <v>2.1899999999999999E-2</v>
      </c>
      <c r="S393" s="149">
        <v>0</v>
      </c>
      <c r="T393" s="150">
        <f>S393*H393</f>
        <v>0</v>
      </c>
      <c r="AR393" s="151" t="s">
        <v>658</v>
      </c>
      <c r="AT393" s="151" t="s">
        <v>479</v>
      </c>
      <c r="AU393" s="151" t="s">
        <v>90</v>
      </c>
      <c r="AY393" s="17" t="s">
        <v>373</v>
      </c>
      <c r="BE393" s="152">
        <f>IF(N393="základní",J393,0)</f>
        <v>0</v>
      </c>
      <c r="BF393" s="152">
        <f>IF(N393="snížená",J393,0)</f>
        <v>0</v>
      </c>
      <c r="BG393" s="152">
        <f>IF(N393="zákl. přenesená",J393,0)</f>
        <v>0</v>
      </c>
      <c r="BH393" s="152">
        <f>IF(N393="sníž. přenesená",J393,0)</f>
        <v>0</v>
      </c>
      <c r="BI393" s="152">
        <f>IF(N393="nulová",J393,0)</f>
        <v>0</v>
      </c>
      <c r="BJ393" s="17" t="s">
        <v>87</v>
      </c>
      <c r="BK393" s="152">
        <f>ROUND(I393*H393,2)</f>
        <v>0</v>
      </c>
      <c r="BL393" s="17" t="s">
        <v>497</v>
      </c>
      <c r="BM393" s="151" t="s">
        <v>3415</v>
      </c>
    </row>
    <row r="394" spans="2:65" s="13" customFormat="1" ht="11.25">
      <c r="B394" s="160"/>
      <c r="D394" s="154" t="s">
        <v>381</v>
      </c>
      <c r="E394" s="161" t="s">
        <v>1</v>
      </c>
      <c r="F394" s="162" t="s">
        <v>3210</v>
      </c>
      <c r="H394" s="163">
        <v>1</v>
      </c>
      <c r="I394" s="164"/>
      <c r="L394" s="160"/>
      <c r="M394" s="165"/>
      <c r="T394" s="166"/>
      <c r="AT394" s="161" t="s">
        <v>381</v>
      </c>
      <c r="AU394" s="161" t="s">
        <v>90</v>
      </c>
      <c r="AV394" s="13" t="s">
        <v>90</v>
      </c>
      <c r="AW394" s="13" t="s">
        <v>36</v>
      </c>
      <c r="AX394" s="13" t="s">
        <v>87</v>
      </c>
      <c r="AY394" s="161" t="s">
        <v>373</v>
      </c>
    </row>
    <row r="395" spans="2:65" s="1" customFormat="1" ht="16.5" customHeight="1">
      <c r="B395" s="32"/>
      <c r="C395" s="139" t="s">
        <v>1295</v>
      </c>
      <c r="D395" s="139" t="s">
        <v>375</v>
      </c>
      <c r="E395" s="140" t="s">
        <v>3416</v>
      </c>
      <c r="F395" s="141" t="s">
        <v>3417</v>
      </c>
      <c r="G395" s="142" t="s">
        <v>914</v>
      </c>
      <c r="H395" s="143">
        <v>6</v>
      </c>
      <c r="I395" s="144"/>
      <c r="J395" s="145">
        <f>ROUND(I395*H395,2)</f>
        <v>0</v>
      </c>
      <c r="K395" s="146"/>
      <c r="L395" s="32"/>
      <c r="M395" s="147" t="s">
        <v>1</v>
      </c>
      <c r="N395" s="148" t="s">
        <v>45</v>
      </c>
      <c r="P395" s="149">
        <f>O395*H395</f>
        <v>0</v>
      </c>
      <c r="Q395" s="149">
        <v>6.8999999999999997E-4</v>
      </c>
      <c r="R395" s="149">
        <f>Q395*H395</f>
        <v>4.1399999999999996E-3</v>
      </c>
      <c r="S395" s="149">
        <v>0</v>
      </c>
      <c r="T395" s="150">
        <f>S395*H395</f>
        <v>0</v>
      </c>
      <c r="AR395" s="151" t="s">
        <v>497</v>
      </c>
      <c r="AT395" s="151" t="s">
        <v>375</v>
      </c>
      <c r="AU395" s="151" t="s">
        <v>90</v>
      </c>
      <c r="AY395" s="17" t="s">
        <v>373</v>
      </c>
      <c r="BE395" s="152">
        <f>IF(N395="základní",J395,0)</f>
        <v>0</v>
      </c>
      <c r="BF395" s="152">
        <f>IF(N395="snížená",J395,0)</f>
        <v>0</v>
      </c>
      <c r="BG395" s="152">
        <f>IF(N395="zákl. přenesená",J395,0)</f>
        <v>0</v>
      </c>
      <c r="BH395" s="152">
        <f>IF(N395="sníž. přenesená",J395,0)</f>
        <v>0</v>
      </c>
      <c r="BI395" s="152">
        <f>IF(N395="nulová",J395,0)</f>
        <v>0</v>
      </c>
      <c r="BJ395" s="17" t="s">
        <v>87</v>
      </c>
      <c r="BK395" s="152">
        <f>ROUND(I395*H395,2)</f>
        <v>0</v>
      </c>
      <c r="BL395" s="17" t="s">
        <v>497</v>
      </c>
      <c r="BM395" s="151" t="s">
        <v>3418</v>
      </c>
    </row>
    <row r="396" spans="2:65" s="1" customFormat="1" ht="16.5" customHeight="1">
      <c r="B396" s="32"/>
      <c r="C396" s="185" t="s">
        <v>1301</v>
      </c>
      <c r="D396" s="185" t="s">
        <v>479</v>
      </c>
      <c r="E396" s="186" t="s">
        <v>3419</v>
      </c>
      <c r="F396" s="187" t="s">
        <v>3420</v>
      </c>
      <c r="G396" s="188" t="s">
        <v>914</v>
      </c>
      <c r="H396" s="189">
        <v>6</v>
      </c>
      <c r="I396" s="190"/>
      <c r="J396" s="191">
        <f>ROUND(I396*H396,2)</f>
        <v>0</v>
      </c>
      <c r="K396" s="192"/>
      <c r="L396" s="193"/>
      <c r="M396" s="194" t="s">
        <v>1</v>
      </c>
      <c r="N396" s="195" t="s">
        <v>45</v>
      </c>
      <c r="P396" s="149">
        <f>O396*H396</f>
        <v>0</v>
      </c>
      <c r="Q396" s="149">
        <v>1.0500000000000001E-2</v>
      </c>
      <c r="R396" s="149">
        <f>Q396*H396</f>
        <v>6.3E-2</v>
      </c>
      <c r="S396" s="149">
        <v>0</v>
      </c>
      <c r="T396" s="150">
        <f>S396*H396</f>
        <v>0</v>
      </c>
      <c r="AR396" s="151" t="s">
        <v>658</v>
      </c>
      <c r="AT396" s="151" t="s">
        <v>479</v>
      </c>
      <c r="AU396" s="151" t="s">
        <v>90</v>
      </c>
      <c r="AY396" s="17" t="s">
        <v>373</v>
      </c>
      <c r="BE396" s="152">
        <f>IF(N396="základní",J396,0)</f>
        <v>0</v>
      </c>
      <c r="BF396" s="152">
        <f>IF(N396="snížená",J396,0)</f>
        <v>0</v>
      </c>
      <c r="BG396" s="152">
        <f>IF(N396="zákl. přenesená",J396,0)</f>
        <v>0</v>
      </c>
      <c r="BH396" s="152">
        <f>IF(N396="sníž. přenesená",J396,0)</f>
        <v>0</v>
      </c>
      <c r="BI396" s="152">
        <f>IF(N396="nulová",J396,0)</f>
        <v>0</v>
      </c>
      <c r="BJ396" s="17" t="s">
        <v>87</v>
      </c>
      <c r="BK396" s="152">
        <f>ROUND(I396*H396,2)</f>
        <v>0</v>
      </c>
      <c r="BL396" s="17" t="s">
        <v>497</v>
      </c>
      <c r="BM396" s="151" t="s">
        <v>3421</v>
      </c>
    </row>
    <row r="397" spans="2:65" s="13" customFormat="1" ht="11.25">
      <c r="B397" s="160"/>
      <c r="D397" s="154" t="s">
        <v>381</v>
      </c>
      <c r="E397" s="161" t="s">
        <v>1</v>
      </c>
      <c r="F397" s="162" t="s">
        <v>3202</v>
      </c>
      <c r="H397" s="163">
        <v>6</v>
      </c>
      <c r="I397" s="164"/>
      <c r="L397" s="160"/>
      <c r="M397" s="165"/>
      <c r="T397" s="166"/>
      <c r="AT397" s="161" t="s">
        <v>381</v>
      </c>
      <c r="AU397" s="161" t="s">
        <v>90</v>
      </c>
      <c r="AV397" s="13" t="s">
        <v>90</v>
      </c>
      <c r="AW397" s="13" t="s">
        <v>36</v>
      </c>
      <c r="AX397" s="13" t="s">
        <v>87</v>
      </c>
      <c r="AY397" s="161" t="s">
        <v>373</v>
      </c>
    </row>
    <row r="398" spans="2:65" s="1" customFormat="1" ht="16.5" customHeight="1">
      <c r="B398" s="32"/>
      <c r="C398" s="139" t="s">
        <v>1307</v>
      </c>
      <c r="D398" s="139" t="s">
        <v>375</v>
      </c>
      <c r="E398" s="140" t="s">
        <v>3422</v>
      </c>
      <c r="F398" s="141" t="s">
        <v>3423</v>
      </c>
      <c r="G398" s="142" t="s">
        <v>1230</v>
      </c>
      <c r="H398" s="143">
        <v>13</v>
      </c>
      <c r="I398" s="144"/>
      <c r="J398" s="145">
        <f>ROUND(I398*H398,2)</f>
        <v>0</v>
      </c>
      <c r="K398" s="146"/>
      <c r="L398" s="32"/>
      <c r="M398" s="147" t="s">
        <v>1</v>
      </c>
      <c r="N398" s="148" t="s">
        <v>45</v>
      </c>
      <c r="P398" s="149">
        <f>O398*H398</f>
        <v>0</v>
      </c>
      <c r="Q398" s="149">
        <v>1.73E-3</v>
      </c>
      <c r="R398" s="149">
        <f>Q398*H398</f>
        <v>2.249E-2</v>
      </c>
      <c r="S398" s="149">
        <v>0</v>
      </c>
      <c r="T398" s="150">
        <f>S398*H398</f>
        <v>0</v>
      </c>
      <c r="AR398" s="151" t="s">
        <v>497</v>
      </c>
      <c r="AT398" s="151" t="s">
        <v>375</v>
      </c>
      <c r="AU398" s="151" t="s">
        <v>90</v>
      </c>
      <c r="AY398" s="17" t="s">
        <v>373</v>
      </c>
      <c r="BE398" s="152">
        <f>IF(N398="základní",J398,0)</f>
        <v>0</v>
      </c>
      <c r="BF398" s="152">
        <f>IF(N398="snížená",J398,0)</f>
        <v>0</v>
      </c>
      <c r="BG398" s="152">
        <f>IF(N398="zákl. přenesená",J398,0)</f>
        <v>0</v>
      </c>
      <c r="BH398" s="152">
        <f>IF(N398="sníž. přenesená",J398,0)</f>
        <v>0</v>
      </c>
      <c r="BI398" s="152">
        <f>IF(N398="nulová",J398,0)</f>
        <v>0</v>
      </c>
      <c r="BJ398" s="17" t="s">
        <v>87</v>
      </c>
      <c r="BK398" s="152">
        <f>ROUND(I398*H398,2)</f>
        <v>0</v>
      </c>
      <c r="BL398" s="17" t="s">
        <v>497</v>
      </c>
      <c r="BM398" s="151" t="s">
        <v>3424</v>
      </c>
    </row>
    <row r="399" spans="2:65" s="1" customFormat="1" ht="16.5" customHeight="1">
      <c r="B399" s="32"/>
      <c r="C399" s="185" t="s">
        <v>1331</v>
      </c>
      <c r="D399" s="185" t="s">
        <v>479</v>
      </c>
      <c r="E399" s="186" t="s">
        <v>3425</v>
      </c>
      <c r="F399" s="187" t="s">
        <v>3426</v>
      </c>
      <c r="G399" s="188" t="s">
        <v>914</v>
      </c>
      <c r="H399" s="189">
        <v>1</v>
      </c>
      <c r="I399" s="190"/>
      <c r="J399" s="191">
        <f>ROUND(I399*H399,2)</f>
        <v>0</v>
      </c>
      <c r="K399" s="192"/>
      <c r="L399" s="193"/>
      <c r="M399" s="194" t="s">
        <v>1</v>
      </c>
      <c r="N399" s="195" t="s">
        <v>45</v>
      </c>
      <c r="P399" s="149">
        <f>O399*H399</f>
        <v>0</v>
      </c>
      <c r="Q399" s="149">
        <v>8.9999999999999993E-3</v>
      </c>
      <c r="R399" s="149">
        <f>Q399*H399</f>
        <v>8.9999999999999993E-3</v>
      </c>
      <c r="S399" s="149">
        <v>0</v>
      </c>
      <c r="T399" s="150">
        <f>S399*H399</f>
        <v>0</v>
      </c>
      <c r="AR399" s="151" t="s">
        <v>658</v>
      </c>
      <c r="AT399" s="151" t="s">
        <v>479</v>
      </c>
      <c r="AU399" s="151" t="s">
        <v>90</v>
      </c>
      <c r="AY399" s="17" t="s">
        <v>373</v>
      </c>
      <c r="BE399" s="152">
        <f>IF(N399="základní",J399,0)</f>
        <v>0</v>
      </c>
      <c r="BF399" s="152">
        <f>IF(N399="snížená",J399,0)</f>
        <v>0</v>
      </c>
      <c r="BG399" s="152">
        <f>IF(N399="zákl. přenesená",J399,0)</f>
        <v>0</v>
      </c>
      <c r="BH399" s="152">
        <f>IF(N399="sníž. přenesená",J399,0)</f>
        <v>0</v>
      </c>
      <c r="BI399" s="152">
        <f>IF(N399="nulová",J399,0)</f>
        <v>0</v>
      </c>
      <c r="BJ399" s="17" t="s">
        <v>87</v>
      </c>
      <c r="BK399" s="152">
        <f>ROUND(I399*H399,2)</f>
        <v>0</v>
      </c>
      <c r="BL399" s="17" t="s">
        <v>497</v>
      </c>
      <c r="BM399" s="151" t="s">
        <v>3427</v>
      </c>
    </row>
    <row r="400" spans="2:65" s="13" customFormat="1" ht="11.25">
      <c r="B400" s="160"/>
      <c r="D400" s="154" t="s">
        <v>381</v>
      </c>
      <c r="E400" s="161" t="s">
        <v>1</v>
      </c>
      <c r="F400" s="162" t="s">
        <v>3197</v>
      </c>
      <c r="H400" s="163">
        <v>1</v>
      </c>
      <c r="I400" s="164"/>
      <c r="L400" s="160"/>
      <c r="M400" s="165"/>
      <c r="T400" s="166"/>
      <c r="AT400" s="161" t="s">
        <v>381</v>
      </c>
      <c r="AU400" s="161" t="s">
        <v>90</v>
      </c>
      <c r="AV400" s="13" t="s">
        <v>90</v>
      </c>
      <c r="AW400" s="13" t="s">
        <v>36</v>
      </c>
      <c r="AX400" s="13" t="s">
        <v>87</v>
      </c>
      <c r="AY400" s="161" t="s">
        <v>373</v>
      </c>
    </row>
    <row r="401" spans="2:65" s="1" customFormat="1" ht="16.5" customHeight="1">
      <c r="B401" s="32"/>
      <c r="C401" s="185" t="s">
        <v>1364</v>
      </c>
      <c r="D401" s="185" t="s">
        <v>479</v>
      </c>
      <c r="E401" s="186" t="s">
        <v>3428</v>
      </c>
      <c r="F401" s="187" t="s">
        <v>3429</v>
      </c>
      <c r="G401" s="188" t="s">
        <v>914</v>
      </c>
      <c r="H401" s="189">
        <v>11</v>
      </c>
      <c r="I401" s="190"/>
      <c r="J401" s="191">
        <f>ROUND(I401*H401,2)</f>
        <v>0</v>
      </c>
      <c r="K401" s="192"/>
      <c r="L401" s="193"/>
      <c r="M401" s="194" t="s">
        <v>1</v>
      </c>
      <c r="N401" s="195" t="s">
        <v>45</v>
      </c>
      <c r="P401" s="149">
        <f>O401*H401</f>
        <v>0</v>
      </c>
      <c r="Q401" s="149">
        <v>0.01</v>
      </c>
      <c r="R401" s="149">
        <f>Q401*H401</f>
        <v>0.11</v>
      </c>
      <c r="S401" s="149">
        <v>0</v>
      </c>
      <c r="T401" s="150">
        <f>S401*H401</f>
        <v>0</v>
      </c>
      <c r="AR401" s="151" t="s">
        <v>658</v>
      </c>
      <c r="AT401" s="151" t="s">
        <v>479</v>
      </c>
      <c r="AU401" s="151" t="s">
        <v>90</v>
      </c>
      <c r="AY401" s="17" t="s">
        <v>373</v>
      </c>
      <c r="BE401" s="152">
        <f>IF(N401="základní",J401,0)</f>
        <v>0</v>
      </c>
      <c r="BF401" s="152">
        <f>IF(N401="snížená",J401,0)</f>
        <v>0</v>
      </c>
      <c r="BG401" s="152">
        <f>IF(N401="zákl. přenesená",J401,0)</f>
        <v>0</v>
      </c>
      <c r="BH401" s="152">
        <f>IF(N401="sníž. přenesená",J401,0)</f>
        <v>0</v>
      </c>
      <c r="BI401" s="152">
        <f>IF(N401="nulová",J401,0)</f>
        <v>0</v>
      </c>
      <c r="BJ401" s="17" t="s">
        <v>87</v>
      </c>
      <c r="BK401" s="152">
        <f>ROUND(I401*H401,2)</f>
        <v>0</v>
      </c>
      <c r="BL401" s="17" t="s">
        <v>497</v>
      </c>
      <c r="BM401" s="151" t="s">
        <v>3430</v>
      </c>
    </row>
    <row r="402" spans="2:65" s="13" customFormat="1" ht="11.25">
      <c r="B402" s="160"/>
      <c r="D402" s="154" t="s">
        <v>381</v>
      </c>
      <c r="E402" s="161" t="s">
        <v>1</v>
      </c>
      <c r="F402" s="162" t="s">
        <v>3196</v>
      </c>
      <c r="H402" s="163">
        <v>11</v>
      </c>
      <c r="I402" s="164"/>
      <c r="L402" s="160"/>
      <c r="M402" s="165"/>
      <c r="T402" s="166"/>
      <c r="AT402" s="161" t="s">
        <v>381</v>
      </c>
      <c r="AU402" s="161" t="s">
        <v>90</v>
      </c>
      <c r="AV402" s="13" t="s">
        <v>90</v>
      </c>
      <c r="AW402" s="13" t="s">
        <v>36</v>
      </c>
      <c r="AX402" s="13" t="s">
        <v>87</v>
      </c>
      <c r="AY402" s="161" t="s">
        <v>373</v>
      </c>
    </row>
    <row r="403" spans="2:65" s="1" customFormat="1" ht="16.5" customHeight="1">
      <c r="B403" s="32"/>
      <c r="C403" s="185" t="s">
        <v>1374</v>
      </c>
      <c r="D403" s="185" t="s">
        <v>479</v>
      </c>
      <c r="E403" s="186" t="s">
        <v>3431</v>
      </c>
      <c r="F403" s="187" t="s">
        <v>3432</v>
      </c>
      <c r="G403" s="188" t="s">
        <v>914</v>
      </c>
      <c r="H403" s="189">
        <v>1</v>
      </c>
      <c r="I403" s="190"/>
      <c r="J403" s="191">
        <f>ROUND(I403*H403,2)</f>
        <v>0</v>
      </c>
      <c r="K403" s="192"/>
      <c r="L403" s="193"/>
      <c r="M403" s="194" t="s">
        <v>1</v>
      </c>
      <c r="N403" s="195" t="s">
        <v>45</v>
      </c>
      <c r="P403" s="149">
        <f>O403*H403</f>
        <v>0</v>
      </c>
      <c r="Q403" s="149">
        <v>8.0000000000000002E-3</v>
      </c>
      <c r="R403" s="149">
        <f>Q403*H403</f>
        <v>8.0000000000000002E-3</v>
      </c>
      <c r="S403" s="149">
        <v>0</v>
      </c>
      <c r="T403" s="150">
        <f>S403*H403</f>
        <v>0</v>
      </c>
      <c r="AR403" s="151" t="s">
        <v>658</v>
      </c>
      <c r="AT403" s="151" t="s">
        <v>479</v>
      </c>
      <c r="AU403" s="151" t="s">
        <v>90</v>
      </c>
      <c r="AY403" s="17" t="s">
        <v>373</v>
      </c>
      <c r="BE403" s="152">
        <f>IF(N403="základní",J403,0)</f>
        <v>0</v>
      </c>
      <c r="BF403" s="152">
        <f>IF(N403="snížená",J403,0)</f>
        <v>0</v>
      </c>
      <c r="BG403" s="152">
        <f>IF(N403="zákl. přenesená",J403,0)</f>
        <v>0</v>
      </c>
      <c r="BH403" s="152">
        <f>IF(N403="sníž. přenesená",J403,0)</f>
        <v>0</v>
      </c>
      <c r="BI403" s="152">
        <f>IF(N403="nulová",J403,0)</f>
        <v>0</v>
      </c>
      <c r="BJ403" s="17" t="s">
        <v>87</v>
      </c>
      <c r="BK403" s="152">
        <f>ROUND(I403*H403,2)</f>
        <v>0</v>
      </c>
      <c r="BL403" s="17" t="s">
        <v>497</v>
      </c>
      <c r="BM403" s="151" t="s">
        <v>3433</v>
      </c>
    </row>
    <row r="404" spans="2:65" s="13" customFormat="1" ht="11.25">
      <c r="B404" s="160"/>
      <c r="D404" s="154" t="s">
        <v>381</v>
      </c>
      <c r="E404" s="161" t="s">
        <v>1</v>
      </c>
      <c r="F404" s="162" t="s">
        <v>3198</v>
      </c>
      <c r="H404" s="163">
        <v>1</v>
      </c>
      <c r="I404" s="164"/>
      <c r="L404" s="160"/>
      <c r="M404" s="165"/>
      <c r="T404" s="166"/>
      <c r="AT404" s="161" t="s">
        <v>381</v>
      </c>
      <c r="AU404" s="161" t="s">
        <v>90</v>
      </c>
      <c r="AV404" s="13" t="s">
        <v>90</v>
      </c>
      <c r="AW404" s="13" t="s">
        <v>36</v>
      </c>
      <c r="AX404" s="13" t="s">
        <v>87</v>
      </c>
      <c r="AY404" s="161" t="s">
        <v>373</v>
      </c>
    </row>
    <row r="405" spans="2:65" s="1" customFormat="1" ht="16.5" customHeight="1">
      <c r="B405" s="32"/>
      <c r="C405" s="139" t="s">
        <v>1379</v>
      </c>
      <c r="D405" s="139" t="s">
        <v>375</v>
      </c>
      <c r="E405" s="140" t="s">
        <v>3434</v>
      </c>
      <c r="F405" s="141" t="s">
        <v>3435</v>
      </c>
      <c r="G405" s="142" t="s">
        <v>914</v>
      </c>
      <c r="H405" s="143">
        <v>4</v>
      </c>
      <c r="I405" s="144"/>
      <c r="J405" s="145">
        <f>ROUND(I405*H405,2)</f>
        <v>0</v>
      </c>
      <c r="K405" s="146"/>
      <c r="L405" s="32"/>
      <c r="M405" s="147" t="s">
        <v>1</v>
      </c>
      <c r="N405" s="148" t="s">
        <v>45</v>
      </c>
      <c r="P405" s="149">
        <f>O405*H405</f>
        <v>0</v>
      </c>
      <c r="Q405" s="149">
        <v>5.0000000000000001E-3</v>
      </c>
      <c r="R405" s="149">
        <f>Q405*H405</f>
        <v>0.02</v>
      </c>
      <c r="S405" s="149">
        <v>0</v>
      </c>
      <c r="T405" s="150">
        <f>S405*H405</f>
        <v>0</v>
      </c>
      <c r="AR405" s="151" t="s">
        <v>497</v>
      </c>
      <c r="AT405" s="151" t="s">
        <v>375</v>
      </c>
      <c r="AU405" s="151" t="s">
        <v>90</v>
      </c>
      <c r="AY405" s="17" t="s">
        <v>373</v>
      </c>
      <c r="BE405" s="152">
        <f>IF(N405="základní",J405,0)</f>
        <v>0</v>
      </c>
      <c r="BF405" s="152">
        <f>IF(N405="snížená",J405,0)</f>
        <v>0</v>
      </c>
      <c r="BG405" s="152">
        <f>IF(N405="zákl. přenesená",J405,0)</f>
        <v>0</v>
      </c>
      <c r="BH405" s="152">
        <f>IF(N405="sníž. přenesená",J405,0)</f>
        <v>0</v>
      </c>
      <c r="BI405" s="152">
        <f>IF(N405="nulová",J405,0)</f>
        <v>0</v>
      </c>
      <c r="BJ405" s="17" t="s">
        <v>87</v>
      </c>
      <c r="BK405" s="152">
        <f>ROUND(I405*H405,2)</f>
        <v>0</v>
      </c>
      <c r="BL405" s="17" t="s">
        <v>497</v>
      </c>
      <c r="BM405" s="151" t="s">
        <v>3436</v>
      </c>
    </row>
    <row r="406" spans="2:65" s="13" customFormat="1" ht="11.25">
      <c r="B406" s="160"/>
      <c r="D406" s="154" t="s">
        <v>381</v>
      </c>
      <c r="E406" s="161" t="s">
        <v>1</v>
      </c>
      <c r="F406" s="162" t="s">
        <v>3204</v>
      </c>
      <c r="H406" s="163">
        <v>3</v>
      </c>
      <c r="I406" s="164"/>
      <c r="L406" s="160"/>
      <c r="M406" s="165"/>
      <c r="T406" s="166"/>
      <c r="AT406" s="161" t="s">
        <v>381</v>
      </c>
      <c r="AU406" s="161" t="s">
        <v>90</v>
      </c>
      <c r="AV406" s="13" t="s">
        <v>90</v>
      </c>
      <c r="AW406" s="13" t="s">
        <v>36</v>
      </c>
      <c r="AX406" s="13" t="s">
        <v>80</v>
      </c>
      <c r="AY406" s="161" t="s">
        <v>373</v>
      </c>
    </row>
    <row r="407" spans="2:65" s="13" customFormat="1" ht="11.25">
      <c r="B407" s="160"/>
      <c r="D407" s="154" t="s">
        <v>381</v>
      </c>
      <c r="E407" s="161" t="s">
        <v>1</v>
      </c>
      <c r="F407" s="162" t="s">
        <v>3205</v>
      </c>
      <c r="H407" s="163">
        <v>1</v>
      </c>
      <c r="I407" s="164"/>
      <c r="L407" s="160"/>
      <c r="M407" s="165"/>
      <c r="T407" s="166"/>
      <c r="AT407" s="161" t="s">
        <v>381</v>
      </c>
      <c r="AU407" s="161" t="s">
        <v>90</v>
      </c>
      <c r="AV407" s="13" t="s">
        <v>90</v>
      </c>
      <c r="AW407" s="13" t="s">
        <v>36</v>
      </c>
      <c r="AX407" s="13" t="s">
        <v>80</v>
      </c>
      <c r="AY407" s="161" t="s">
        <v>373</v>
      </c>
    </row>
    <row r="408" spans="2:65" s="14" customFormat="1" ht="11.25">
      <c r="B408" s="167"/>
      <c r="D408" s="154" t="s">
        <v>381</v>
      </c>
      <c r="E408" s="168" t="s">
        <v>1</v>
      </c>
      <c r="F408" s="169" t="s">
        <v>386</v>
      </c>
      <c r="H408" s="170">
        <v>4</v>
      </c>
      <c r="I408" s="171"/>
      <c r="L408" s="167"/>
      <c r="M408" s="172"/>
      <c r="T408" s="173"/>
      <c r="AT408" s="168" t="s">
        <v>381</v>
      </c>
      <c r="AU408" s="168" t="s">
        <v>90</v>
      </c>
      <c r="AV408" s="14" t="s">
        <v>379</v>
      </c>
      <c r="AW408" s="14" t="s">
        <v>36</v>
      </c>
      <c r="AX408" s="14" t="s">
        <v>87</v>
      </c>
      <c r="AY408" s="168" t="s">
        <v>373</v>
      </c>
    </row>
    <row r="409" spans="2:65" s="1" customFormat="1" ht="16.5" customHeight="1">
      <c r="B409" s="32"/>
      <c r="C409" s="139" t="s">
        <v>1384</v>
      </c>
      <c r="D409" s="139" t="s">
        <v>375</v>
      </c>
      <c r="E409" s="140" t="s">
        <v>3437</v>
      </c>
      <c r="F409" s="141" t="s">
        <v>3438</v>
      </c>
      <c r="G409" s="142" t="s">
        <v>1230</v>
      </c>
      <c r="H409" s="143">
        <v>3</v>
      </c>
      <c r="I409" s="144"/>
      <c r="J409" s="145">
        <f>ROUND(I409*H409,2)</f>
        <v>0</v>
      </c>
      <c r="K409" s="146"/>
      <c r="L409" s="32"/>
      <c r="M409" s="147" t="s">
        <v>1</v>
      </c>
      <c r="N409" s="148" t="s">
        <v>45</v>
      </c>
      <c r="P409" s="149">
        <f>O409*H409</f>
        <v>0</v>
      </c>
      <c r="Q409" s="149">
        <v>6.4000000000000005E-4</v>
      </c>
      <c r="R409" s="149">
        <f>Q409*H409</f>
        <v>1.9200000000000003E-3</v>
      </c>
      <c r="S409" s="149">
        <v>0</v>
      </c>
      <c r="T409" s="150">
        <f>S409*H409</f>
        <v>0</v>
      </c>
      <c r="AR409" s="151" t="s">
        <v>497</v>
      </c>
      <c r="AT409" s="151" t="s">
        <v>375</v>
      </c>
      <c r="AU409" s="151" t="s">
        <v>90</v>
      </c>
      <c r="AY409" s="17" t="s">
        <v>373</v>
      </c>
      <c r="BE409" s="152">
        <f>IF(N409="základní",J409,0)</f>
        <v>0</v>
      </c>
      <c r="BF409" s="152">
        <f>IF(N409="snížená",J409,0)</f>
        <v>0</v>
      </c>
      <c r="BG409" s="152">
        <f>IF(N409="zákl. přenesená",J409,0)</f>
        <v>0</v>
      </c>
      <c r="BH409" s="152">
        <f>IF(N409="sníž. přenesená",J409,0)</f>
        <v>0</v>
      </c>
      <c r="BI409" s="152">
        <f>IF(N409="nulová",J409,0)</f>
        <v>0</v>
      </c>
      <c r="BJ409" s="17" t="s">
        <v>87</v>
      </c>
      <c r="BK409" s="152">
        <f>ROUND(I409*H409,2)</f>
        <v>0</v>
      </c>
      <c r="BL409" s="17" t="s">
        <v>497</v>
      </c>
      <c r="BM409" s="151" t="s">
        <v>3439</v>
      </c>
    </row>
    <row r="410" spans="2:65" s="1" customFormat="1" ht="24.2" customHeight="1">
      <c r="B410" s="32"/>
      <c r="C410" s="185" t="s">
        <v>1393</v>
      </c>
      <c r="D410" s="185" t="s">
        <v>479</v>
      </c>
      <c r="E410" s="186" t="s">
        <v>3440</v>
      </c>
      <c r="F410" s="187" t="s">
        <v>3441</v>
      </c>
      <c r="G410" s="188" t="s">
        <v>914</v>
      </c>
      <c r="H410" s="189">
        <v>3</v>
      </c>
      <c r="I410" s="190"/>
      <c r="J410" s="191">
        <f>ROUND(I410*H410,2)</f>
        <v>0</v>
      </c>
      <c r="K410" s="192"/>
      <c r="L410" s="193"/>
      <c r="M410" s="194" t="s">
        <v>1</v>
      </c>
      <c r="N410" s="195" t="s">
        <v>45</v>
      </c>
      <c r="P410" s="149">
        <f>O410*H410</f>
        <v>0</v>
      </c>
      <c r="Q410" s="149">
        <v>1.4E-2</v>
      </c>
      <c r="R410" s="149">
        <f>Q410*H410</f>
        <v>4.2000000000000003E-2</v>
      </c>
      <c r="S410" s="149">
        <v>0</v>
      </c>
      <c r="T410" s="150">
        <f>S410*H410</f>
        <v>0</v>
      </c>
      <c r="AR410" s="151" t="s">
        <v>658</v>
      </c>
      <c r="AT410" s="151" t="s">
        <v>479</v>
      </c>
      <c r="AU410" s="151" t="s">
        <v>90</v>
      </c>
      <c r="AY410" s="17" t="s">
        <v>373</v>
      </c>
      <c r="BE410" s="152">
        <f>IF(N410="základní",J410,0)</f>
        <v>0</v>
      </c>
      <c r="BF410" s="152">
        <f>IF(N410="snížená",J410,0)</f>
        <v>0</v>
      </c>
      <c r="BG410" s="152">
        <f>IF(N410="zákl. přenesená",J410,0)</f>
        <v>0</v>
      </c>
      <c r="BH410" s="152">
        <f>IF(N410="sníž. přenesená",J410,0)</f>
        <v>0</v>
      </c>
      <c r="BI410" s="152">
        <f>IF(N410="nulová",J410,0)</f>
        <v>0</v>
      </c>
      <c r="BJ410" s="17" t="s">
        <v>87</v>
      </c>
      <c r="BK410" s="152">
        <f>ROUND(I410*H410,2)</f>
        <v>0</v>
      </c>
      <c r="BL410" s="17" t="s">
        <v>497</v>
      </c>
      <c r="BM410" s="151" t="s">
        <v>3442</v>
      </c>
    </row>
    <row r="411" spans="2:65" s="13" customFormat="1" ht="11.25">
      <c r="B411" s="160"/>
      <c r="D411" s="154" t="s">
        <v>381</v>
      </c>
      <c r="E411" s="161" t="s">
        <v>1</v>
      </c>
      <c r="F411" s="162" t="s">
        <v>3211</v>
      </c>
      <c r="H411" s="163">
        <v>3</v>
      </c>
      <c r="I411" s="164"/>
      <c r="L411" s="160"/>
      <c r="M411" s="165"/>
      <c r="T411" s="166"/>
      <c r="AT411" s="161" t="s">
        <v>381</v>
      </c>
      <c r="AU411" s="161" t="s">
        <v>90</v>
      </c>
      <c r="AV411" s="13" t="s">
        <v>90</v>
      </c>
      <c r="AW411" s="13" t="s">
        <v>36</v>
      </c>
      <c r="AX411" s="13" t="s">
        <v>87</v>
      </c>
      <c r="AY411" s="161" t="s">
        <v>373</v>
      </c>
    </row>
    <row r="412" spans="2:65" s="1" customFormat="1" ht="21.75" customHeight="1">
      <c r="B412" s="32"/>
      <c r="C412" s="139" t="s">
        <v>1455</v>
      </c>
      <c r="D412" s="139" t="s">
        <v>375</v>
      </c>
      <c r="E412" s="140" t="s">
        <v>3443</v>
      </c>
      <c r="F412" s="141" t="s">
        <v>3444</v>
      </c>
      <c r="G412" s="142" t="s">
        <v>1230</v>
      </c>
      <c r="H412" s="143">
        <v>1</v>
      </c>
      <c r="I412" s="144"/>
      <c r="J412" s="145">
        <f>ROUND(I412*H412,2)</f>
        <v>0</v>
      </c>
      <c r="K412" s="146"/>
      <c r="L412" s="32"/>
      <c r="M412" s="147" t="s">
        <v>1</v>
      </c>
      <c r="N412" s="148" t="s">
        <v>45</v>
      </c>
      <c r="P412" s="149">
        <f>O412*H412</f>
        <v>0</v>
      </c>
      <c r="Q412" s="149">
        <v>6.6E-4</v>
      </c>
      <c r="R412" s="149">
        <f>Q412*H412</f>
        <v>6.6E-4</v>
      </c>
      <c r="S412" s="149">
        <v>0</v>
      </c>
      <c r="T412" s="150">
        <f>S412*H412</f>
        <v>0</v>
      </c>
      <c r="AR412" s="151" t="s">
        <v>497</v>
      </c>
      <c r="AT412" s="151" t="s">
        <v>375</v>
      </c>
      <c r="AU412" s="151" t="s">
        <v>90</v>
      </c>
      <c r="AY412" s="17" t="s">
        <v>373</v>
      </c>
      <c r="BE412" s="152">
        <f>IF(N412="základní",J412,0)</f>
        <v>0</v>
      </c>
      <c r="BF412" s="152">
        <f>IF(N412="snížená",J412,0)</f>
        <v>0</v>
      </c>
      <c r="BG412" s="152">
        <f>IF(N412="zákl. přenesená",J412,0)</f>
        <v>0</v>
      </c>
      <c r="BH412" s="152">
        <f>IF(N412="sníž. přenesená",J412,0)</f>
        <v>0</v>
      </c>
      <c r="BI412" s="152">
        <f>IF(N412="nulová",J412,0)</f>
        <v>0</v>
      </c>
      <c r="BJ412" s="17" t="s">
        <v>87</v>
      </c>
      <c r="BK412" s="152">
        <f>ROUND(I412*H412,2)</f>
        <v>0</v>
      </c>
      <c r="BL412" s="17" t="s">
        <v>497</v>
      </c>
      <c r="BM412" s="151" t="s">
        <v>3445</v>
      </c>
    </row>
    <row r="413" spans="2:65" s="1" customFormat="1" ht="16.5" customHeight="1">
      <c r="B413" s="32"/>
      <c r="C413" s="185" t="s">
        <v>1465</v>
      </c>
      <c r="D413" s="185" t="s">
        <v>479</v>
      </c>
      <c r="E413" s="186" t="s">
        <v>3446</v>
      </c>
      <c r="F413" s="187" t="s">
        <v>3447</v>
      </c>
      <c r="G413" s="188" t="s">
        <v>914</v>
      </c>
      <c r="H413" s="189">
        <v>1</v>
      </c>
      <c r="I413" s="190"/>
      <c r="J413" s="191">
        <f>ROUND(I413*H413,2)</f>
        <v>0</v>
      </c>
      <c r="K413" s="192"/>
      <c r="L413" s="193"/>
      <c r="M413" s="194" t="s">
        <v>1</v>
      </c>
      <c r="N413" s="195" t="s">
        <v>45</v>
      </c>
      <c r="P413" s="149">
        <f>O413*H413</f>
        <v>0</v>
      </c>
      <c r="Q413" s="149">
        <v>0.01</v>
      </c>
      <c r="R413" s="149">
        <f>Q413*H413</f>
        <v>0.01</v>
      </c>
      <c r="S413" s="149">
        <v>0</v>
      </c>
      <c r="T413" s="150">
        <f>S413*H413</f>
        <v>0</v>
      </c>
      <c r="AR413" s="151" t="s">
        <v>658</v>
      </c>
      <c r="AT413" s="151" t="s">
        <v>479</v>
      </c>
      <c r="AU413" s="151" t="s">
        <v>90</v>
      </c>
      <c r="AY413" s="17" t="s">
        <v>373</v>
      </c>
      <c r="BE413" s="152">
        <f>IF(N413="základní",J413,0)</f>
        <v>0</v>
      </c>
      <c r="BF413" s="152">
        <f>IF(N413="snížená",J413,0)</f>
        <v>0</v>
      </c>
      <c r="BG413" s="152">
        <f>IF(N413="zákl. přenesená",J413,0)</f>
        <v>0</v>
      </c>
      <c r="BH413" s="152">
        <f>IF(N413="sníž. přenesená",J413,0)</f>
        <v>0</v>
      </c>
      <c r="BI413" s="152">
        <f>IF(N413="nulová",J413,0)</f>
        <v>0</v>
      </c>
      <c r="BJ413" s="17" t="s">
        <v>87</v>
      </c>
      <c r="BK413" s="152">
        <f>ROUND(I413*H413,2)</f>
        <v>0</v>
      </c>
      <c r="BL413" s="17" t="s">
        <v>497</v>
      </c>
      <c r="BM413" s="151" t="s">
        <v>3448</v>
      </c>
    </row>
    <row r="414" spans="2:65" s="13" customFormat="1" ht="11.25">
      <c r="B414" s="160"/>
      <c r="D414" s="154" t="s">
        <v>381</v>
      </c>
      <c r="E414" s="161" t="s">
        <v>1</v>
      </c>
      <c r="F414" s="162" t="s">
        <v>3205</v>
      </c>
      <c r="H414" s="163">
        <v>1</v>
      </c>
      <c r="I414" s="164"/>
      <c r="L414" s="160"/>
      <c r="M414" s="165"/>
      <c r="T414" s="166"/>
      <c r="AT414" s="161" t="s">
        <v>381</v>
      </c>
      <c r="AU414" s="161" t="s">
        <v>90</v>
      </c>
      <c r="AV414" s="13" t="s">
        <v>90</v>
      </c>
      <c r="AW414" s="13" t="s">
        <v>36</v>
      </c>
      <c r="AX414" s="13" t="s">
        <v>87</v>
      </c>
      <c r="AY414" s="161" t="s">
        <v>373</v>
      </c>
    </row>
    <row r="415" spans="2:65" s="1" customFormat="1" ht="24.2" customHeight="1">
      <c r="B415" s="32"/>
      <c r="C415" s="139" t="s">
        <v>1469</v>
      </c>
      <c r="D415" s="139" t="s">
        <v>375</v>
      </c>
      <c r="E415" s="140" t="s">
        <v>3449</v>
      </c>
      <c r="F415" s="141" t="s">
        <v>3450</v>
      </c>
      <c r="G415" s="142" t="s">
        <v>1230</v>
      </c>
      <c r="H415" s="143">
        <v>1</v>
      </c>
      <c r="I415" s="144"/>
      <c r="J415" s="145">
        <f>ROUND(I415*H415,2)</f>
        <v>0</v>
      </c>
      <c r="K415" s="146"/>
      <c r="L415" s="32"/>
      <c r="M415" s="147" t="s">
        <v>1</v>
      </c>
      <c r="N415" s="148" t="s">
        <v>45</v>
      </c>
      <c r="P415" s="149">
        <f>O415*H415</f>
        <v>0</v>
      </c>
      <c r="Q415" s="149">
        <v>5.0699999999999999E-3</v>
      </c>
      <c r="R415" s="149">
        <f>Q415*H415</f>
        <v>5.0699999999999999E-3</v>
      </c>
      <c r="S415" s="149">
        <v>0</v>
      </c>
      <c r="T415" s="150">
        <f>S415*H415</f>
        <v>0</v>
      </c>
      <c r="AR415" s="151" t="s">
        <v>497</v>
      </c>
      <c r="AT415" s="151" t="s">
        <v>375</v>
      </c>
      <c r="AU415" s="151" t="s">
        <v>90</v>
      </c>
      <c r="AY415" s="17" t="s">
        <v>373</v>
      </c>
      <c r="BE415" s="152">
        <f>IF(N415="základní",J415,0)</f>
        <v>0</v>
      </c>
      <c r="BF415" s="152">
        <f>IF(N415="snížená",J415,0)</f>
        <v>0</v>
      </c>
      <c r="BG415" s="152">
        <f>IF(N415="zákl. přenesená",J415,0)</f>
        <v>0</v>
      </c>
      <c r="BH415" s="152">
        <f>IF(N415="sníž. přenesená",J415,0)</f>
        <v>0</v>
      </c>
      <c r="BI415" s="152">
        <f>IF(N415="nulová",J415,0)</f>
        <v>0</v>
      </c>
      <c r="BJ415" s="17" t="s">
        <v>87</v>
      </c>
      <c r="BK415" s="152">
        <f>ROUND(I415*H415,2)</f>
        <v>0</v>
      </c>
      <c r="BL415" s="17" t="s">
        <v>497</v>
      </c>
      <c r="BM415" s="151" t="s">
        <v>3451</v>
      </c>
    </row>
    <row r="416" spans="2:65" s="1" customFormat="1" ht="24.2" customHeight="1">
      <c r="B416" s="32"/>
      <c r="C416" s="139" t="s">
        <v>1479</v>
      </c>
      <c r="D416" s="139" t="s">
        <v>375</v>
      </c>
      <c r="E416" s="140" t="s">
        <v>3452</v>
      </c>
      <c r="F416" s="141" t="s">
        <v>3453</v>
      </c>
      <c r="G416" s="142" t="s">
        <v>1230</v>
      </c>
      <c r="H416" s="143">
        <v>1</v>
      </c>
      <c r="I416" s="144"/>
      <c r="J416" s="145">
        <f>ROUND(I416*H416,2)</f>
        <v>0</v>
      </c>
      <c r="K416" s="146"/>
      <c r="L416" s="32"/>
      <c r="M416" s="147" t="s">
        <v>1</v>
      </c>
      <c r="N416" s="148" t="s">
        <v>45</v>
      </c>
      <c r="P416" s="149">
        <f>O416*H416</f>
        <v>0</v>
      </c>
      <c r="Q416" s="149">
        <v>5.4599999999999996E-3</v>
      </c>
      <c r="R416" s="149">
        <f>Q416*H416</f>
        <v>5.4599999999999996E-3</v>
      </c>
      <c r="S416" s="149">
        <v>0</v>
      </c>
      <c r="T416" s="150">
        <f>S416*H416</f>
        <v>0</v>
      </c>
      <c r="AR416" s="151" t="s">
        <v>497</v>
      </c>
      <c r="AT416" s="151" t="s">
        <v>375</v>
      </c>
      <c r="AU416" s="151" t="s">
        <v>90</v>
      </c>
      <c r="AY416" s="17" t="s">
        <v>373</v>
      </c>
      <c r="BE416" s="152">
        <f>IF(N416="základní",J416,0)</f>
        <v>0</v>
      </c>
      <c r="BF416" s="152">
        <f>IF(N416="snížená",J416,0)</f>
        <v>0</v>
      </c>
      <c r="BG416" s="152">
        <f>IF(N416="zákl. přenesená",J416,0)</f>
        <v>0</v>
      </c>
      <c r="BH416" s="152">
        <f>IF(N416="sníž. přenesená",J416,0)</f>
        <v>0</v>
      </c>
      <c r="BI416" s="152">
        <f>IF(N416="nulová",J416,0)</f>
        <v>0</v>
      </c>
      <c r="BJ416" s="17" t="s">
        <v>87</v>
      </c>
      <c r="BK416" s="152">
        <f>ROUND(I416*H416,2)</f>
        <v>0</v>
      </c>
      <c r="BL416" s="17" t="s">
        <v>497</v>
      </c>
      <c r="BM416" s="151" t="s">
        <v>3454</v>
      </c>
    </row>
    <row r="417" spans="2:65" s="1" customFormat="1" ht="16.5" customHeight="1">
      <c r="B417" s="32"/>
      <c r="C417" s="139" t="s">
        <v>1492</v>
      </c>
      <c r="D417" s="139" t="s">
        <v>375</v>
      </c>
      <c r="E417" s="140" t="s">
        <v>3455</v>
      </c>
      <c r="F417" s="141" t="s">
        <v>3456</v>
      </c>
      <c r="G417" s="142" t="s">
        <v>1230</v>
      </c>
      <c r="H417" s="143">
        <v>33</v>
      </c>
      <c r="I417" s="144"/>
      <c r="J417" s="145">
        <f>ROUND(I417*H417,2)</f>
        <v>0</v>
      </c>
      <c r="K417" s="146"/>
      <c r="L417" s="32"/>
      <c r="M417" s="147" t="s">
        <v>1</v>
      </c>
      <c r="N417" s="148" t="s">
        <v>45</v>
      </c>
      <c r="P417" s="149">
        <f>O417*H417</f>
        <v>0</v>
      </c>
      <c r="Q417" s="149">
        <v>9.0000000000000006E-5</v>
      </c>
      <c r="R417" s="149">
        <f>Q417*H417</f>
        <v>2.97E-3</v>
      </c>
      <c r="S417" s="149">
        <v>0</v>
      </c>
      <c r="T417" s="150">
        <f>S417*H417</f>
        <v>0</v>
      </c>
      <c r="AR417" s="151" t="s">
        <v>497</v>
      </c>
      <c r="AT417" s="151" t="s">
        <v>375</v>
      </c>
      <c r="AU417" s="151" t="s">
        <v>90</v>
      </c>
      <c r="AY417" s="17" t="s">
        <v>373</v>
      </c>
      <c r="BE417" s="152">
        <f>IF(N417="základní",J417,0)</f>
        <v>0</v>
      </c>
      <c r="BF417" s="152">
        <f>IF(N417="snížená",J417,0)</f>
        <v>0</v>
      </c>
      <c r="BG417" s="152">
        <f>IF(N417="zákl. přenesená",J417,0)</f>
        <v>0</v>
      </c>
      <c r="BH417" s="152">
        <f>IF(N417="sníž. přenesená",J417,0)</f>
        <v>0</v>
      </c>
      <c r="BI417" s="152">
        <f>IF(N417="nulová",J417,0)</f>
        <v>0</v>
      </c>
      <c r="BJ417" s="17" t="s">
        <v>87</v>
      </c>
      <c r="BK417" s="152">
        <f>ROUND(I417*H417,2)</f>
        <v>0</v>
      </c>
      <c r="BL417" s="17" t="s">
        <v>497</v>
      </c>
      <c r="BM417" s="151" t="s">
        <v>3457</v>
      </c>
    </row>
    <row r="418" spans="2:65" s="1" customFormat="1" ht="16.5" customHeight="1">
      <c r="B418" s="32"/>
      <c r="C418" s="185" t="s">
        <v>1496</v>
      </c>
      <c r="D418" s="185" t="s">
        <v>479</v>
      </c>
      <c r="E418" s="186" t="s">
        <v>3458</v>
      </c>
      <c r="F418" s="187" t="s">
        <v>3459</v>
      </c>
      <c r="G418" s="188" t="s">
        <v>914</v>
      </c>
      <c r="H418" s="189">
        <v>33</v>
      </c>
      <c r="I418" s="190"/>
      <c r="J418" s="191">
        <f>ROUND(I418*H418,2)</f>
        <v>0</v>
      </c>
      <c r="K418" s="192"/>
      <c r="L418" s="193"/>
      <c r="M418" s="194" t="s">
        <v>1</v>
      </c>
      <c r="N418" s="195" t="s">
        <v>45</v>
      </c>
      <c r="P418" s="149">
        <f>O418*H418</f>
        <v>0</v>
      </c>
      <c r="Q418" s="149">
        <v>1.4999999999999999E-4</v>
      </c>
      <c r="R418" s="149">
        <f>Q418*H418</f>
        <v>4.9499999999999995E-3</v>
      </c>
      <c r="S418" s="149">
        <v>0</v>
      </c>
      <c r="T418" s="150">
        <f>S418*H418</f>
        <v>0</v>
      </c>
      <c r="AR418" s="151" t="s">
        <v>658</v>
      </c>
      <c r="AT418" s="151" t="s">
        <v>479</v>
      </c>
      <c r="AU418" s="151" t="s">
        <v>90</v>
      </c>
      <c r="AY418" s="17" t="s">
        <v>373</v>
      </c>
      <c r="BE418" s="152">
        <f>IF(N418="základní",J418,0)</f>
        <v>0</v>
      </c>
      <c r="BF418" s="152">
        <f>IF(N418="snížená",J418,0)</f>
        <v>0</v>
      </c>
      <c r="BG418" s="152">
        <f>IF(N418="zákl. přenesená",J418,0)</f>
        <v>0</v>
      </c>
      <c r="BH418" s="152">
        <f>IF(N418="sníž. přenesená",J418,0)</f>
        <v>0</v>
      </c>
      <c r="BI418" s="152">
        <f>IF(N418="nulová",J418,0)</f>
        <v>0</v>
      </c>
      <c r="BJ418" s="17" t="s">
        <v>87</v>
      </c>
      <c r="BK418" s="152">
        <f>ROUND(I418*H418,2)</f>
        <v>0</v>
      </c>
      <c r="BL418" s="17" t="s">
        <v>497</v>
      </c>
      <c r="BM418" s="151" t="s">
        <v>3460</v>
      </c>
    </row>
    <row r="419" spans="2:65" s="13" customFormat="1" ht="11.25">
      <c r="B419" s="160"/>
      <c r="D419" s="154" t="s">
        <v>381</v>
      </c>
      <c r="E419" s="161" t="s">
        <v>1</v>
      </c>
      <c r="F419" s="162" t="s">
        <v>3461</v>
      </c>
      <c r="H419" s="163">
        <v>22</v>
      </c>
      <c r="I419" s="164"/>
      <c r="L419" s="160"/>
      <c r="M419" s="165"/>
      <c r="T419" s="166"/>
      <c r="AT419" s="161" t="s">
        <v>381</v>
      </c>
      <c r="AU419" s="161" t="s">
        <v>90</v>
      </c>
      <c r="AV419" s="13" t="s">
        <v>90</v>
      </c>
      <c r="AW419" s="13" t="s">
        <v>36</v>
      </c>
      <c r="AX419" s="13" t="s">
        <v>80</v>
      </c>
      <c r="AY419" s="161" t="s">
        <v>373</v>
      </c>
    </row>
    <row r="420" spans="2:65" s="13" customFormat="1" ht="11.25">
      <c r="B420" s="160"/>
      <c r="D420" s="154" t="s">
        <v>381</v>
      </c>
      <c r="E420" s="161" t="s">
        <v>1</v>
      </c>
      <c r="F420" s="162" t="s">
        <v>3462</v>
      </c>
      <c r="H420" s="163">
        <v>2</v>
      </c>
      <c r="I420" s="164"/>
      <c r="L420" s="160"/>
      <c r="M420" s="165"/>
      <c r="T420" s="166"/>
      <c r="AT420" s="161" t="s">
        <v>381</v>
      </c>
      <c r="AU420" s="161" t="s">
        <v>90</v>
      </c>
      <c r="AV420" s="13" t="s">
        <v>90</v>
      </c>
      <c r="AW420" s="13" t="s">
        <v>36</v>
      </c>
      <c r="AX420" s="13" t="s">
        <v>80</v>
      </c>
      <c r="AY420" s="161" t="s">
        <v>373</v>
      </c>
    </row>
    <row r="421" spans="2:65" s="13" customFormat="1" ht="11.25">
      <c r="B421" s="160"/>
      <c r="D421" s="154" t="s">
        <v>381</v>
      </c>
      <c r="E421" s="161" t="s">
        <v>1</v>
      </c>
      <c r="F421" s="162" t="s">
        <v>3463</v>
      </c>
      <c r="H421" s="163">
        <v>2</v>
      </c>
      <c r="I421" s="164"/>
      <c r="L421" s="160"/>
      <c r="M421" s="165"/>
      <c r="T421" s="166"/>
      <c r="AT421" s="161" t="s">
        <v>381</v>
      </c>
      <c r="AU421" s="161" t="s">
        <v>90</v>
      </c>
      <c r="AV421" s="13" t="s">
        <v>90</v>
      </c>
      <c r="AW421" s="13" t="s">
        <v>36</v>
      </c>
      <c r="AX421" s="13" t="s">
        <v>80</v>
      </c>
      <c r="AY421" s="161" t="s">
        <v>373</v>
      </c>
    </row>
    <row r="422" spans="2:65" s="13" customFormat="1" ht="11.25">
      <c r="B422" s="160"/>
      <c r="D422" s="154" t="s">
        <v>381</v>
      </c>
      <c r="E422" s="161" t="s">
        <v>1</v>
      </c>
      <c r="F422" s="162" t="s">
        <v>3464</v>
      </c>
      <c r="H422" s="163">
        <v>6</v>
      </c>
      <c r="I422" s="164"/>
      <c r="L422" s="160"/>
      <c r="M422" s="165"/>
      <c r="T422" s="166"/>
      <c r="AT422" s="161" t="s">
        <v>381</v>
      </c>
      <c r="AU422" s="161" t="s">
        <v>90</v>
      </c>
      <c r="AV422" s="13" t="s">
        <v>90</v>
      </c>
      <c r="AW422" s="13" t="s">
        <v>36</v>
      </c>
      <c r="AX422" s="13" t="s">
        <v>80</v>
      </c>
      <c r="AY422" s="161" t="s">
        <v>373</v>
      </c>
    </row>
    <row r="423" spans="2:65" s="13" customFormat="1" ht="11.25">
      <c r="B423" s="160"/>
      <c r="D423" s="154" t="s">
        <v>381</v>
      </c>
      <c r="E423" s="161" t="s">
        <v>1</v>
      </c>
      <c r="F423" s="162" t="s">
        <v>3465</v>
      </c>
      <c r="H423" s="163">
        <v>1</v>
      </c>
      <c r="I423" s="164"/>
      <c r="L423" s="160"/>
      <c r="M423" s="165"/>
      <c r="T423" s="166"/>
      <c r="AT423" s="161" t="s">
        <v>381</v>
      </c>
      <c r="AU423" s="161" t="s">
        <v>90</v>
      </c>
      <c r="AV423" s="13" t="s">
        <v>90</v>
      </c>
      <c r="AW423" s="13" t="s">
        <v>36</v>
      </c>
      <c r="AX423" s="13" t="s">
        <v>80</v>
      </c>
      <c r="AY423" s="161" t="s">
        <v>373</v>
      </c>
    </row>
    <row r="424" spans="2:65" s="14" customFormat="1" ht="11.25">
      <c r="B424" s="167"/>
      <c r="D424" s="154" t="s">
        <v>381</v>
      </c>
      <c r="E424" s="168" t="s">
        <v>1</v>
      </c>
      <c r="F424" s="169" t="s">
        <v>386</v>
      </c>
      <c r="H424" s="170">
        <v>33</v>
      </c>
      <c r="I424" s="171"/>
      <c r="L424" s="167"/>
      <c r="M424" s="172"/>
      <c r="T424" s="173"/>
      <c r="AT424" s="168" t="s">
        <v>381</v>
      </c>
      <c r="AU424" s="168" t="s">
        <v>90</v>
      </c>
      <c r="AV424" s="14" t="s">
        <v>379</v>
      </c>
      <c r="AW424" s="14" t="s">
        <v>36</v>
      </c>
      <c r="AX424" s="14" t="s">
        <v>87</v>
      </c>
      <c r="AY424" s="168" t="s">
        <v>373</v>
      </c>
    </row>
    <row r="425" spans="2:65" s="1" customFormat="1" ht="16.5" customHeight="1">
      <c r="B425" s="32"/>
      <c r="C425" s="139" t="s">
        <v>1501</v>
      </c>
      <c r="D425" s="139" t="s">
        <v>375</v>
      </c>
      <c r="E425" s="140" t="s">
        <v>3466</v>
      </c>
      <c r="F425" s="141" t="s">
        <v>3467</v>
      </c>
      <c r="G425" s="142" t="s">
        <v>914</v>
      </c>
      <c r="H425" s="143">
        <v>3</v>
      </c>
      <c r="I425" s="144"/>
      <c r="J425" s="145">
        <f>ROUND(I425*H425,2)</f>
        <v>0</v>
      </c>
      <c r="K425" s="146"/>
      <c r="L425" s="32"/>
      <c r="M425" s="147" t="s">
        <v>1</v>
      </c>
      <c r="N425" s="148" t="s">
        <v>45</v>
      </c>
      <c r="P425" s="149">
        <f>O425*H425</f>
        <v>0</v>
      </c>
      <c r="Q425" s="149">
        <v>1.6000000000000001E-4</v>
      </c>
      <c r="R425" s="149">
        <f>Q425*H425</f>
        <v>4.8000000000000007E-4</v>
      </c>
      <c r="S425" s="149">
        <v>0</v>
      </c>
      <c r="T425" s="150">
        <f>S425*H425</f>
        <v>0</v>
      </c>
      <c r="AR425" s="151" t="s">
        <v>497</v>
      </c>
      <c r="AT425" s="151" t="s">
        <v>375</v>
      </c>
      <c r="AU425" s="151" t="s">
        <v>90</v>
      </c>
      <c r="AY425" s="17" t="s">
        <v>373</v>
      </c>
      <c r="BE425" s="152">
        <f>IF(N425="základní",J425,0)</f>
        <v>0</v>
      </c>
      <c r="BF425" s="152">
        <f>IF(N425="snížená",J425,0)</f>
        <v>0</v>
      </c>
      <c r="BG425" s="152">
        <f>IF(N425="zákl. přenesená",J425,0)</f>
        <v>0</v>
      </c>
      <c r="BH425" s="152">
        <f>IF(N425="sníž. přenesená",J425,0)</f>
        <v>0</v>
      </c>
      <c r="BI425" s="152">
        <f>IF(N425="nulová",J425,0)</f>
        <v>0</v>
      </c>
      <c r="BJ425" s="17" t="s">
        <v>87</v>
      </c>
      <c r="BK425" s="152">
        <f>ROUND(I425*H425,2)</f>
        <v>0</v>
      </c>
      <c r="BL425" s="17" t="s">
        <v>497</v>
      </c>
      <c r="BM425" s="151" t="s">
        <v>3468</v>
      </c>
    </row>
    <row r="426" spans="2:65" s="1" customFormat="1" ht="16.5" customHeight="1">
      <c r="B426" s="32"/>
      <c r="C426" s="185" t="s">
        <v>1507</v>
      </c>
      <c r="D426" s="185" t="s">
        <v>479</v>
      </c>
      <c r="E426" s="186" t="s">
        <v>3469</v>
      </c>
      <c r="F426" s="187" t="s">
        <v>3470</v>
      </c>
      <c r="G426" s="188" t="s">
        <v>914</v>
      </c>
      <c r="H426" s="189">
        <v>3</v>
      </c>
      <c r="I426" s="190"/>
      <c r="J426" s="191">
        <f>ROUND(I426*H426,2)</f>
        <v>0</v>
      </c>
      <c r="K426" s="192"/>
      <c r="L426" s="193"/>
      <c r="M426" s="194" t="s">
        <v>1</v>
      </c>
      <c r="N426" s="195" t="s">
        <v>45</v>
      </c>
      <c r="P426" s="149">
        <f>O426*H426</f>
        <v>0</v>
      </c>
      <c r="Q426" s="149">
        <v>2.2599999999999999E-3</v>
      </c>
      <c r="R426" s="149">
        <f>Q426*H426</f>
        <v>6.7799999999999996E-3</v>
      </c>
      <c r="S426" s="149">
        <v>0</v>
      </c>
      <c r="T426" s="150">
        <f>S426*H426</f>
        <v>0</v>
      </c>
      <c r="AR426" s="151" t="s">
        <v>658</v>
      </c>
      <c r="AT426" s="151" t="s">
        <v>479</v>
      </c>
      <c r="AU426" s="151" t="s">
        <v>90</v>
      </c>
      <c r="AY426" s="17" t="s">
        <v>373</v>
      </c>
      <c r="BE426" s="152">
        <f>IF(N426="základní",J426,0)</f>
        <v>0</v>
      </c>
      <c r="BF426" s="152">
        <f>IF(N426="snížená",J426,0)</f>
        <v>0</v>
      </c>
      <c r="BG426" s="152">
        <f>IF(N426="zákl. přenesená",J426,0)</f>
        <v>0</v>
      </c>
      <c r="BH426" s="152">
        <f>IF(N426="sníž. přenesená",J426,0)</f>
        <v>0</v>
      </c>
      <c r="BI426" s="152">
        <f>IF(N426="nulová",J426,0)</f>
        <v>0</v>
      </c>
      <c r="BJ426" s="17" t="s">
        <v>87</v>
      </c>
      <c r="BK426" s="152">
        <f>ROUND(I426*H426,2)</f>
        <v>0</v>
      </c>
      <c r="BL426" s="17" t="s">
        <v>497</v>
      </c>
      <c r="BM426" s="151" t="s">
        <v>3471</v>
      </c>
    </row>
    <row r="427" spans="2:65" s="13" customFormat="1" ht="11.25">
      <c r="B427" s="160"/>
      <c r="D427" s="154" t="s">
        <v>381</v>
      </c>
      <c r="E427" s="161" t="s">
        <v>1</v>
      </c>
      <c r="F427" s="162" t="s">
        <v>3211</v>
      </c>
      <c r="H427" s="163">
        <v>3</v>
      </c>
      <c r="I427" s="164"/>
      <c r="L427" s="160"/>
      <c r="M427" s="165"/>
      <c r="T427" s="166"/>
      <c r="AT427" s="161" t="s">
        <v>381</v>
      </c>
      <c r="AU427" s="161" t="s">
        <v>90</v>
      </c>
      <c r="AV427" s="13" t="s">
        <v>90</v>
      </c>
      <c r="AW427" s="13" t="s">
        <v>36</v>
      </c>
      <c r="AX427" s="13" t="s">
        <v>87</v>
      </c>
      <c r="AY427" s="161" t="s">
        <v>373</v>
      </c>
    </row>
    <row r="428" spans="2:65" s="1" customFormat="1" ht="16.5" customHeight="1">
      <c r="B428" s="32"/>
      <c r="C428" s="139" t="s">
        <v>1514</v>
      </c>
      <c r="D428" s="139" t="s">
        <v>375</v>
      </c>
      <c r="E428" s="140" t="s">
        <v>3472</v>
      </c>
      <c r="F428" s="141" t="s">
        <v>3473</v>
      </c>
      <c r="G428" s="142" t="s">
        <v>914</v>
      </c>
      <c r="H428" s="143">
        <v>4</v>
      </c>
      <c r="I428" s="144"/>
      <c r="J428" s="145">
        <f>ROUND(I428*H428,2)</f>
        <v>0</v>
      </c>
      <c r="K428" s="146"/>
      <c r="L428" s="32"/>
      <c r="M428" s="147" t="s">
        <v>1</v>
      </c>
      <c r="N428" s="148" t="s">
        <v>45</v>
      </c>
      <c r="P428" s="149">
        <f>O428*H428</f>
        <v>0</v>
      </c>
      <c r="Q428" s="149">
        <v>0</v>
      </c>
      <c r="R428" s="149">
        <f>Q428*H428</f>
        <v>0</v>
      </c>
      <c r="S428" s="149">
        <v>0</v>
      </c>
      <c r="T428" s="150">
        <f>S428*H428</f>
        <v>0</v>
      </c>
      <c r="AR428" s="151" t="s">
        <v>497</v>
      </c>
      <c r="AT428" s="151" t="s">
        <v>375</v>
      </c>
      <c r="AU428" s="151" t="s">
        <v>90</v>
      </c>
      <c r="AY428" s="17" t="s">
        <v>373</v>
      </c>
      <c r="BE428" s="152">
        <f>IF(N428="základní",J428,0)</f>
        <v>0</v>
      </c>
      <c r="BF428" s="152">
        <f>IF(N428="snížená",J428,0)</f>
        <v>0</v>
      </c>
      <c r="BG428" s="152">
        <f>IF(N428="zákl. přenesená",J428,0)</f>
        <v>0</v>
      </c>
      <c r="BH428" s="152">
        <f>IF(N428="sníž. přenesená",J428,0)</f>
        <v>0</v>
      </c>
      <c r="BI428" s="152">
        <f>IF(N428="nulová",J428,0)</f>
        <v>0</v>
      </c>
      <c r="BJ428" s="17" t="s">
        <v>87</v>
      </c>
      <c r="BK428" s="152">
        <f>ROUND(I428*H428,2)</f>
        <v>0</v>
      </c>
      <c r="BL428" s="17" t="s">
        <v>497</v>
      </c>
      <c r="BM428" s="151" t="s">
        <v>3474</v>
      </c>
    </row>
    <row r="429" spans="2:65" s="1" customFormat="1" ht="24.2" customHeight="1">
      <c r="B429" s="32"/>
      <c r="C429" s="185" t="s">
        <v>1518</v>
      </c>
      <c r="D429" s="185" t="s">
        <v>479</v>
      </c>
      <c r="E429" s="186" t="s">
        <v>3475</v>
      </c>
      <c r="F429" s="187" t="s">
        <v>3476</v>
      </c>
      <c r="G429" s="188" t="s">
        <v>914</v>
      </c>
      <c r="H429" s="189">
        <v>4</v>
      </c>
      <c r="I429" s="190"/>
      <c r="J429" s="191">
        <f>ROUND(I429*H429,2)</f>
        <v>0</v>
      </c>
      <c r="K429" s="192"/>
      <c r="L429" s="193"/>
      <c r="M429" s="194" t="s">
        <v>1</v>
      </c>
      <c r="N429" s="195" t="s">
        <v>45</v>
      </c>
      <c r="P429" s="149">
        <f>O429*H429</f>
        <v>0</v>
      </c>
      <c r="Q429" s="149">
        <v>1.7899999999999999E-3</v>
      </c>
      <c r="R429" s="149">
        <f>Q429*H429</f>
        <v>7.1599999999999997E-3</v>
      </c>
      <c r="S429" s="149">
        <v>0</v>
      </c>
      <c r="T429" s="150">
        <f>S429*H429</f>
        <v>0</v>
      </c>
      <c r="AR429" s="151" t="s">
        <v>658</v>
      </c>
      <c r="AT429" s="151" t="s">
        <v>479</v>
      </c>
      <c r="AU429" s="151" t="s">
        <v>90</v>
      </c>
      <c r="AY429" s="17" t="s">
        <v>373</v>
      </c>
      <c r="BE429" s="152">
        <f>IF(N429="základní",J429,0)</f>
        <v>0</v>
      </c>
      <c r="BF429" s="152">
        <f>IF(N429="snížená",J429,0)</f>
        <v>0</v>
      </c>
      <c r="BG429" s="152">
        <f>IF(N429="zákl. přenesená",J429,0)</f>
        <v>0</v>
      </c>
      <c r="BH429" s="152">
        <f>IF(N429="sníž. přenesená",J429,0)</f>
        <v>0</v>
      </c>
      <c r="BI429" s="152">
        <f>IF(N429="nulová",J429,0)</f>
        <v>0</v>
      </c>
      <c r="BJ429" s="17" t="s">
        <v>87</v>
      </c>
      <c r="BK429" s="152">
        <f>ROUND(I429*H429,2)</f>
        <v>0</v>
      </c>
      <c r="BL429" s="17" t="s">
        <v>497</v>
      </c>
      <c r="BM429" s="151" t="s">
        <v>3477</v>
      </c>
    </row>
    <row r="430" spans="2:65" s="13" customFormat="1" ht="11.25">
      <c r="B430" s="160"/>
      <c r="D430" s="154" t="s">
        <v>381</v>
      </c>
      <c r="E430" s="161" t="s">
        <v>1</v>
      </c>
      <c r="F430" s="162" t="s">
        <v>3204</v>
      </c>
      <c r="H430" s="163">
        <v>3</v>
      </c>
      <c r="I430" s="164"/>
      <c r="L430" s="160"/>
      <c r="M430" s="165"/>
      <c r="T430" s="166"/>
      <c r="AT430" s="161" t="s">
        <v>381</v>
      </c>
      <c r="AU430" s="161" t="s">
        <v>90</v>
      </c>
      <c r="AV430" s="13" t="s">
        <v>90</v>
      </c>
      <c r="AW430" s="13" t="s">
        <v>36</v>
      </c>
      <c r="AX430" s="13" t="s">
        <v>80</v>
      </c>
      <c r="AY430" s="161" t="s">
        <v>373</v>
      </c>
    </row>
    <row r="431" spans="2:65" s="13" customFormat="1" ht="11.25">
      <c r="B431" s="160"/>
      <c r="D431" s="154" t="s">
        <v>381</v>
      </c>
      <c r="E431" s="161" t="s">
        <v>1</v>
      </c>
      <c r="F431" s="162" t="s">
        <v>3205</v>
      </c>
      <c r="H431" s="163">
        <v>1</v>
      </c>
      <c r="I431" s="164"/>
      <c r="L431" s="160"/>
      <c r="M431" s="165"/>
      <c r="T431" s="166"/>
      <c r="AT431" s="161" t="s">
        <v>381</v>
      </c>
      <c r="AU431" s="161" t="s">
        <v>90</v>
      </c>
      <c r="AV431" s="13" t="s">
        <v>90</v>
      </c>
      <c r="AW431" s="13" t="s">
        <v>36</v>
      </c>
      <c r="AX431" s="13" t="s">
        <v>80</v>
      </c>
      <c r="AY431" s="161" t="s">
        <v>373</v>
      </c>
    </row>
    <row r="432" spans="2:65" s="14" customFormat="1" ht="11.25">
      <c r="B432" s="167"/>
      <c r="D432" s="154" t="s">
        <v>381</v>
      </c>
      <c r="E432" s="168" t="s">
        <v>1</v>
      </c>
      <c r="F432" s="169" t="s">
        <v>386</v>
      </c>
      <c r="H432" s="170">
        <v>4</v>
      </c>
      <c r="I432" s="171"/>
      <c r="L432" s="167"/>
      <c r="M432" s="172"/>
      <c r="T432" s="173"/>
      <c r="AT432" s="168" t="s">
        <v>381</v>
      </c>
      <c r="AU432" s="168" t="s">
        <v>90</v>
      </c>
      <c r="AV432" s="14" t="s">
        <v>379</v>
      </c>
      <c r="AW432" s="14" t="s">
        <v>36</v>
      </c>
      <c r="AX432" s="14" t="s">
        <v>87</v>
      </c>
      <c r="AY432" s="168" t="s">
        <v>373</v>
      </c>
    </row>
    <row r="433" spans="2:65" s="1" customFormat="1" ht="16.5" customHeight="1">
      <c r="B433" s="32"/>
      <c r="C433" s="139" t="s">
        <v>1527</v>
      </c>
      <c r="D433" s="139" t="s">
        <v>375</v>
      </c>
      <c r="E433" s="140" t="s">
        <v>3478</v>
      </c>
      <c r="F433" s="141" t="s">
        <v>3479</v>
      </c>
      <c r="G433" s="142" t="s">
        <v>914</v>
      </c>
      <c r="H433" s="143">
        <v>13</v>
      </c>
      <c r="I433" s="144"/>
      <c r="J433" s="145">
        <f>ROUND(I433*H433,2)</f>
        <v>0</v>
      </c>
      <c r="K433" s="146"/>
      <c r="L433" s="32"/>
      <c r="M433" s="147" t="s">
        <v>1</v>
      </c>
      <c r="N433" s="148" t="s">
        <v>45</v>
      </c>
      <c r="P433" s="149">
        <f>O433*H433</f>
        <v>0</v>
      </c>
      <c r="Q433" s="149">
        <v>4.0000000000000003E-5</v>
      </c>
      <c r="R433" s="149">
        <f>Q433*H433</f>
        <v>5.2000000000000006E-4</v>
      </c>
      <c r="S433" s="149">
        <v>0</v>
      </c>
      <c r="T433" s="150">
        <f>S433*H433</f>
        <v>0</v>
      </c>
      <c r="AR433" s="151" t="s">
        <v>497</v>
      </c>
      <c r="AT433" s="151" t="s">
        <v>375</v>
      </c>
      <c r="AU433" s="151" t="s">
        <v>90</v>
      </c>
      <c r="AY433" s="17" t="s">
        <v>373</v>
      </c>
      <c r="BE433" s="152">
        <f>IF(N433="základní",J433,0)</f>
        <v>0</v>
      </c>
      <c r="BF433" s="152">
        <f>IF(N433="snížená",J433,0)</f>
        <v>0</v>
      </c>
      <c r="BG433" s="152">
        <f>IF(N433="zákl. přenesená",J433,0)</f>
        <v>0</v>
      </c>
      <c r="BH433" s="152">
        <f>IF(N433="sníž. přenesená",J433,0)</f>
        <v>0</v>
      </c>
      <c r="BI433" s="152">
        <f>IF(N433="nulová",J433,0)</f>
        <v>0</v>
      </c>
      <c r="BJ433" s="17" t="s">
        <v>87</v>
      </c>
      <c r="BK433" s="152">
        <f>ROUND(I433*H433,2)</f>
        <v>0</v>
      </c>
      <c r="BL433" s="17" t="s">
        <v>497</v>
      </c>
      <c r="BM433" s="151" t="s">
        <v>3480</v>
      </c>
    </row>
    <row r="434" spans="2:65" s="1" customFormat="1" ht="24.2" customHeight="1">
      <c r="B434" s="32"/>
      <c r="C434" s="185" t="s">
        <v>1533</v>
      </c>
      <c r="D434" s="185" t="s">
        <v>479</v>
      </c>
      <c r="E434" s="186" t="s">
        <v>3481</v>
      </c>
      <c r="F434" s="187" t="s">
        <v>3482</v>
      </c>
      <c r="G434" s="188" t="s">
        <v>914</v>
      </c>
      <c r="H434" s="189">
        <v>12</v>
      </c>
      <c r="I434" s="190"/>
      <c r="J434" s="191">
        <f>ROUND(I434*H434,2)</f>
        <v>0</v>
      </c>
      <c r="K434" s="192"/>
      <c r="L434" s="193"/>
      <c r="M434" s="194" t="s">
        <v>1</v>
      </c>
      <c r="N434" s="195" t="s">
        <v>45</v>
      </c>
      <c r="P434" s="149">
        <f>O434*H434</f>
        <v>0</v>
      </c>
      <c r="Q434" s="149">
        <v>1.47E-3</v>
      </c>
      <c r="R434" s="149">
        <f>Q434*H434</f>
        <v>1.7639999999999999E-2</v>
      </c>
      <c r="S434" s="149">
        <v>0</v>
      </c>
      <c r="T434" s="150">
        <f>S434*H434</f>
        <v>0</v>
      </c>
      <c r="AR434" s="151" t="s">
        <v>658</v>
      </c>
      <c r="AT434" s="151" t="s">
        <v>479</v>
      </c>
      <c r="AU434" s="151" t="s">
        <v>90</v>
      </c>
      <c r="AY434" s="17" t="s">
        <v>373</v>
      </c>
      <c r="BE434" s="152">
        <f>IF(N434="základní",J434,0)</f>
        <v>0</v>
      </c>
      <c r="BF434" s="152">
        <f>IF(N434="snížená",J434,0)</f>
        <v>0</v>
      </c>
      <c r="BG434" s="152">
        <f>IF(N434="zákl. přenesená",J434,0)</f>
        <v>0</v>
      </c>
      <c r="BH434" s="152">
        <f>IF(N434="sníž. přenesená",J434,0)</f>
        <v>0</v>
      </c>
      <c r="BI434" s="152">
        <f>IF(N434="nulová",J434,0)</f>
        <v>0</v>
      </c>
      <c r="BJ434" s="17" t="s">
        <v>87</v>
      </c>
      <c r="BK434" s="152">
        <f>ROUND(I434*H434,2)</f>
        <v>0</v>
      </c>
      <c r="BL434" s="17" t="s">
        <v>497</v>
      </c>
      <c r="BM434" s="151" t="s">
        <v>3483</v>
      </c>
    </row>
    <row r="435" spans="2:65" s="13" customFormat="1" ht="11.25">
      <c r="B435" s="160"/>
      <c r="D435" s="154" t="s">
        <v>381</v>
      </c>
      <c r="E435" s="161" t="s">
        <v>1</v>
      </c>
      <c r="F435" s="162" t="s">
        <v>3196</v>
      </c>
      <c r="H435" s="163">
        <v>11</v>
      </c>
      <c r="I435" s="164"/>
      <c r="L435" s="160"/>
      <c r="M435" s="165"/>
      <c r="T435" s="166"/>
      <c r="AT435" s="161" t="s">
        <v>381</v>
      </c>
      <c r="AU435" s="161" t="s">
        <v>90</v>
      </c>
      <c r="AV435" s="13" t="s">
        <v>90</v>
      </c>
      <c r="AW435" s="13" t="s">
        <v>36</v>
      </c>
      <c r="AX435" s="13" t="s">
        <v>80</v>
      </c>
      <c r="AY435" s="161" t="s">
        <v>373</v>
      </c>
    </row>
    <row r="436" spans="2:65" s="13" customFormat="1" ht="11.25">
      <c r="B436" s="160"/>
      <c r="D436" s="154" t="s">
        <v>381</v>
      </c>
      <c r="E436" s="161" t="s">
        <v>1</v>
      </c>
      <c r="F436" s="162" t="s">
        <v>3197</v>
      </c>
      <c r="H436" s="163">
        <v>1</v>
      </c>
      <c r="I436" s="164"/>
      <c r="L436" s="160"/>
      <c r="M436" s="165"/>
      <c r="T436" s="166"/>
      <c r="AT436" s="161" t="s">
        <v>381</v>
      </c>
      <c r="AU436" s="161" t="s">
        <v>90</v>
      </c>
      <c r="AV436" s="13" t="s">
        <v>90</v>
      </c>
      <c r="AW436" s="13" t="s">
        <v>36</v>
      </c>
      <c r="AX436" s="13" t="s">
        <v>80</v>
      </c>
      <c r="AY436" s="161" t="s">
        <v>373</v>
      </c>
    </row>
    <row r="437" spans="2:65" s="14" customFormat="1" ht="11.25">
      <c r="B437" s="167"/>
      <c r="D437" s="154" t="s">
        <v>381</v>
      </c>
      <c r="E437" s="168" t="s">
        <v>1</v>
      </c>
      <c r="F437" s="169" t="s">
        <v>386</v>
      </c>
      <c r="H437" s="170">
        <v>12</v>
      </c>
      <c r="I437" s="171"/>
      <c r="L437" s="167"/>
      <c r="M437" s="172"/>
      <c r="T437" s="173"/>
      <c r="AT437" s="168" t="s">
        <v>381</v>
      </c>
      <c r="AU437" s="168" t="s">
        <v>90</v>
      </c>
      <c r="AV437" s="14" t="s">
        <v>379</v>
      </c>
      <c r="AW437" s="14" t="s">
        <v>36</v>
      </c>
      <c r="AX437" s="14" t="s">
        <v>87</v>
      </c>
      <c r="AY437" s="168" t="s">
        <v>373</v>
      </c>
    </row>
    <row r="438" spans="2:65" s="1" customFormat="1" ht="24.2" customHeight="1">
      <c r="B438" s="32"/>
      <c r="C438" s="185" t="s">
        <v>1538</v>
      </c>
      <c r="D438" s="185" t="s">
        <v>479</v>
      </c>
      <c r="E438" s="186" t="s">
        <v>3484</v>
      </c>
      <c r="F438" s="187" t="s">
        <v>3485</v>
      </c>
      <c r="G438" s="188" t="s">
        <v>914</v>
      </c>
      <c r="H438" s="189">
        <v>1</v>
      </c>
      <c r="I438" s="190"/>
      <c r="J438" s="191">
        <f>ROUND(I438*H438,2)</f>
        <v>0</v>
      </c>
      <c r="K438" s="192"/>
      <c r="L438" s="193"/>
      <c r="M438" s="194" t="s">
        <v>1</v>
      </c>
      <c r="N438" s="195" t="s">
        <v>45</v>
      </c>
      <c r="P438" s="149">
        <f>O438*H438</f>
        <v>0</v>
      </c>
      <c r="Q438" s="149">
        <v>1.5200000000000001E-3</v>
      </c>
      <c r="R438" s="149">
        <f>Q438*H438</f>
        <v>1.5200000000000001E-3</v>
      </c>
      <c r="S438" s="149">
        <v>0</v>
      </c>
      <c r="T438" s="150">
        <f>S438*H438</f>
        <v>0</v>
      </c>
      <c r="AR438" s="151" t="s">
        <v>658</v>
      </c>
      <c r="AT438" s="151" t="s">
        <v>479</v>
      </c>
      <c r="AU438" s="151" t="s">
        <v>90</v>
      </c>
      <c r="AY438" s="17" t="s">
        <v>373</v>
      </c>
      <c r="BE438" s="152">
        <f>IF(N438="základní",J438,0)</f>
        <v>0</v>
      </c>
      <c r="BF438" s="152">
        <f>IF(N438="snížená",J438,0)</f>
        <v>0</v>
      </c>
      <c r="BG438" s="152">
        <f>IF(N438="zákl. přenesená",J438,0)</f>
        <v>0</v>
      </c>
      <c r="BH438" s="152">
        <f>IF(N438="sníž. přenesená",J438,0)</f>
        <v>0</v>
      </c>
      <c r="BI438" s="152">
        <f>IF(N438="nulová",J438,0)</f>
        <v>0</v>
      </c>
      <c r="BJ438" s="17" t="s">
        <v>87</v>
      </c>
      <c r="BK438" s="152">
        <f>ROUND(I438*H438,2)</f>
        <v>0</v>
      </c>
      <c r="BL438" s="17" t="s">
        <v>497</v>
      </c>
      <c r="BM438" s="151" t="s">
        <v>3486</v>
      </c>
    </row>
    <row r="439" spans="2:65" s="13" customFormat="1" ht="11.25">
      <c r="B439" s="160"/>
      <c r="D439" s="154" t="s">
        <v>381</v>
      </c>
      <c r="E439" s="161" t="s">
        <v>1</v>
      </c>
      <c r="F439" s="162" t="s">
        <v>3198</v>
      </c>
      <c r="H439" s="163">
        <v>1</v>
      </c>
      <c r="I439" s="164"/>
      <c r="L439" s="160"/>
      <c r="M439" s="165"/>
      <c r="T439" s="166"/>
      <c r="AT439" s="161" t="s">
        <v>381</v>
      </c>
      <c r="AU439" s="161" t="s">
        <v>90</v>
      </c>
      <c r="AV439" s="13" t="s">
        <v>90</v>
      </c>
      <c r="AW439" s="13" t="s">
        <v>36</v>
      </c>
      <c r="AX439" s="13" t="s">
        <v>87</v>
      </c>
      <c r="AY439" s="161" t="s">
        <v>373</v>
      </c>
    </row>
    <row r="440" spans="2:65" s="1" customFormat="1" ht="16.5" customHeight="1">
      <c r="B440" s="32"/>
      <c r="C440" s="139" t="s">
        <v>157</v>
      </c>
      <c r="D440" s="139" t="s">
        <v>375</v>
      </c>
      <c r="E440" s="140" t="s">
        <v>3487</v>
      </c>
      <c r="F440" s="141" t="s">
        <v>3488</v>
      </c>
      <c r="G440" s="142" t="s">
        <v>914</v>
      </c>
      <c r="H440" s="143">
        <v>2</v>
      </c>
      <c r="I440" s="144"/>
      <c r="J440" s="145">
        <f>ROUND(I440*H440,2)</f>
        <v>0</v>
      </c>
      <c r="K440" s="146"/>
      <c r="L440" s="32"/>
      <c r="M440" s="147" t="s">
        <v>1</v>
      </c>
      <c r="N440" s="148" t="s">
        <v>45</v>
      </c>
      <c r="P440" s="149">
        <f>O440*H440</f>
        <v>0</v>
      </c>
      <c r="Q440" s="149">
        <v>1.2E-4</v>
      </c>
      <c r="R440" s="149">
        <f>Q440*H440</f>
        <v>2.4000000000000001E-4</v>
      </c>
      <c r="S440" s="149">
        <v>0</v>
      </c>
      <c r="T440" s="150">
        <f>S440*H440</f>
        <v>0</v>
      </c>
      <c r="AR440" s="151" t="s">
        <v>497</v>
      </c>
      <c r="AT440" s="151" t="s">
        <v>375</v>
      </c>
      <c r="AU440" s="151" t="s">
        <v>90</v>
      </c>
      <c r="AY440" s="17" t="s">
        <v>373</v>
      </c>
      <c r="BE440" s="152">
        <f>IF(N440="základní",J440,0)</f>
        <v>0</v>
      </c>
      <c r="BF440" s="152">
        <f>IF(N440="snížená",J440,0)</f>
        <v>0</v>
      </c>
      <c r="BG440" s="152">
        <f>IF(N440="zákl. přenesená",J440,0)</f>
        <v>0</v>
      </c>
      <c r="BH440" s="152">
        <f>IF(N440="sníž. přenesená",J440,0)</f>
        <v>0</v>
      </c>
      <c r="BI440" s="152">
        <f>IF(N440="nulová",J440,0)</f>
        <v>0</v>
      </c>
      <c r="BJ440" s="17" t="s">
        <v>87</v>
      </c>
      <c r="BK440" s="152">
        <f>ROUND(I440*H440,2)</f>
        <v>0</v>
      </c>
      <c r="BL440" s="17" t="s">
        <v>497</v>
      </c>
      <c r="BM440" s="151" t="s">
        <v>3489</v>
      </c>
    </row>
    <row r="441" spans="2:65" s="1" customFormat="1" ht="37.9" customHeight="1">
      <c r="B441" s="32"/>
      <c r="C441" s="185" t="s">
        <v>1549</v>
      </c>
      <c r="D441" s="185" t="s">
        <v>479</v>
      </c>
      <c r="E441" s="186" t="s">
        <v>3490</v>
      </c>
      <c r="F441" s="187" t="s">
        <v>3491</v>
      </c>
      <c r="G441" s="188" t="s">
        <v>914</v>
      </c>
      <c r="H441" s="189">
        <v>2</v>
      </c>
      <c r="I441" s="190"/>
      <c r="J441" s="191">
        <f>ROUND(I441*H441,2)</f>
        <v>0</v>
      </c>
      <c r="K441" s="192"/>
      <c r="L441" s="193"/>
      <c r="M441" s="194" t="s">
        <v>1</v>
      </c>
      <c r="N441" s="195" t="s">
        <v>45</v>
      </c>
      <c r="P441" s="149">
        <f>O441*H441</f>
        <v>0</v>
      </c>
      <c r="Q441" s="149">
        <v>7.4999999999999997E-3</v>
      </c>
      <c r="R441" s="149">
        <f>Q441*H441</f>
        <v>1.4999999999999999E-2</v>
      </c>
      <c r="S441" s="149">
        <v>0</v>
      </c>
      <c r="T441" s="150">
        <f>S441*H441</f>
        <v>0</v>
      </c>
      <c r="AR441" s="151" t="s">
        <v>658</v>
      </c>
      <c r="AT441" s="151" t="s">
        <v>479</v>
      </c>
      <c r="AU441" s="151" t="s">
        <v>90</v>
      </c>
      <c r="AY441" s="17" t="s">
        <v>373</v>
      </c>
      <c r="BE441" s="152">
        <f>IF(N441="základní",J441,0)</f>
        <v>0</v>
      </c>
      <c r="BF441" s="152">
        <f>IF(N441="snížená",J441,0)</f>
        <v>0</v>
      </c>
      <c r="BG441" s="152">
        <f>IF(N441="zákl. přenesená",J441,0)</f>
        <v>0</v>
      </c>
      <c r="BH441" s="152">
        <f>IF(N441="sníž. přenesená",J441,0)</f>
        <v>0</v>
      </c>
      <c r="BI441" s="152">
        <f>IF(N441="nulová",J441,0)</f>
        <v>0</v>
      </c>
      <c r="BJ441" s="17" t="s">
        <v>87</v>
      </c>
      <c r="BK441" s="152">
        <f>ROUND(I441*H441,2)</f>
        <v>0</v>
      </c>
      <c r="BL441" s="17" t="s">
        <v>497</v>
      </c>
      <c r="BM441" s="151" t="s">
        <v>3492</v>
      </c>
    </row>
    <row r="442" spans="2:65" s="13" customFormat="1" ht="11.25">
      <c r="B442" s="160"/>
      <c r="D442" s="154" t="s">
        <v>381</v>
      </c>
      <c r="E442" s="161" t="s">
        <v>1</v>
      </c>
      <c r="F442" s="162" t="s">
        <v>3203</v>
      </c>
      <c r="H442" s="163">
        <v>2</v>
      </c>
      <c r="I442" s="164"/>
      <c r="L442" s="160"/>
      <c r="M442" s="165"/>
      <c r="T442" s="166"/>
      <c r="AT442" s="161" t="s">
        <v>381</v>
      </c>
      <c r="AU442" s="161" t="s">
        <v>90</v>
      </c>
      <c r="AV442" s="13" t="s">
        <v>90</v>
      </c>
      <c r="AW442" s="13" t="s">
        <v>36</v>
      </c>
      <c r="AX442" s="13" t="s">
        <v>87</v>
      </c>
      <c r="AY442" s="161" t="s">
        <v>373</v>
      </c>
    </row>
    <row r="443" spans="2:65" s="1" customFormat="1" ht="16.5" customHeight="1">
      <c r="B443" s="32"/>
      <c r="C443" s="139" t="s">
        <v>1553</v>
      </c>
      <c r="D443" s="139" t="s">
        <v>375</v>
      </c>
      <c r="E443" s="140" t="s">
        <v>3493</v>
      </c>
      <c r="F443" s="141" t="s">
        <v>3494</v>
      </c>
      <c r="G443" s="142" t="s">
        <v>914</v>
      </c>
      <c r="H443" s="143">
        <v>12</v>
      </c>
      <c r="I443" s="144"/>
      <c r="J443" s="145">
        <f>ROUND(I443*H443,2)</f>
        <v>0</v>
      </c>
      <c r="K443" s="146"/>
      <c r="L443" s="32"/>
      <c r="M443" s="147" t="s">
        <v>1</v>
      </c>
      <c r="N443" s="148" t="s">
        <v>45</v>
      </c>
      <c r="P443" s="149">
        <f>O443*H443</f>
        <v>0</v>
      </c>
      <c r="Q443" s="149">
        <v>2.4000000000000001E-4</v>
      </c>
      <c r="R443" s="149">
        <f>Q443*H443</f>
        <v>2.8800000000000002E-3</v>
      </c>
      <c r="S443" s="149">
        <v>0</v>
      </c>
      <c r="T443" s="150">
        <f>S443*H443</f>
        <v>0</v>
      </c>
      <c r="AR443" s="151" t="s">
        <v>497</v>
      </c>
      <c r="AT443" s="151" t="s">
        <v>375</v>
      </c>
      <c r="AU443" s="151" t="s">
        <v>90</v>
      </c>
      <c r="AY443" s="17" t="s">
        <v>373</v>
      </c>
      <c r="BE443" s="152">
        <f>IF(N443="základní",J443,0)</f>
        <v>0</v>
      </c>
      <c r="BF443" s="152">
        <f>IF(N443="snížená",J443,0)</f>
        <v>0</v>
      </c>
      <c r="BG443" s="152">
        <f>IF(N443="zákl. přenesená",J443,0)</f>
        <v>0</v>
      </c>
      <c r="BH443" s="152">
        <f>IF(N443="sníž. přenesená",J443,0)</f>
        <v>0</v>
      </c>
      <c r="BI443" s="152">
        <f>IF(N443="nulová",J443,0)</f>
        <v>0</v>
      </c>
      <c r="BJ443" s="17" t="s">
        <v>87</v>
      </c>
      <c r="BK443" s="152">
        <f>ROUND(I443*H443,2)</f>
        <v>0</v>
      </c>
      <c r="BL443" s="17" t="s">
        <v>497</v>
      </c>
      <c r="BM443" s="151" t="s">
        <v>3495</v>
      </c>
    </row>
    <row r="444" spans="2:65" s="13" customFormat="1" ht="11.25">
      <c r="B444" s="160"/>
      <c r="D444" s="154" t="s">
        <v>381</v>
      </c>
      <c r="E444" s="161" t="s">
        <v>1</v>
      </c>
      <c r="F444" s="162" t="s">
        <v>3196</v>
      </c>
      <c r="H444" s="163">
        <v>11</v>
      </c>
      <c r="I444" s="164"/>
      <c r="L444" s="160"/>
      <c r="M444" s="165"/>
      <c r="T444" s="166"/>
      <c r="AT444" s="161" t="s">
        <v>381</v>
      </c>
      <c r="AU444" s="161" t="s">
        <v>90</v>
      </c>
      <c r="AV444" s="13" t="s">
        <v>90</v>
      </c>
      <c r="AW444" s="13" t="s">
        <v>36</v>
      </c>
      <c r="AX444" s="13" t="s">
        <v>80</v>
      </c>
      <c r="AY444" s="161" t="s">
        <v>373</v>
      </c>
    </row>
    <row r="445" spans="2:65" s="13" customFormat="1" ht="11.25">
      <c r="B445" s="160"/>
      <c r="D445" s="154" t="s">
        <v>381</v>
      </c>
      <c r="E445" s="161" t="s">
        <v>1</v>
      </c>
      <c r="F445" s="162" t="s">
        <v>3197</v>
      </c>
      <c r="H445" s="163">
        <v>1</v>
      </c>
      <c r="I445" s="164"/>
      <c r="L445" s="160"/>
      <c r="M445" s="165"/>
      <c r="T445" s="166"/>
      <c r="AT445" s="161" t="s">
        <v>381</v>
      </c>
      <c r="AU445" s="161" t="s">
        <v>90</v>
      </c>
      <c r="AV445" s="13" t="s">
        <v>90</v>
      </c>
      <c r="AW445" s="13" t="s">
        <v>36</v>
      </c>
      <c r="AX445" s="13" t="s">
        <v>80</v>
      </c>
      <c r="AY445" s="161" t="s">
        <v>373</v>
      </c>
    </row>
    <row r="446" spans="2:65" s="14" customFormat="1" ht="11.25">
      <c r="B446" s="167"/>
      <c r="D446" s="154" t="s">
        <v>381</v>
      </c>
      <c r="E446" s="168" t="s">
        <v>1</v>
      </c>
      <c r="F446" s="169" t="s">
        <v>386</v>
      </c>
      <c r="H446" s="170">
        <v>12</v>
      </c>
      <c r="I446" s="171"/>
      <c r="L446" s="167"/>
      <c r="M446" s="172"/>
      <c r="T446" s="173"/>
      <c r="AT446" s="168" t="s">
        <v>381</v>
      </c>
      <c r="AU446" s="168" t="s">
        <v>90</v>
      </c>
      <c r="AV446" s="14" t="s">
        <v>379</v>
      </c>
      <c r="AW446" s="14" t="s">
        <v>36</v>
      </c>
      <c r="AX446" s="14" t="s">
        <v>87</v>
      </c>
      <c r="AY446" s="168" t="s">
        <v>373</v>
      </c>
    </row>
    <row r="447" spans="2:65" s="1" customFormat="1" ht="16.5" customHeight="1">
      <c r="B447" s="32"/>
      <c r="C447" s="139" t="s">
        <v>1557</v>
      </c>
      <c r="D447" s="139" t="s">
        <v>375</v>
      </c>
      <c r="E447" s="140" t="s">
        <v>3496</v>
      </c>
      <c r="F447" s="141" t="s">
        <v>3497</v>
      </c>
      <c r="G447" s="142" t="s">
        <v>914</v>
      </c>
      <c r="H447" s="143">
        <v>1</v>
      </c>
      <c r="I447" s="144"/>
      <c r="J447" s="145">
        <f>ROUND(I447*H447,2)</f>
        <v>0</v>
      </c>
      <c r="K447" s="146"/>
      <c r="L447" s="32"/>
      <c r="M447" s="147" t="s">
        <v>1</v>
      </c>
      <c r="N447" s="148" t="s">
        <v>45</v>
      </c>
      <c r="P447" s="149">
        <f>O447*H447</f>
        <v>0</v>
      </c>
      <c r="Q447" s="149">
        <v>2.4000000000000001E-4</v>
      </c>
      <c r="R447" s="149">
        <f>Q447*H447</f>
        <v>2.4000000000000001E-4</v>
      </c>
      <c r="S447" s="149">
        <v>0</v>
      </c>
      <c r="T447" s="150">
        <f>S447*H447</f>
        <v>0</v>
      </c>
      <c r="AR447" s="151" t="s">
        <v>497</v>
      </c>
      <c r="AT447" s="151" t="s">
        <v>375</v>
      </c>
      <c r="AU447" s="151" t="s">
        <v>90</v>
      </c>
      <c r="AY447" s="17" t="s">
        <v>373</v>
      </c>
      <c r="BE447" s="152">
        <f>IF(N447="základní",J447,0)</f>
        <v>0</v>
      </c>
      <c r="BF447" s="152">
        <f>IF(N447="snížená",J447,0)</f>
        <v>0</v>
      </c>
      <c r="BG447" s="152">
        <f>IF(N447="zákl. přenesená",J447,0)</f>
        <v>0</v>
      </c>
      <c r="BH447" s="152">
        <f>IF(N447="sníž. přenesená",J447,0)</f>
        <v>0</v>
      </c>
      <c r="BI447" s="152">
        <f>IF(N447="nulová",J447,0)</f>
        <v>0</v>
      </c>
      <c r="BJ447" s="17" t="s">
        <v>87</v>
      </c>
      <c r="BK447" s="152">
        <f>ROUND(I447*H447,2)</f>
        <v>0</v>
      </c>
      <c r="BL447" s="17" t="s">
        <v>497</v>
      </c>
      <c r="BM447" s="151" t="s">
        <v>3498</v>
      </c>
    </row>
    <row r="448" spans="2:65" s="13" customFormat="1" ht="11.25">
      <c r="B448" s="160"/>
      <c r="D448" s="154" t="s">
        <v>381</v>
      </c>
      <c r="E448" s="161" t="s">
        <v>1</v>
      </c>
      <c r="F448" s="162" t="s">
        <v>3198</v>
      </c>
      <c r="H448" s="163">
        <v>1</v>
      </c>
      <c r="I448" s="164"/>
      <c r="L448" s="160"/>
      <c r="M448" s="165"/>
      <c r="T448" s="166"/>
      <c r="AT448" s="161" t="s">
        <v>381</v>
      </c>
      <c r="AU448" s="161" t="s">
        <v>90</v>
      </c>
      <c r="AV448" s="13" t="s">
        <v>90</v>
      </c>
      <c r="AW448" s="13" t="s">
        <v>36</v>
      </c>
      <c r="AX448" s="13" t="s">
        <v>87</v>
      </c>
      <c r="AY448" s="161" t="s">
        <v>373</v>
      </c>
    </row>
    <row r="449" spans="2:65" s="1" customFormat="1" ht="16.5" customHeight="1">
      <c r="B449" s="32"/>
      <c r="C449" s="139" t="s">
        <v>1562</v>
      </c>
      <c r="D449" s="139" t="s">
        <v>375</v>
      </c>
      <c r="E449" s="140" t="s">
        <v>3499</v>
      </c>
      <c r="F449" s="141" t="s">
        <v>3500</v>
      </c>
      <c r="G449" s="142" t="s">
        <v>914</v>
      </c>
      <c r="H449" s="143">
        <v>4</v>
      </c>
      <c r="I449" s="144"/>
      <c r="J449" s="145">
        <f>ROUND(I449*H449,2)</f>
        <v>0</v>
      </c>
      <c r="K449" s="146"/>
      <c r="L449" s="32"/>
      <c r="M449" s="147" t="s">
        <v>1</v>
      </c>
      <c r="N449" s="148" t="s">
        <v>45</v>
      </c>
      <c r="P449" s="149">
        <f>O449*H449</f>
        <v>0</v>
      </c>
      <c r="Q449" s="149">
        <v>2.7999999999999998E-4</v>
      </c>
      <c r="R449" s="149">
        <f>Q449*H449</f>
        <v>1.1199999999999999E-3</v>
      </c>
      <c r="S449" s="149">
        <v>0</v>
      </c>
      <c r="T449" s="150">
        <f>S449*H449</f>
        <v>0</v>
      </c>
      <c r="AR449" s="151" t="s">
        <v>497</v>
      </c>
      <c r="AT449" s="151" t="s">
        <v>375</v>
      </c>
      <c r="AU449" s="151" t="s">
        <v>90</v>
      </c>
      <c r="AY449" s="17" t="s">
        <v>373</v>
      </c>
      <c r="BE449" s="152">
        <f>IF(N449="základní",J449,0)</f>
        <v>0</v>
      </c>
      <c r="BF449" s="152">
        <f>IF(N449="snížená",J449,0)</f>
        <v>0</v>
      </c>
      <c r="BG449" s="152">
        <f>IF(N449="zákl. přenesená",J449,0)</f>
        <v>0</v>
      </c>
      <c r="BH449" s="152">
        <f>IF(N449="sníž. přenesená",J449,0)</f>
        <v>0</v>
      </c>
      <c r="BI449" s="152">
        <f>IF(N449="nulová",J449,0)</f>
        <v>0</v>
      </c>
      <c r="BJ449" s="17" t="s">
        <v>87</v>
      </c>
      <c r="BK449" s="152">
        <f>ROUND(I449*H449,2)</f>
        <v>0</v>
      </c>
      <c r="BL449" s="17" t="s">
        <v>497</v>
      </c>
      <c r="BM449" s="151" t="s">
        <v>3501</v>
      </c>
    </row>
    <row r="450" spans="2:65" s="13" customFormat="1" ht="11.25">
      <c r="B450" s="160"/>
      <c r="D450" s="154" t="s">
        <v>381</v>
      </c>
      <c r="E450" s="161" t="s">
        <v>1</v>
      </c>
      <c r="F450" s="162" t="s">
        <v>3204</v>
      </c>
      <c r="H450" s="163">
        <v>3</v>
      </c>
      <c r="I450" s="164"/>
      <c r="L450" s="160"/>
      <c r="M450" s="165"/>
      <c r="T450" s="166"/>
      <c r="AT450" s="161" t="s">
        <v>381</v>
      </c>
      <c r="AU450" s="161" t="s">
        <v>90</v>
      </c>
      <c r="AV450" s="13" t="s">
        <v>90</v>
      </c>
      <c r="AW450" s="13" t="s">
        <v>36</v>
      </c>
      <c r="AX450" s="13" t="s">
        <v>80</v>
      </c>
      <c r="AY450" s="161" t="s">
        <v>373</v>
      </c>
    </row>
    <row r="451" spans="2:65" s="13" customFormat="1" ht="11.25">
      <c r="B451" s="160"/>
      <c r="D451" s="154" t="s">
        <v>381</v>
      </c>
      <c r="E451" s="161" t="s">
        <v>1</v>
      </c>
      <c r="F451" s="162" t="s">
        <v>3205</v>
      </c>
      <c r="H451" s="163">
        <v>1</v>
      </c>
      <c r="I451" s="164"/>
      <c r="L451" s="160"/>
      <c r="M451" s="165"/>
      <c r="T451" s="166"/>
      <c r="AT451" s="161" t="s">
        <v>381</v>
      </c>
      <c r="AU451" s="161" t="s">
        <v>90</v>
      </c>
      <c r="AV451" s="13" t="s">
        <v>90</v>
      </c>
      <c r="AW451" s="13" t="s">
        <v>36</v>
      </c>
      <c r="AX451" s="13" t="s">
        <v>80</v>
      </c>
      <c r="AY451" s="161" t="s">
        <v>373</v>
      </c>
    </row>
    <row r="452" spans="2:65" s="14" customFormat="1" ht="11.25">
      <c r="B452" s="167"/>
      <c r="D452" s="154" t="s">
        <v>381</v>
      </c>
      <c r="E452" s="168" t="s">
        <v>1</v>
      </c>
      <c r="F452" s="169" t="s">
        <v>386</v>
      </c>
      <c r="H452" s="170">
        <v>4</v>
      </c>
      <c r="I452" s="171"/>
      <c r="L452" s="167"/>
      <c r="M452" s="172"/>
      <c r="T452" s="173"/>
      <c r="AT452" s="168" t="s">
        <v>381</v>
      </c>
      <c r="AU452" s="168" t="s">
        <v>90</v>
      </c>
      <c r="AV452" s="14" t="s">
        <v>379</v>
      </c>
      <c r="AW452" s="14" t="s">
        <v>36</v>
      </c>
      <c r="AX452" s="14" t="s">
        <v>87</v>
      </c>
      <c r="AY452" s="168" t="s">
        <v>373</v>
      </c>
    </row>
    <row r="453" spans="2:65" s="1" customFormat="1" ht="16.5" customHeight="1">
      <c r="B453" s="32"/>
      <c r="C453" s="139" t="s">
        <v>1566</v>
      </c>
      <c r="D453" s="139" t="s">
        <v>375</v>
      </c>
      <c r="E453" s="140" t="s">
        <v>3502</v>
      </c>
      <c r="F453" s="141" t="s">
        <v>3503</v>
      </c>
      <c r="G453" s="142" t="s">
        <v>914</v>
      </c>
      <c r="H453" s="143">
        <v>6</v>
      </c>
      <c r="I453" s="144"/>
      <c r="J453" s="145">
        <f>ROUND(I453*H453,2)</f>
        <v>0</v>
      </c>
      <c r="K453" s="146"/>
      <c r="L453" s="32"/>
      <c r="M453" s="147" t="s">
        <v>1</v>
      </c>
      <c r="N453" s="148" t="s">
        <v>45</v>
      </c>
      <c r="P453" s="149">
        <f>O453*H453</f>
        <v>0</v>
      </c>
      <c r="Q453" s="149">
        <v>2.7999999999999998E-4</v>
      </c>
      <c r="R453" s="149">
        <f>Q453*H453</f>
        <v>1.6799999999999999E-3</v>
      </c>
      <c r="S453" s="149">
        <v>0</v>
      </c>
      <c r="T453" s="150">
        <f>S453*H453</f>
        <v>0</v>
      </c>
      <c r="AR453" s="151" t="s">
        <v>497</v>
      </c>
      <c r="AT453" s="151" t="s">
        <v>375</v>
      </c>
      <c r="AU453" s="151" t="s">
        <v>90</v>
      </c>
      <c r="AY453" s="17" t="s">
        <v>373</v>
      </c>
      <c r="BE453" s="152">
        <f>IF(N453="základní",J453,0)</f>
        <v>0</v>
      </c>
      <c r="BF453" s="152">
        <f>IF(N453="snížená",J453,0)</f>
        <v>0</v>
      </c>
      <c r="BG453" s="152">
        <f>IF(N453="zákl. přenesená",J453,0)</f>
        <v>0</v>
      </c>
      <c r="BH453" s="152">
        <f>IF(N453="sníž. přenesená",J453,0)</f>
        <v>0</v>
      </c>
      <c r="BI453" s="152">
        <f>IF(N453="nulová",J453,0)</f>
        <v>0</v>
      </c>
      <c r="BJ453" s="17" t="s">
        <v>87</v>
      </c>
      <c r="BK453" s="152">
        <f>ROUND(I453*H453,2)</f>
        <v>0</v>
      </c>
      <c r="BL453" s="17" t="s">
        <v>497</v>
      </c>
      <c r="BM453" s="151" t="s">
        <v>3504</v>
      </c>
    </row>
    <row r="454" spans="2:65" s="13" customFormat="1" ht="11.25">
      <c r="B454" s="160"/>
      <c r="D454" s="154" t="s">
        <v>381</v>
      </c>
      <c r="E454" s="161" t="s">
        <v>1</v>
      </c>
      <c r="F454" s="162" t="s">
        <v>3202</v>
      </c>
      <c r="H454" s="163">
        <v>6</v>
      </c>
      <c r="I454" s="164"/>
      <c r="L454" s="160"/>
      <c r="M454" s="165"/>
      <c r="T454" s="166"/>
      <c r="AT454" s="161" t="s">
        <v>381</v>
      </c>
      <c r="AU454" s="161" t="s">
        <v>90</v>
      </c>
      <c r="AV454" s="13" t="s">
        <v>90</v>
      </c>
      <c r="AW454" s="13" t="s">
        <v>36</v>
      </c>
      <c r="AX454" s="13" t="s">
        <v>87</v>
      </c>
      <c r="AY454" s="161" t="s">
        <v>373</v>
      </c>
    </row>
    <row r="455" spans="2:65" s="1" customFormat="1" ht="16.5" customHeight="1">
      <c r="B455" s="32"/>
      <c r="C455" s="139" t="s">
        <v>1570</v>
      </c>
      <c r="D455" s="139" t="s">
        <v>375</v>
      </c>
      <c r="E455" s="140" t="s">
        <v>3505</v>
      </c>
      <c r="F455" s="141" t="s">
        <v>3506</v>
      </c>
      <c r="G455" s="142" t="s">
        <v>914</v>
      </c>
      <c r="H455" s="143">
        <v>13</v>
      </c>
      <c r="I455" s="144"/>
      <c r="J455" s="145">
        <f>ROUND(I455*H455,2)</f>
        <v>0</v>
      </c>
      <c r="K455" s="146"/>
      <c r="L455" s="32"/>
      <c r="M455" s="147" t="s">
        <v>1</v>
      </c>
      <c r="N455" s="148" t="s">
        <v>45</v>
      </c>
      <c r="P455" s="149">
        <f>O455*H455</f>
        <v>0</v>
      </c>
      <c r="Q455" s="149">
        <v>6.9999999999999994E-5</v>
      </c>
      <c r="R455" s="149">
        <f>Q455*H455</f>
        <v>9.0999999999999989E-4</v>
      </c>
      <c r="S455" s="149">
        <v>0</v>
      </c>
      <c r="T455" s="150">
        <f>S455*H455</f>
        <v>0</v>
      </c>
      <c r="AR455" s="151" t="s">
        <v>497</v>
      </c>
      <c r="AT455" s="151" t="s">
        <v>375</v>
      </c>
      <c r="AU455" s="151" t="s">
        <v>90</v>
      </c>
      <c r="AY455" s="17" t="s">
        <v>373</v>
      </c>
      <c r="BE455" s="152">
        <f>IF(N455="základní",J455,0)</f>
        <v>0</v>
      </c>
      <c r="BF455" s="152">
        <f>IF(N455="snížená",J455,0)</f>
        <v>0</v>
      </c>
      <c r="BG455" s="152">
        <f>IF(N455="zákl. přenesená",J455,0)</f>
        <v>0</v>
      </c>
      <c r="BH455" s="152">
        <f>IF(N455="sníž. přenesená",J455,0)</f>
        <v>0</v>
      </c>
      <c r="BI455" s="152">
        <f>IF(N455="nulová",J455,0)</f>
        <v>0</v>
      </c>
      <c r="BJ455" s="17" t="s">
        <v>87</v>
      </c>
      <c r="BK455" s="152">
        <f>ROUND(I455*H455,2)</f>
        <v>0</v>
      </c>
      <c r="BL455" s="17" t="s">
        <v>497</v>
      </c>
      <c r="BM455" s="151" t="s">
        <v>3507</v>
      </c>
    </row>
    <row r="456" spans="2:65" s="13" customFormat="1" ht="11.25">
      <c r="B456" s="160"/>
      <c r="D456" s="154" t="s">
        <v>381</v>
      </c>
      <c r="E456" s="161" t="s">
        <v>1</v>
      </c>
      <c r="F456" s="162" t="s">
        <v>3508</v>
      </c>
      <c r="H456" s="163">
        <v>13</v>
      </c>
      <c r="I456" s="164"/>
      <c r="L456" s="160"/>
      <c r="M456" s="165"/>
      <c r="T456" s="166"/>
      <c r="AT456" s="161" t="s">
        <v>381</v>
      </c>
      <c r="AU456" s="161" t="s">
        <v>90</v>
      </c>
      <c r="AV456" s="13" t="s">
        <v>90</v>
      </c>
      <c r="AW456" s="13" t="s">
        <v>36</v>
      </c>
      <c r="AX456" s="13" t="s">
        <v>87</v>
      </c>
      <c r="AY456" s="161" t="s">
        <v>373</v>
      </c>
    </row>
    <row r="457" spans="2:65" s="1" customFormat="1" ht="16.5" customHeight="1">
      <c r="B457" s="32"/>
      <c r="C457" s="139" t="s">
        <v>1575</v>
      </c>
      <c r="D457" s="139" t="s">
        <v>375</v>
      </c>
      <c r="E457" s="140" t="s">
        <v>3509</v>
      </c>
      <c r="F457" s="141" t="s">
        <v>3510</v>
      </c>
      <c r="G457" s="142" t="s">
        <v>914</v>
      </c>
      <c r="H457" s="143">
        <v>3</v>
      </c>
      <c r="I457" s="144"/>
      <c r="J457" s="145">
        <f>ROUND(I457*H457,2)</f>
        <v>0</v>
      </c>
      <c r="K457" s="146"/>
      <c r="L457" s="32"/>
      <c r="M457" s="147" t="s">
        <v>1</v>
      </c>
      <c r="N457" s="148" t="s">
        <v>45</v>
      </c>
      <c r="P457" s="149">
        <f>O457*H457</f>
        <v>0</v>
      </c>
      <c r="Q457" s="149">
        <v>9.0000000000000006E-5</v>
      </c>
      <c r="R457" s="149">
        <f>Q457*H457</f>
        <v>2.7E-4</v>
      </c>
      <c r="S457" s="149">
        <v>0</v>
      </c>
      <c r="T457" s="150">
        <f>S457*H457</f>
        <v>0</v>
      </c>
      <c r="AR457" s="151" t="s">
        <v>497</v>
      </c>
      <c r="AT457" s="151" t="s">
        <v>375</v>
      </c>
      <c r="AU457" s="151" t="s">
        <v>90</v>
      </c>
      <c r="AY457" s="17" t="s">
        <v>373</v>
      </c>
      <c r="BE457" s="152">
        <f>IF(N457="základní",J457,0)</f>
        <v>0</v>
      </c>
      <c r="BF457" s="152">
        <f>IF(N457="snížená",J457,0)</f>
        <v>0</v>
      </c>
      <c r="BG457" s="152">
        <f>IF(N457="zákl. přenesená",J457,0)</f>
        <v>0</v>
      </c>
      <c r="BH457" s="152">
        <f>IF(N457="sníž. přenesená",J457,0)</f>
        <v>0</v>
      </c>
      <c r="BI457" s="152">
        <f>IF(N457="nulová",J457,0)</f>
        <v>0</v>
      </c>
      <c r="BJ457" s="17" t="s">
        <v>87</v>
      </c>
      <c r="BK457" s="152">
        <f>ROUND(I457*H457,2)</f>
        <v>0</v>
      </c>
      <c r="BL457" s="17" t="s">
        <v>497</v>
      </c>
      <c r="BM457" s="151" t="s">
        <v>3511</v>
      </c>
    </row>
    <row r="458" spans="2:65" s="13" customFormat="1" ht="11.25">
      <c r="B458" s="160"/>
      <c r="D458" s="154" t="s">
        <v>381</v>
      </c>
      <c r="E458" s="161" t="s">
        <v>1</v>
      </c>
      <c r="F458" s="162" t="s">
        <v>3215</v>
      </c>
      <c r="H458" s="163">
        <v>3</v>
      </c>
      <c r="I458" s="164"/>
      <c r="L458" s="160"/>
      <c r="M458" s="165"/>
      <c r="T458" s="166"/>
      <c r="AT458" s="161" t="s">
        <v>381</v>
      </c>
      <c r="AU458" s="161" t="s">
        <v>90</v>
      </c>
      <c r="AV458" s="13" t="s">
        <v>90</v>
      </c>
      <c r="AW458" s="13" t="s">
        <v>36</v>
      </c>
      <c r="AX458" s="13" t="s">
        <v>87</v>
      </c>
      <c r="AY458" s="161" t="s">
        <v>373</v>
      </c>
    </row>
    <row r="459" spans="2:65" s="1" customFormat="1" ht="16.5" customHeight="1">
      <c r="B459" s="32"/>
      <c r="C459" s="139" t="s">
        <v>1581</v>
      </c>
      <c r="D459" s="139" t="s">
        <v>375</v>
      </c>
      <c r="E459" s="140" t="s">
        <v>3512</v>
      </c>
      <c r="F459" s="141" t="s">
        <v>3513</v>
      </c>
      <c r="G459" s="142" t="s">
        <v>914</v>
      </c>
      <c r="H459" s="143">
        <v>3</v>
      </c>
      <c r="I459" s="144"/>
      <c r="J459" s="145">
        <f>ROUND(I459*H459,2)</f>
        <v>0</v>
      </c>
      <c r="K459" s="146"/>
      <c r="L459" s="32"/>
      <c r="M459" s="147" t="s">
        <v>1</v>
      </c>
      <c r="N459" s="148" t="s">
        <v>45</v>
      </c>
      <c r="P459" s="149">
        <f>O459*H459</f>
        <v>0</v>
      </c>
      <c r="Q459" s="149">
        <v>3.1E-4</v>
      </c>
      <c r="R459" s="149">
        <f>Q459*H459</f>
        <v>9.3000000000000005E-4</v>
      </c>
      <c r="S459" s="149">
        <v>0</v>
      </c>
      <c r="T459" s="150">
        <f>S459*H459</f>
        <v>0</v>
      </c>
      <c r="AR459" s="151" t="s">
        <v>497</v>
      </c>
      <c r="AT459" s="151" t="s">
        <v>375</v>
      </c>
      <c r="AU459" s="151" t="s">
        <v>90</v>
      </c>
      <c r="AY459" s="17" t="s">
        <v>373</v>
      </c>
      <c r="BE459" s="152">
        <f>IF(N459="základní",J459,0)</f>
        <v>0</v>
      </c>
      <c r="BF459" s="152">
        <f>IF(N459="snížená",J459,0)</f>
        <v>0</v>
      </c>
      <c r="BG459" s="152">
        <f>IF(N459="zákl. přenesená",J459,0)</f>
        <v>0</v>
      </c>
      <c r="BH459" s="152">
        <f>IF(N459="sníž. přenesená",J459,0)</f>
        <v>0</v>
      </c>
      <c r="BI459" s="152">
        <f>IF(N459="nulová",J459,0)</f>
        <v>0</v>
      </c>
      <c r="BJ459" s="17" t="s">
        <v>87</v>
      </c>
      <c r="BK459" s="152">
        <f>ROUND(I459*H459,2)</f>
        <v>0</v>
      </c>
      <c r="BL459" s="17" t="s">
        <v>497</v>
      </c>
      <c r="BM459" s="151" t="s">
        <v>3514</v>
      </c>
    </row>
    <row r="460" spans="2:65" s="13" customFormat="1" ht="11.25">
      <c r="B460" s="160"/>
      <c r="D460" s="154" t="s">
        <v>381</v>
      </c>
      <c r="E460" s="161" t="s">
        <v>1</v>
      </c>
      <c r="F460" s="162" t="s">
        <v>3215</v>
      </c>
      <c r="H460" s="163">
        <v>3</v>
      </c>
      <c r="I460" s="164"/>
      <c r="L460" s="160"/>
      <c r="M460" s="165"/>
      <c r="T460" s="166"/>
      <c r="AT460" s="161" t="s">
        <v>381</v>
      </c>
      <c r="AU460" s="161" t="s">
        <v>90</v>
      </c>
      <c r="AV460" s="13" t="s">
        <v>90</v>
      </c>
      <c r="AW460" s="13" t="s">
        <v>36</v>
      </c>
      <c r="AX460" s="13" t="s">
        <v>87</v>
      </c>
      <c r="AY460" s="161" t="s">
        <v>373</v>
      </c>
    </row>
    <row r="461" spans="2:65" s="1" customFormat="1" ht="24.2" customHeight="1">
      <c r="B461" s="32"/>
      <c r="C461" s="139" t="s">
        <v>1586</v>
      </c>
      <c r="D461" s="139" t="s">
        <v>375</v>
      </c>
      <c r="E461" s="140" t="s">
        <v>2126</v>
      </c>
      <c r="F461" s="141" t="s">
        <v>2127</v>
      </c>
      <c r="G461" s="142" t="s">
        <v>647</v>
      </c>
      <c r="H461" s="143">
        <v>0.59</v>
      </c>
      <c r="I461" s="144"/>
      <c r="J461" s="145">
        <f>ROUND(I461*H461,2)</f>
        <v>0</v>
      </c>
      <c r="K461" s="146"/>
      <c r="L461" s="32"/>
      <c r="M461" s="147" t="s">
        <v>1</v>
      </c>
      <c r="N461" s="148" t="s">
        <v>45</v>
      </c>
      <c r="P461" s="149">
        <f>O461*H461</f>
        <v>0</v>
      </c>
      <c r="Q461" s="149">
        <v>0</v>
      </c>
      <c r="R461" s="149">
        <f>Q461*H461</f>
        <v>0</v>
      </c>
      <c r="S461" s="149">
        <v>0</v>
      </c>
      <c r="T461" s="150">
        <f>S461*H461</f>
        <v>0</v>
      </c>
      <c r="AR461" s="151" t="s">
        <v>497</v>
      </c>
      <c r="AT461" s="151" t="s">
        <v>375</v>
      </c>
      <c r="AU461" s="151" t="s">
        <v>90</v>
      </c>
      <c r="AY461" s="17" t="s">
        <v>373</v>
      </c>
      <c r="BE461" s="152">
        <f>IF(N461="základní",J461,0)</f>
        <v>0</v>
      </c>
      <c r="BF461" s="152">
        <f>IF(N461="snížená",J461,0)</f>
        <v>0</v>
      </c>
      <c r="BG461" s="152">
        <f>IF(N461="zákl. přenesená",J461,0)</f>
        <v>0</v>
      </c>
      <c r="BH461" s="152">
        <f>IF(N461="sníž. přenesená",J461,0)</f>
        <v>0</v>
      </c>
      <c r="BI461" s="152">
        <f>IF(N461="nulová",J461,0)</f>
        <v>0</v>
      </c>
      <c r="BJ461" s="17" t="s">
        <v>87</v>
      </c>
      <c r="BK461" s="152">
        <f>ROUND(I461*H461,2)</f>
        <v>0</v>
      </c>
      <c r="BL461" s="17" t="s">
        <v>497</v>
      </c>
      <c r="BM461" s="151" t="s">
        <v>3515</v>
      </c>
    </row>
    <row r="462" spans="2:65" s="1" customFormat="1" ht="24.2" customHeight="1">
      <c r="B462" s="32"/>
      <c r="C462" s="139" t="s">
        <v>1474</v>
      </c>
      <c r="D462" s="139" t="s">
        <v>375</v>
      </c>
      <c r="E462" s="140" t="s">
        <v>3516</v>
      </c>
      <c r="F462" s="141" t="s">
        <v>3517</v>
      </c>
      <c r="G462" s="142" t="s">
        <v>3518</v>
      </c>
      <c r="H462" s="143">
        <v>1</v>
      </c>
      <c r="I462" s="144"/>
      <c r="J462" s="145">
        <f>ROUND(I462*H462,2)</f>
        <v>0</v>
      </c>
      <c r="K462" s="146"/>
      <c r="L462" s="32"/>
      <c r="M462" s="147" t="s">
        <v>1</v>
      </c>
      <c r="N462" s="148" t="s">
        <v>45</v>
      </c>
      <c r="P462" s="149">
        <f>O462*H462</f>
        <v>0</v>
      </c>
      <c r="Q462" s="149">
        <v>0</v>
      </c>
      <c r="R462" s="149">
        <f>Q462*H462</f>
        <v>0</v>
      </c>
      <c r="S462" s="149">
        <v>0</v>
      </c>
      <c r="T462" s="150">
        <f>S462*H462</f>
        <v>0</v>
      </c>
      <c r="AR462" s="151" t="s">
        <v>497</v>
      </c>
      <c r="AT462" s="151" t="s">
        <v>375</v>
      </c>
      <c r="AU462" s="151" t="s">
        <v>90</v>
      </c>
      <c r="AY462" s="17" t="s">
        <v>373</v>
      </c>
      <c r="BE462" s="152">
        <f>IF(N462="základní",J462,0)</f>
        <v>0</v>
      </c>
      <c r="BF462" s="152">
        <f>IF(N462="snížená",J462,0)</f>
        <v>0</v>
      </c>
      <c r="BG462" s="152">
        <f>IF(N462="zákl. přenesená",J462,0)</f>
        <v>0</v>
      </c>
      <c r="BH462" s="152">
        <f>IF(N462="sníž. přenesená",J462,0)</f>
        <v>0</v>
      </c>
      <c r="BI462" s="152">
        <f>IF(N462="nulová",J462,0)</f>
        <v>0</v>
      </c>
      <c r="BJ462" s="17" t="s">
        <v>87</v>
      </c>
      <c r="BK462" s="152">
        <f>ROUND(I462*H462,2)</f>
        <v>0</v>
      </c>
      <c r="BL462" s="17" t="s">
        <v>497</v>
      </c>
      <c r="BM462" s="151" t="s">
        <v>3519</v>
      </c>
    </row>
    <row r="463" spans="2:65" s="12" customFormat="1" ht="11.25">
      <c r="B463" s="153"/>
      <c r="D463" s="154" t="s">
        <v>381</v>
      </c>
      <c r="E463" s="155" t="s">
        <v>1</v>
      </c>
      <c r="F463" s="156" t="s">
        <v>3520</v>
      </c>
      <c r="H463" s="155" t="s">
        <v>1</v>
      </c>
      <c r="I463" s="157"/>
      <c r="L463" s="153"/>
      <c r="M463" s="158"/>
      <c r="T463" s="159"/>
      <c r="AT463" s="155" t="s">
        <v>381</v>
      </c>
      <c r="AU463" s="155" t="s">
        <v>90</v>
      </c>
      <c r="AV463" s="12" t="s">
        <v>87</v>
      </c>
      <c r="AW463" s="12" t="s">
        <v>36</v>
      </c>
      <c r="AX463" s="12" t="s">
        <v>80</v>
      </c>
      <c r="AY463" s="155" t="s">
        <v>373</v>
      </c>
    </row>
    <row r="464" spans="2:65" s="12" customFormat="1" ht="22.5">
      <c r="B464" s="153"/>
      <c r="D464" s="154" t="s">
        <v>381</v>
      </c>
      <c r="E464" s="155" t="s">
        <v>1</v>
      </c>
      <c r="F464" s="156" t="s">
        <v>3521</v>
      </c>
      <c r="H464" s="155" t="s">
        <v>1</v>
      </c>
      <c r="I464" s="157"/>
      <c r="L464" s="153"/>
      <c r="M464" s="158"/>
      <c r="T464" s="159"/>
      <c r="AT464" s="155" t="s">
        <v>381</v>
      </c>
      <c r="AU464" s="155" t="s">
        <v>90</v>
      </c>
      <c r="AV464" s="12" t="s">
        <v>87</v>
      </c>
      <c r="AW464" s="12" t="s">
        <v>36</v>
      </c>
      <c r="AX464" s="12" t="s">
        <v>80</v>
      </c>
      <c r="AY464" s="155" t="s">
        <v>373</v>
      </c>
    </row>
    <row r="465" spans="2:65" s="13" customFormat="1" ht="11.25">
      <c r="B465" s="160"/>
      <c r="D465" s="154" t="s">
        <v>381</v>
      </c>
      <c r="E465" s="161" t="s">
        <v>1</v>
      </c>
      <c r="F465" s="162" t="s">
        <v>3522</v>
      </c>
      <c r="H465" s="163">
        <v>1</v>
      </c>
      <c r="I465" s="164"/>
      <c r="L465" s="160"/>
      <c r="M465" s="165"/>
      <c r="T465" s="166"/>
      <c r="AT465" s="161" t="s">
        <v>381</v>
      </c>
      <c r="AU465" s="161" t="s">
        <v>90</v>
      </c>
      <c r="AV465" s="13" t="s">
        <v>90</v>
      </c>
      <c r="AW465" s="13" t="s">
        <v>36</v>
      </c>
      <c r="AX465" s="13" t="s">
        <v>87</v>
      </c>
      <c r="AY465" s="161" t="s">
        <v>373</v>
      </c>
    </row>
    <row r="466" spans="2:65" s="1" customFormat="1" ht="24.2" customHeight="1">
      <c r="B466" s="32"/>
      <c r="C466" s="139" t="s">
        <v>1486</v>
      </c>
      <c r="D466" s="139" t="s">
        <v>375</v>
      </c>
      <c r="E466" s="140" t="s">
        <v>3523</v>
      </c>
      <c r="F466" s="141" t="s">
        <v>3524</v>
      </c>
      <c r="G466" s="142" t="s">
        <v>3518</v>
      </c>
      <c r="H466" s="143">
        <v>1</v>
      </c>
      <c r="I466" s="144"/>
      <c r="J466" s="145">
        <f>ROUND(I466*H466,2)</f>
        <v>0</v>
      </c>
      <c r="K466" s="146"/>
      <c r="L466" s="32"/>
      <c r="M466" s="147" t="s">
        <v>1</v>
      </c>
      <c r="N466" s="148" t="s">
        <v>45</v>
      </c>
      <c r="P466" s="149">
        <f>O466*H466</f>
        <v>0</v>
      </c>
      <c r="Q466" s="149">
        <v>0</v>
      </c>
      <c r="R466" s="149">
        <f>Q466*H466</f>
        <v>0</v>
      </c>
      <c r="S466" s="149">
        <v>0</v>
      </c>
      <c r="T466" s="150">
        <f>S466*H466</f>
        <v>0</v>
      </c>
      <c r="AR466" s="151" t="s">
        <v>497</v>
      </c>
      <c r="AT466" s="151" t="s">
        <v>375</v>
      </c>
      <c r="AU466" s="151" t="s">
        <v>90</v>
      </c>
      <c r="AY466" s="17" t="s">
        <v>373</v>
      </c>
      <c r="BE466" s="152">
        <f>IF(N466="základní",J466,0)</f>
        <v>0</v>
      </c>
      <c r="BF466" s="152">
        <f>IF(N466="snížená",J466,0)</f>
        <v>0</v>
      </c>
      <c r="BG466" s="152">
        <f>IF(N466="zákl. přenesená",J466,0)</f>
        <v>0</v>
      </c>
      <c r="BH466" s="152">
        <f>IF(N466="sníž. přenesená",J466,0)</f>
        <v>0</v>
      </c>
      <c r="BI466" s="152">
        <f>IF(N466="nulová",J466,0)</f>
        <v>0</v>
      </c>
      <c r="BJ466" s="17" t="s">
        <v>87</v>
      </c>
      <c r="BK466" s="152">
        <f>ROUND(I466*H466,2)</f>
        <v>0</v>
      </c>
      <c r="BL466" s="17" t="s">
        <v>497</v>
      </c>
      <c r="BM466" s="151" t="s">
        <v>3525</v>
      </c>
    </row>
    <row r="467" spans="2:65" s="12" customFormat="1" ht="11.25">
      <c r="B467" s="153"/>
      <c r="D467" s="154" t="s">
        <v>381</v>
      </c>
      <c r="E467" s="155" t="s">
        <v>1</v>
      </c>
      <c r="F467" s="156" t="s">
        <v>3526</v>
      </c>
      <c r="H467" s="155" t="s">
        <v>1</v>
      </c>
      <c r="I467" s="157"/>
      <c r="L467" s="153"/>
      <c r="M467" s="158"/>
      <c r="T467" s="159"/>
      <c r="AT467" s="155" t="s">
        <v>381</v>
      </c>
      <c r="AU467" s="155" t="s">
        <v>90</v>
      </c>
      <c r="AV467" s="12" t="s">
        <v>87</v>
      </c>
      <c r="AW467" s="12" t="s">
        <v>36</v>
      </c>
      <c r="AX467" s="12" t="s">
        <v>80</v>
      </c>
      <c r="AY467" s="155" t="s">
        <v>373</v>
      </c>
    </row>
    <row r="468" spans="2:65" s="12" customFormat="1" ht="22.5">
      <c r="B468" s="153"/>
      <c r="D468" s="154" t="s">
        <v>381</v>
      </c>
      <c r="E468" s="155" t="s">
        <v>1</v>
      </c>
      <c r="F468" s="156" t="s">
        <v>3521</v>
      </c>
      <c r="H468" s="155" t="s">
        <v>1</v>
      </c>
      <c r="I468" s="157"/>
      <c r="L468" s="153"/>
      <c r="M468" s="158"/>
      <c r="T468" s="159"/>
      <c r="AT468" s="155" t="s">
        <v>381</v>
      </c>
      <c r="AU468" s="155" t="s">
        <v>90</v>
      </c>
      <c r="AV468" s="12" t="s">
        <v>87</v>
      </c>
      <c r="AW468" s="12" t="s">
        <v>36</v>
      </c>
      <c r="AX468" s="12" t="s">
        <v>80</v>
      </c>
      <c r="AY468" s="155" t="s">
        <v>373</v>
      </c>
    </row>
    <row r="469" spans="2:65" s="13" customFormat="1" ht="11.25">
      <c r="B469" s="160"/>
      <c r="D469" s="154" t="s">
        <v>381</v>
      </c>
      <c r="E469" s="161" t="s">
        <v>1</v>
      </c>
      <c r="F469" s="162" t="s">
        <v>3522</v>
      </c>
      <c r="H469" s="163">
        <v>1</v>
      </c>
      <c r="I469" s="164"/>
      <c r="L469" s="160"/>
      <c r="M469" s="165"/>
      <c r="T469" s="166"/>
      <c r="AT469" s="161" t="s">
        <v>381</v>
      </c>
      <c r="AU469" s="161" t="s">
        <v>90</v>
      </c>
      <c r="AV469" s="13" t="s">
        <v>90</v>
      </c>
      <c r="AW469" s="13" t="s">
        <v>36</v>
      </c>
      <c r="AX469" s="13" t="s">
        <v>87</v>
      </c>
      <c r="AY469" s="161" t="s">
        <v>373</v>
      </c>
    </row>
    <row r="470" spans="2:65" s="11" customFormat="1" ht="22.9" customHeight="1">
      <c r="B470" s="127"/>
      <c r="D470" s="128" t="s">
        <v>79</v>
      </c>
      <c r="E470" s="137" t="s">
        <v>3527</v>
      </c>
      <c r="F470" s="137" t="s">
        <v>3528</v>
      </c>
      <c r="I470" s="130"/>
      <c r="J470" s="138">
        <f>BK470</f>
        <v>0</v>
      </c>
      <c r="L470" s="127"/>
      <c r="M470" s="132"/>
      <c r="P470" s="133">
        <f>SUM(P471:P477)</f>
        <v>0</v>
      </c>
      <c r="R470" s="133">
        <f>SUM(R471:R477)</f>
        <v>0.11309999999999999</v>
      </c>
      <c r="T470" s="134">
        <f>SUM(T471:T477)</f>
        <v>0</v>
      </c>
      <c r="AR470" s="128" t="s">
        <v>90</v>
      </c>
      <c r="AT470" s="135" t="s">
        <v>79</v>
      </c>
      <c r="AU470" s="135" t="s">
        <v>87</v>
      </c>
      <c r="AY470" s="128" t="s">
        <v>373</v>
      </c>
      <c r="BK470" s="136">
        <f>SUM(BK471:BK477)</f>
        <v>0</v>
      </c>
    </row>
    <row r="471" spans="2:65" s="1" customFormat="1" ht="21.75" customHeight="1">
      <c r="B471" s="32"/>
      <c r="C471" s="139" t="s">
        <v>1595</v>
      </c>
      <c r="D471" s="139" t="s">
        <v>375</v>
      </c>
      <c r="E471" s="140" t="s">
        <v>3529</v>
      </c>
      <c r="F471" s="141" t="s">
        <v>3530</v>
      </c>
      <c r="G471" s="142" t="s">
        <v>1230</v>
      </c>
      <c r="H471" s="143">
        <v>13</v>
      </c>
      <c r="I471" s="144"/>
      <c r="J471" s="145">
        <f>ROUND(I471*H471,2)</f>
        <v>0</v>
      </c>
      <c r="K471" s="146"/>
      <c r="L471" s="32"/>
      <c r="M471" s="147" t="s">
        <v>1</v>
      </c>
      <c r="N471" s="148" t="s">
        <v>45</v>
      </c>
      <c r="P471" s="149">
        <f>O471*H471</f>
        <v>0</v>
      </c>
      <c r="Q471" s="149">
        <v>0</v>
      </c>
      <c r="R471" s="149">
        <f>Q471*H471</f>
        <v>0</v>
      </c>
      <c r="S471" s="149">
        <v>0</v>
      </c>
      <c r="T471" s="150">
        <f>S471*H471</f>
        <v>0</v>
      </c>
      <c r="AR471" s="151" t="s">
        <v>497</v>
      </c>
      <c r="AT471" s="151" t="s">
        <v>375</v>
      </c>
      <c r="AU471" s="151" t="s">
        <v>90</v>
      </c>
      <c r="AY471" s="17" t="s">
        <v>373</v>
      </c>
      <c r="BE471" s="152">
        <f>IF(N471="základní",J471,0)</f>
        <v>0</v>
      </c>
      <c r="BF471" s="152">
        <f>IF(N471="snížená",J471,0)</f>
        <v>0</v>
      </c>
      <c r="BG471" s="152">
        <f>IF(N471="zákl. přenesená",J471,0)</f>
        <v>0</v>
      </c>
      <c r="BH471" s="152">
        <f>IF(N471="sníž. přenesená",J471,0)</f>
        <v>0</v>
      </c>
      <c r="BI471" s="152">
        <f>IF(N471="nulová",J471,0)</f>
        <v>0</v>
      </c>
      <c r="BJ471" s="17" t="s">
        <v>87</v>
      </c>
      <c r="BK471" s="152">
        <f>ROUND(I471*H471,2)</f>
        <v>0</v>
      </c>
      <c r="BL471" s="17" t="s">
        <v>497</v>
      </c>
      <c r="BM471" s="151" t="s">
        <v>3531</v>
      </c>
    </row>
    <row r="472" spans="2:65" s="1" customFormat="1" ht="21.75" customHeight="1">
      <c r="B472" s="32"/>
      <c r="C472" s="185" t="s">
        <v>1613</v>
      </c>
      <c r="D472" s="185" t="s">
        <v>479</v>
      </c>
      <c r="E472" s="186" t="s">
        <v>3532</v>
      </c>
      <c r="F472" s="187" t="s">
        <v>3533</v>
      </c>
      <c r="G472" s="188" t="s">
        <v>914</v>
      </c>
      <c r="H472" s="189">
        <v>13</v>
      </c>
      <c r="I472" s="190"/>
      <c r="J472" s="191">
        <f>ROUND(I472*H472,2)</f>
        <v>0</v>
      </c>
      <c r="K472" s="192"/>
      <c r="L472" s="193"/>
      <c r="M472" s="194" t="s">
        <v>1</v>
      </c>
      <c r="N472" s="195" t="s">
        <v>45</v>
      </c>
      <c r="P472" s="149">
        <f>O472*H472</f>
        <v>0</v>
      </c>
      <c r="Q472" s="149">
        <v>8.6999999999999994E-3</v>
      </c>
      <c r="R472" s="149">
        <f>Q472*H472</f>
        <v>0.11309999999999999</v>
      </c>
      <c r="S472" s="149">
        <v>0</v>
      </c>
      <c r="T472" s="150">
        <f>S472*H472</f>
        <v>0</v>
      </c>
      <c r="AR472" s="151" t="s">
        <v>658</v>
      </c>
      <c r="AT472" s="151" t="s">
        <v>479</v>
      </c>
      <c r="AU472" s="151" t="s">
        <v>90</v>
      </c>
      <c r="AY472" s="17" t="s">
        <v>373</v>
      </c>
      <c r="BE472" s="152">
        <f>IF(N472="základní",J472,0)</f>
        <v>0</v>
      </c>
      <c r="BF472" s="152">
        <f>IF(N472="snížená",J472,0)</f>
        <v>0</v>
      </c>
      <c r="BG472" s="152">
        <f>IF(N472="zákl. přenesená",J472,0)</f>
        <v>0</v>
      </c>
      <c r="BH472" s="152">
        <f>IF(N472="sníž. přenesená",J472,0)</f>
        <v>0</v>
      </c>
      <c r="BI472" s="152">
        <f>IF(N472="nulová",J472,0)</f>
        <v>0</v>
      </c>
      <c r="BJ472" s="17" t="s">
        <v>87</v>
      </c>
      <c r="BK472" s="152">
        <f>ROUND(I472*H472,2)</f>
        <v>0</v>
      </c>
      <c r="BL472" s="17" t="s">
        <v>497</v>
      </c>
      <c r="BM472" s="151" t="s">
        <v>3534</v>
      </c>
    </row>
    <row r="473" spans="2:65" s="13" customFormat="1" ht="11.25">
      <c r="B473" s="160"/>
      <c r="D473" s="154" t="s">
        <v>381</v>
      </c>
      <c r="E473" s="161" t="s">
        <v>1</v>
      </c>
      <c r="F473" s="162" t="s">
        <v>3209</v>
      </c>
      <c r="H473" s="163">
        <v>9</v>
      </c>
      <c r="I473" s="164"/>
      <c r="L473" s="160"/>
      <c r="M473" s="165"/>
      <c r="T473" s="166"/>
      <c r="AT473" s="161" t="s">
        <v>381</v>
      </c>
      <c r="AU473" s="161" t="s">
        <v>90</v>
      </c>
      <c r="AV473" s="13" t="s">
        <v>90</v>
      </c>
      <c r="AW473" s="13" t="s">
        <v>36</v>
      </c>
      <c r="AX473" s="13" t="s">
        <v>80</v>
      </c>
      <c r="AY473" s="161" t="s">
        <v>373</v>
      </c>
    </row>
    <row r="474" spans="2:65" s="13" customFormat="1" ht="11.25">
      <c r="B474" s="160"/>
      <c r="D474" s="154" t="s">
        <v>381</v>
      </c>
      <c r="E474" s="161" t="s">
        <v>1</v>
      </c>
      <c r="F474" s="162" t="s">
        <v>3210</v>
      </c>
      <c r="H474" s="163">
        <v>1</v>
      </c>
      <c r="I474" s="164"/>
      <c r="L474" s="160"/>
      <c r="M474" s="165"/>
      <c r="T474" s="166"/>
      <c r="AT474" s="161" t="s">
        <v>381</v>
      </c>
      <c r="AU474" s="161" t="s">
        <v>90</v>
      </c>
      <c r="AV474" s="13" t="s">
        <v>90</v>
      </c>
      <c r="AW474" s="13" t="s">
        <v>36</v>
      </c>
      <c r="AX474" s="13" t="s">
        <v>80</v>
      </c>
      <c r="AY474" s="161" t="s">
        <v>373</v>
      </c>
    </row>
    <row r="475" spans="2:65" s="13" customFormat="1" ht="11.25">
      <c r="B475" s="160"/>
      <c r="D475" s="154" t="s">
        <v>381</v>
      </c>
      <c r="E475" s="161" t="s">
        <v>1</v>
      </c>
      <c r="F475" s="162" t="s">
        <v>3211</v>
      </c>
      <c r="H475" s="163">
        <v>3</v>
      </c>
      <c r="I475" s="164"/>
      <c r="L475" s="160"/>
      <c r="M475" s="165"/>
      <c r="T475" s="166"/>
      <c r="AT475" s="161" t="s">
        <v>381</v>
      </c>
      <c r="AU475" s="161" t="s">
        <v>90</v>
      </c>
      <c r="AV475" s="13" t="s">
        <v>90</v>
      </c>
      <c r="AW475" s="13" t="s">
        <v>36</v>
      </c>
      <c r="AX475" s="13" t="s">
        <v>80</v>
      </c>
      <c r="AY475" s="161" t="s">
        <v>373</v>
      </c>
    </row>
    <row r="476" spans="2:65" s="14" customFormat="1" ht="11.25">
      <c r="B476" s="167"/>
      <c r="D476" s="154" t="s">
        <v>381</v>
      </c>
      <c r="E476" s="168" t="s">
        <v>1</v>
      </c>
      <c r="F476" s="169" t="s">
        <v>386</v>
      </c>
      <c r="H476" s="170">
        <v>13</v>
      </c>
      <c r="I476" s="171"/>
      <c r="L476" s="167"/>
      <c r="M476" s="172"/>
      <c r="T476" s="173"/>
      <c r="AT476" s="168" t="s">
        <v>381</v>
      </c>
      <c r="AU476" s="168" t="s">
        <v>90</v>
      </c>
      <c r="AV476" s="14" t="s">
        <v>379</v>
      </c>
      <c r="AW476" s="14" t="s">
        <v>36</v>
      </c>
      <c r="AX476" s="14" t="s">
        <v>87</v>
      </c>
      <c r="AY476" s="168" t="s">
        <v>373</v>
      </c>
    </row>
    <row r="477" spans="2:65" s="1" customFormat="1" ht="24.2" customHeight="1">
      <c r="B477" s="32"/>
      <c r="C477" s="139" t="s">
        <v>1618</v>
      </c>
      <c r="D477" s="139" t="s">
        <v>375</v>
      </c>
      <c r="E477" s="140" t="s">
        <v>3535</v>
      </c>
      <c r="F477" s="141" t="s">
        <v>3536</v>
      </c>
      <c r="G477" s="142" t="s">
        <v>647</v>
      </c>
      <c r="H477" s="143">
        <v>0.113</v>
      </c>
      <c r="I477" s="144"/>
      <c r="J477" s="145">
        <f>ROUND(I477*H477,2)</f>
        <v>0</v>
      </c>
      <c r="K477" s="146"/>
      <c r="L477" s="32"/>
      <c r="M477" s="147" t="s">
        <v>1</v>
      </c>
      <c r="N477" s="148" t="s">
        <v>45</v>
      </c>
      <c r="P477" s="149">
        <f>O477*H477</f>
        <v>0</v>
      </c>
      <c r="Q477" s="149">
        <v>0</v>
      </c>
      <c r="R477" s="149">
        <f>Q477*H477</f>
        <v>0</v>
      </c>
      <c r="S477" s="149">
        <v>0</v>
      </c>
      <c r="T477" s="150">
        <f>S477*H477</f>
        <v>0</v>
      </c>
      <c r="AR477" s="151" t="s">
        <v>497</v>
      </c>
      <c r="AT477" s="151" t="s">
        <v>375</v>
      </c>
      <c r="AU477" s="151" t="s">
        <v>90</v>
      </c>
      <c r="AY477" s="17" t="s">
        <v>373</v>
      </c>
      <c r="BE477" s="152">
        <f>IF(N477="základní",J477,0)</f>
        <v>0</v>
      </c>
      <c r="BF477" s="152">
        <f>IF(N477="snížená",J477,0)</f>
        <v>0</v>
      </c>
      <c r="BG477" s="152">
        <f>IF(N477="zákl. přenesená",J477,0)</f>
        <v>0</v>
      </c>
      <c r="BH477" s="152">
        <f>IF(N477="sníž. přenesená",J477,0)</f>
        <v>0</v>
      </c>
      <c r="BI477" s="152">
        <f>IF(N477="nulová",J477,0)</f>
        <v>0</v>
      </c>
      <c r="BJ477" s="17" t="s">
        <v>87</v>
      </c>
      <c r="BK477" s="152">
        <f>ROUND(I477*H477,2)</f>
        <v>0</v>
      </c>
      <c r="BL477" s="17" t="s">
        <v>497</v>
      </c>
      <c r="BM477" s="151" t="s">
        <v>3537</v>
      </c>
    </row>
    <row r="478" spans="2:65" s="11" customFormat="1" ht="22.9" customHeight="1">
      <c r="B478" s="127"/>
      <c r="D478" s="128" t="s">
        <v>79</v>
      </c>
      <c r="E478" s="137" t="s">
        <v>3538</v>
      </c>
      <c r="F478" s="137" t="s">
        <v>3539</v>
      </c>
      <c r="I478" s="130"/>
      <c r="J478" s="138">
        <f>BK478</f>
        <v>0</v>
      </c>
      <c r="L478" s="127"/>
      <c r="M478" s="132"/>
      <c r="P478" s="133">
        <f>SUM(P479:P482)</f>
        <v>0</v>
      </c>
      <c r="R478" s="133">
        <f>SUM(R479:R482)</f>
        <v>7.7000000000000002E-3</v>
      </c>
      <c r="T478" s="134">
        <f>SUM(T479:T482)</f>
        <v>0</v>
      </c>
      <c r="AR478" s="128" t="s">
        <v>90</v>
      </c>
      <c r="AT478" s="135" t="s">
        <v>79</v>
      </c>
      <c r="AU478" s="135" t="s">
        <v>87</v>
      </c>
      <c r="AY478" s="128" t="s">
        <v>373</v>
      </c>
      <c r="BK478" s="136">
        <f>SUM(BK479:BK482)</f>
        <v>0</v>
      </c>
    </row>
    <row r="479" spans="2:65" s="1" customFormat="1" ht="16.5" customHeight="1">
      <c r="B479" s="32"/>
      <c r="C479" s="139" t="s">
        <v>1622</v>
      </c>
      <c r="D479" s="139" t="s">
        <v>375</v>
      </c>
      <c r="E479" s="140" t="s">
        <v>3540</v>
      </c>
      <c r="F479" s="141" t="s">
        <v>3541</v>
      </c>
      <c r="G479" s="142" t="s">
        <v>914</v>
      </c>
      <c r="H479" s="143">
        <v>8</v>
      </c>
      <c r="I479" s="144"/>
      <c r="J479" s="145">
        <f>ROUND(I479*H479,2)</f>
        <v>0</v>
      </c>
      <c r="K479" s="146"/>
      <c r="L479" s="32"/>
      <c r="M479" s="147" t="s">
        <v>1</v>
      </c>
      <c r="N479" s="148" t="s">
        <v>45</v>
      </c>
      <c r="P479" s="149">
        <f>O479*H479</f>
        <v>0</v>
      </c>
      <c r="Q479" s="149">
        <v>5.5000000000000003E-4</v>
      </c>
      <c r="R479" s="149">
        <f>Q479*H479</f>
        <v>4.4000000000000003E-3</v>
      </c>
      <c r="S479" s="149">
        <v>0</v>
      </c>
      <c r="T479" s="150">
        <f>S479*H479</f>
        <v>0</v>
      </c>
      <c r="AR479" s="151" t="s">
        <v>497</v>
      </c>
      <c r="AT479" s="151" t="s">
        <v>375</v>
      </c>
      <c r="AU479" s="151" t="s">
        <v>90</v>
      </c>
      <c r="AY479" s="17" t="s">
        <v>373</v>
      </c>
      <c r="BE479" s="152">
        <f>IF(N479="základní",J479,0)</f>
        <v>0</v>
      </c>
      <c r="BF479" s="152">
        <f>IF(N479="snížená",J479,0)</f>
        <v>0</v>
      </c>
      <c r="BG479" s="152">
        <f>IF(N479="zákl. přenesená",J479,0)</f>
        <v>0</v>
      </c>
      <c r="BH479" s="152">
        <f>IF(N479="sníž. přenesená",J479,0)</f>
        <v>0</v>
      </c>
      <c r="BI479" s="152">
        <f>IF(N479="nulová",J479,0)</f>
        <v>0</v>
      </c>
      <c r="BJ479" s="17" t="s">
        <v>87</v>
      </c>
      <c r="BK479" s="152">
        <f>ROUND(I479*H479,2)</f>
        <v>0</v>
      </c>
      <c r="BL479" s="17" t="s">
        <v>497</v>
      </c>
      <c r="BM479" s="151" t="s">
        <v>3542</v>
      </c>
    </row>
    <row r="480" spans="2:65" s="13" customFormat="1" ht="11.25">
      <c r="B480" s="160"/>
      <c r="D480" s="154" t="s">
        <v>381</v>
      </c>
      <c r="E480" s="161" t="s">
        <v>1</v>
      </c>
      <c r="F480" s="162" t="s">
        <v>3543</v>
      </c>
      <c r="H480" s="163">
        <v>8</v>
      </c>
      <c r="I480" s="164"/>
      <c r="L480" s="160"/>
      <c r="M480" s="165"/>
      <c r="T480" s="166"/>
      <c r="AT480" s="161" t="s">
        <v>381</v>
      </c>
      <c r="AU480" s="161" t="s">
        <v>90</v>
      </c>
      <c r="AV480" s="13" t="s">
        <v>90</v>
      </c>
      <c r="AW480" s="13" t="s">
        <v>36</v>
      </c>
      <c r="AX480" s="13" t="s">
        <v>87</v>
      </c>
      <c r="AY480" s="161" t="s">
        <v>373</v>
      </c>
    </row>
    <row r="481" spans="2:65" s="1" customFormat="1" ht="16.5" customHeight="1">
      <c r="B481" s="32"/>
      <c r="C481" s="139" t="s">
        <v>1626</v>
      </c>
      <c r="D481" s="139" t="s">
        <v>375</v>
      </c>
      <c r="E481" s="140" t="s">
        <v>3544</v>
      </c>
      <c r="F481" s="141" t="s">
        <v>3545</v>
      </c>
      <c r="G481" s="142" t="s">
        <v>914</v>
      </c>
      <c r="H481" s="143">
        <v>6</v>
      </c>
      <c r="I481" s="144"/>
      <c r="J481" s="145">
        <f>ROUND(I481*H481,2)</f>
        <v>0</v>
      </c>
      <c r="K481" s="146"/>
      <c r="L481" s="32"/>
      <c r="M481" s="147" t="s">
        <v>1</v>
      </c>
      <c r="N481" s="148" t="s">
        <v>45</v>
      </c>
      <c r="P481" s="149">
        <f>O481*H481</f>
        <v>0</v>
      </c>
      <c r="Q481" s="149">
        <v>5.5000000000000003E-4</v>
      </c>
      <c r="R481" s="149">
        <f>Q481*H481</f>
        <v>3.3E-3</v>
      </c>
      <c r="S481" s="149">
        <v>0</v>
      </c>
      <c r="T481" s="150">
        <f>S481*H481</f>
        <v>0</v>
      </c>
      <c r="AR481" s="151" t="s">
        <v>497</v>
      </c>
      <c r="AT481" s="151" t="s">
        <v>375</v>
      </c>
      <c r="AU481" s="151" t="s">
        <v>90</v>
      </c>
      <c r="AY481" s="17" t="s">
        <v>373</v>
      </c>
      <c r="BE481" s="152">
        <f>IF(N481="základní",J481,0)</f>
        <v>0</v>
      </c>
      <c r="BF481" s="152">
        <f>IF(N481="snížená",J481,0)</f>
        <v>0</v>
      </c>
      <c r="BG481" s="152">
        <f>IF(N481="zákl. přenesená",J481,0)</f>
        <v>0</v>
      </c>
      <c r="BH481" s="152">
        <f>IF(N481="sníž. přenesená",J481,0)</f>
        <v>0</v>
      </c>
      <c r="BI481" s="152">
        <f>IF(N481="nulová",J481,0)</f>
        <v>0</v>
      </c>
      <c r="BJ481" s="17" t="s">
        <v>87</v>
      </c>
      <c r="BK481" s="152">
        <f>ROUND(I481*H481,2)</f>
        <v>0</v>
      </c>
      <c r="BL481" s="17" t="s">
        <v>497</v>
      </c>
      <c r="BM481" s="151" t="s">
        <v>3546</v>
      </c>
    </row>
    <row r="482" spans="2:65" s="13" customFormat="1" ht="11.25">
      <c r="B482" s="160"/>
      <c r="D482" s="154" t="s">
        <v>381</v>
      </c>
      <c r="E482" s="161" t="s">
        <v>1</v>
      </c>
      <c r="F482" s="162" t="s">
        <v>3547</v>
      </c>
      <c r="H482" s="163">
        <v>6</v>
      </c>
      <c r="I482" s="164"/>
      <c r="L482" s="160"/>
      <c r="M482" s="204"/>
      <c r="N482" s="205"/>
      <c r="O482" s="205"/>
      <c r="P482" s="205"/>
      <c r="Q482" s="205"/>
      <c r="R482" s="205"/>
      <c r="S482" s="205"/>
      <c r="T482" s="206"/>
      <c r="AT482" s="161" t="s">
        <v>381</v>
      </c>
      <c r="AU482" s="161" t="s">
        <v>90</v>
      </c>
      <c r="AV482" s="13" t="s">
        <v>90</v>
      </c>
      <c r="AW482" s="13" t="s">
        <v>36</v>
      </c>
      <c r="AX482" s="13" t="s">
        <v>87</v>
      </c>
      <c r="AY482" s="161" t="s">
        <v>373</v>
      </c>
    </row>
    <row r="483" spans="2:65" s="1" customFormat="1" ht="6.95" customHeight="1">
      <c r="B483" s="44"/>
      <c r="C483" s="45"/>
      <c r="D483" s="45"/>
      <c r="E483" s="45"/>
      <c r="F483" s="45"/>
      <c r="G483" s="45"/>
      <c r="H483" s="45"/>
      <c r="I483" s="45"/>
      <c r="J483" s="45"/>
      <c r="K483" s="45"/>
      <c r="L483" s="32"/>
    </row>
  </sheetData>
  <sheetProtection algorithmName="SHA-512" hashValue="FRq579lqwh21n2lnuE8HInuXOErlHwc/C5TSlUxKCVvZf+/CbZF47N9ZL4rOW2A5WfE0wEBwYtXM0rjwPS3y0A==" saltValue="4wUeRrsrKMB2rmOt/T7+HSAaAyLVO6L3k3sDB39Wz1GuZ2CpsvqIoCtTBpKy4kM462IoPtkmKdMy4b2lgkGtaQ==" spinCount="100000" sheet="1" objects="1" scenarios="1" formatColumns="0" formatRows="0" autoFilter="0"/>
  <autoFilter ref="C128:K482" xr:uid="{00000000-0009-0000-0000-000002000000}"/>
  <mergeCells count="12">
    <mergeCell ref="E121:H121"/>
    <mergeCell ref="L2:V2"/>
    <mergeCell ref="E85:H85"/>
    <mergeCell ref="E87:H87"/>
    <mergeCell ref="E89:H89"/>
    <mergeCell ref="E117:H117"/>
    <mergeCell ref="E119:H119"/>
    <mergeCell ref="E7:H7"/>
    <mergeCell ref="E9:H9"/>
    <mergeCell ref="E11:H11"/>
    <mergeCell ref="E20:H20"/>
    <mergeCell ref="E29:H29"/>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2:BM386"/>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101</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ht="12" customHeight="1">
      <c r="B8" s="20"/>
      <c r="D8" s="27" t="s">
        <v>152</v>
      </c>
      <c r="L8" s="20"/>
    </row>
    <row r="9" spans="2:46" s="1" customFormat="1" ht="16.5" customHeight="1">
      <c r="B9" s="32"/>
      <c r="E9" s="264" t="s">
        <v>155</v>
      </c>
      <c r="F9" s="266"/>
      <c r="G9" s="266"/>
      <c r="H9" s="266"/>
      <c r="L9" s="32"/>
    </row>
    <row r="10" spans="2:46" s="1" customFormat="1" ht="12" customHeight="1">
      <c r="B10" s="32"/>
      <c r="D10" s="27" t="s">
        <v>158</v>
      </c>
      <c r="L10" s="32"/>
    </row>
    <row r="11" spans="2:46" s="1" customFormat="1" ht="16.5" customHeight="1">
      <c r="B11" s="32"/>
      <c r="E11" s="227" t="s">
        <v>3548</v>
      </c>
      <c r="F11" s="266"/>
      <c r="G11" s="266"/>
      <c r="H11" s="266"/>
      <c r="L11" s="32"/>
    </row>
    <row r="12" spans="2:46" s="1" customFormat="1" ht="11.25">
      <c r="B12" s="32"/>
      <c r="L12" s="32"/>
    </row>
    <row r="13" spans="2:46" s="1" customFormat="1" ht="12" customHeight="1">
      <c r="B13" s="32"/>
      <c r="D13" s="27" t="s">
        <v>18</v>
      </c>
      <c r="F13" s="25" t="s">
        <v>89</v>
      </c>
      <c r="I13" s="27" t="s">
        <v>19</v>
      </c>
      <c r="J13" s="25" t="s">
        <v>1</v>
      </c>
      <c r="L13" s="32"/>
    </row>
    <row r="14" spans="2:46" s="1" customFormat="1" ht="12" customHeight="1">
      <c r="B14" s="32"/>
      <c r="D14" s="27" t="s">
        <v>20</v>
      </c>
      <c r="F14" s="25" t="s">
        <v>21</v>
      </c>
      <c r="I14" s="27" t="s">
        <v>22</v>
      </c>
      <c r="J14" s="52" t="str">
        <f>'Rekapitulace stavby'!AN8</f>
        <v>23. 9. 2024</v>
      </c>
      <c r="L14" s="32"/>
    </row>
    <row r="15" spans="2:46" s="1" customFormat="1" ht="10.9" customHeight="1">
      <c r="B15" s="32"/>
      <c r="L15" s="32"/>
    </row>
    <row r="16" spans="2:46" s="1" customFormat="1" ht="12" customHeight="1">
      <c r="B16" s="32"/>
      <c r="D16" s="27" t="s">
        <v>24</v>
      </c>
      <c r="I16" s="27" t="s">
        <v>25</v>
      </c>
      <c r="J16" s="25" t="s">
        <v>26</v>
      </c>
      <c r="L16" s="32"/>
    </row>
    <row r="17" spans="2:12" s="1" customFormat="1" ht="18" customHeight="1">
      <c r="B17" s="32"/>
      <c r="E17" s="25" t="s">
        <v>27</v>
      </c>
      <c r="I17" s="27" t="s">
        <v>28</v>
      </c>
      <c r="J17" s="25" t="s">
        <v>29</v>
      </c>
      <c r="L17" s="32"/>
    </row>
    <row r="18" spans="2:12" s="1" customFormat="1" ht="6.95" customHeight="1">
      <c r="B18" s="32"/>
      <c r="L18" s="32"/>
    </row>
    <row r="19" spans="2:12" s="1" customFormat="1" ht="12" customHeight="1">
      <c r="B19" s="32"/>
      <c r="D19" s="27" t="s">
        <v>30</v>
      </c>
      <c r="I19" s="27" t="s">
        <v>25</v>
      </c>
      <c r="J19" s="28" t="str">
        <f>'Rekapitulace stavby'!AN13</f>
        <v>Vyplň údaj</v>
      </c>
      <c r="L19" s="32"/>
    </row>
    <row r="20" spans="2:12" s="1" customFormat="1" ht="18" customHeight="1">
      <c r="B20" s="32"/>
      <c r="E20" s="267" t="str">
        <f>'Rekapitulace stavby'!E14</f>
        <v>Vyplň údaj</v>
      </c>
      <c r="F20" s="233"/>
      <c r="G20" s="233"/>
      <c r="H20" s="233"/>
      <c r="I20" s="27" t="s">
        <v>28</v>
      </c>
      <c r="J20" s="28" t="str">
        <f>'Rekapitulace stavby'!AN14</f>
        <v>Vyplň údaj</v>
      </c>
      <c r="L20" s="32"/>
    </row>
    <row r="21" spans="2:12" s="1" customFormat="1" ht="6.95" customHeight="1">
      <c r="B21" s="32"/>
      <c r="L21" s="32"/>
    </row>
    <row r="22" spans="2:12" s="1" customFormat="1" ht="12" customHeight="1">
      <c r="B22" s="32"/>
      <c r="D22" s="27" t="s">
        <v>32</v>
      </c>
      <c r="I22" s="27" t="s">
        <v>25</v>
      </c>
      <c r="J22" s="25" t="s">
        <v>33</v>
      </c>
      <c r="L22" s="32"/>
    </row>
    <row r="23" spans="2:12" s="1" customFormat="1" ht="18" customHeight="1">
      <c r="B23" s="32"/>
      <c r="E23" s="25" t="s">
        <v>34</v>
      </c>
      <c r="I23" s="27" t="s">
        <v>28</v>
      </c>
      <c r="J23" s="25" t="s">
        <v>35</v>
      </c>
      <c r="L23" s="32"/>
    </row>
    <row r="24" spans="2:12" s="1" customFormat="1" ht="6.95" customHeight="1">
      <c r="B24" s="32"/>
      <c r="L24" s="32"/>
    </row>
    <row r="25" spans="2:12" s="1" customFormat="1" ht="12" customHeight="1">
      <c r="B25" s="32"/>
      <c r="D25" s="27" t="s">
        <v>37</v>
      </c>
      <c r="I25" s="27" t="s">
        <v>25</v>
      </c>
      <c r="J25" s="25" t="str">
        <f>IF('Rekapitulace stavby'!AN19="","",'Rekapitulace stavby'!AN19)</f>
        <v/>
      </c>
      <c r="L25" s="32"/>
    </row>
    <row r="26" spans="2:12" s="1" customFormat="1" ht="18" customHeight="1">
      <c r="B26" s="32"/>
      <c r="E26" s="25" t="str">
        <f>IF('Rekapitulace stavby'!E20="","",'Rekapitulace stavby'!E20)</f>
        <v xml:space="preserve"> </v>
      </c>
      <c r="I26" s="27" t="s">
        <v>28</v>
      </c>
      <c r="J26" s="25" t="str">
        <f>IF('Rekapitulace stavby'!AN20="","",'Rekapitulace stavby'!AN20)</f>
        <v/>
      </c>
      <c r="L26" s="32"/>
    </row>
    <row r="27" spans="2:12" s="1" customFormat="1" ht="6.95" customHeight="1">
      <c r="B27" s="32"/>
      <c r="L27" s="32"/>
    </row>
    <row r="28" spans="2:12" s="1" customFormat="1" ht="12" customHeight="1">
      <c r="B28" s="32"/>
      <c r="D28" s="27" t="s">
        <v>39</v>
      </c>
      <c r="L28" s="32"/>
    </row>
    <row r="29" spans="2:12" s="7" customFormat="1" ht="16.5" customHeight="1">
      <c r="B29" s="95"/>
      <c r="E29" s="238" t="s">
        <v>1</v>
      </c>
      <c r="F29" s="238"/>
      <c r="G29" s="238"/>
      <c r="H29" s="238"/>
      <c r="L29" s="95"/>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7" t="s">
        <v>40</v>
      </c>
      <c r="J32" s="66">
        <f>ROUND(J133, 2)</f>
        <v>0</v>
      </c>
      <c r="L32" s="32"/>
    </row>
    <row r="33" spans="2:12" s="1" customFormat="1" ht="6.95" customHeight="1">
      <c r="B33" s="32"/>
      <c r="D33" s="53"/>
      <c r="E33" s="53"/>
      <c r="F33" s="53"/>
      <c r="G33" s="53"/>
      <c r="H33" s="53"/>
      <c r="I33" s="53"/>
      <c r="J33" s="53"/>
      <c r="K33" s="53"/>
      <c r="L33" s="32"/>
    </row>
    <row r="34" spans="2:12" s="1" customFormat="1" ht="14.45" customHeight="1">
      <c r="B34" s="32"/>
      <c r="F34" s="35" t="s">
        <v>42</v>
      </c>
      <c r="I34" s="35" t="s">
        <v>41</v>
      </c>
      <c r="J34" s="35" t="s">
        <v>43</v>
      </c>
      <c r="L34" s="32"/>
    </row>
    <row r="35" spans="2:12" s="1" customFormat="1" ht="14.45" customHeight="1">
      <c r="B35" s="32"/>
      <c r="D35" s="55" t="s">
        <v>44</v>
      </c>
      <c r="E35" s="27" t="s">
        <v>45</v>
      </c>
      <c r="F35" s="86">
        <f>ROUND((SUM(BE133:BE385)),  2)</f>
        <v>0</v>
      </c>
      <c r="I35" s="98">
        <v>0.21</v>
      </c>
      <c r="J35" s="86">
        <f>ROUND(((SUM(BE133:BE385))*I35),  2)</f>
        <v>0</v>
      </c>
      <c r="L35" s="32"/>
    </row>
    <row r="36" spans="2:12" s="1" customFormat="1" ht="14.45" customHeight="1">
      <c r="B36" s="32"/>
      <c r="E36" s="27" t="s">
        <v>46</v>
      </c>
      <c r="F36" s="86">
        <f>ROUND((SUM(BF133:BF385)),  2)</f>
        <v>0</v>
      </c>
      <c r="I36" s="98">
        <v>0.12</v>
      </c>
      <c r="J36" s="86">
        <f>ROUND(((SUM(BF133:BF385))*I36),  2)</f>
        <v>0</v>
      </c>
      <c r="L36" s="32"/>
    </row>
    <row r="37" spans="2:12" s="1" customFormat="1" ht="14.45" hidden="1" customHeight="1">
      <c r="B37" s="32"/>
      <c r="E37" s="27" t="s">
        <v>47</v>
      </c>
      <c r="F37" s="86">
        <f>ROUND((SUM(BG133:BG385)),  2)</f>
        <v>0</v>
      </c>
      <c r="I37" s="98">
        <v>0.21</v>
      </c>
      <c r="J37" s="86">
        <f>0</f>
        <v>0</v>
      </c>
      <c r="L37" s="32"/>
    </row>
    <row r="38" spans="2:12" s="1" customFormat="1" ht="14.45" hidden="1" customHeight="1">
      <c r="B38" s="32"/>
      <c r="E38" s="27" t="s">
        <v>48</v>
      </c>
      <c r="F38" s="86">
        <f>ROUND((SUM(BH133:BH385)),  2)</f>
        <v>0</v>
      </c>
      <c r="I38" s="98">
        <v>0.12</v>
      </c>
      <c r="J38" s="86">
        <f>0</f>
        <v>0</v>
      </c>
      <c r="L38" s="32"/>
    </row>
    <row r="39" spans="2:12" s="1" customFormat="1" ht="14.45" hidden="1" customHeight="1">
      <c r="B39" s="32"/>
      <c r="E39" s="27" t="s">
        <v>49</v>
      </c>
      <c r="F39" s="86">
        <f>ROUND((SUM(BI133:BI385)),  2)</f>
        <v>0</v>
      </c>
      <c r="I39" s="98">
        <v>0</v>
      </c>
      <c r="J39" s="86">
        <f>0</f>
        <v>0</v>
      </c>
      <c r="L39" s="32"/>
    </row>
    <row r="40" spans="2:12" s="1" customFormat="1" ht="6.95" customHeight="1">
      <c r="B40" s="32"/>
      <c r="L40" s="32"/>
    </row>
    <row r="41" spans="2:12" s="1" customFormat="1" ht="25.35" customHeight="1">
      <c r="B41" s="32"/>
      <c r="C41" s="99"/>
      <c r="D41" s="100" t="s">
        <v>50</v>
      </c>
      <c r="E41" s="57"/>
      <c r="F41" s="57"/>
      <c r="G41" s="101" t="s">
        <v>51</v>
      </c>
      <c r="H41" s="102" t="s">
        <v>52</v>
      </c>
      <c r="I41" s="57"/>
      <c r="J41" s="103">
        <f>SUM(J32:J39)</f>
        <v>0</v>
      </c>
      <c r="K41" s="104"/>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298</v>
      </c>
      <c r="L82" s="32"/>
    </row>
    <row r="83" spans="2:12" s="1" customFormat="1" ht="6.95" customHeight="1">
      <c r="B83" s="32"/>
      <c r="L83" s="32"/>
    </row>
    <row r="84" spans="2:12" s="1" customFormat="1" ht="12" customHeight="1">
      <c r="B84" s="32"/>
      <c r="C84" s="27" t="s">
        <v>16</v>
      </c>
      <c r="L84" s="32"/>
    </row>
    <row r="85" spans="2:12" s="1" customFormat="1" ht="16.5" customHeight="1">
      <c r="B85" s="32"/>
      <c r="E85" s="264" t="str">
        <f>E7</f>
        <v>Administrativní budova TELMAX Vysoké Mýto</v>
      </c>
      <c r="F85" s="265"/>
      <c r="G85" s="265"/>
      <c r="H85" s="265"/>
      <c r="L85" s="32"/>
    </row>
    <row r="86" spans="2:12" ht="12" customHeight="1">
      <c r="B86" s="20"/>
      <c r="C86" s="27" t="s">
        <v>152</v>
      </c>
      <c r="L86" s="20"/>
    </row>
    <row r="87" spans="2:12" s="1" customFormat="1" ht="16.5" customHeight="1">
      <c r="B87" s="32"/>
      <c r="E87" s="264" t="s">
        <v>155</v>
      </c>
      <c r="F87" s="266"/>
      <c r="G87" s="266"/>
      <c r="H87" s="266"/>
      <c r="L87" s="32"/>
    </row>
    <row r="88" spans="2:12" s="1" customFormat="1" ht="12" customHeight="1">
      <c r="B88" s="32"/>
      <c r="C88" s="27" t="s">
        <v>158</v>
      </c>
      <c r="L88" s="32"/>
    </row>
    <row r="89" spans="2:12" s="1" customFormat="1" ht="16.5" customHeight="1">
      <c r="B89" s="32"/>
      <c r="E89" s="227" t="str">
        <f>E11</f>
        <v>D.1.1.4.2 - Vytápění</v>
      </c>
      <c r="F89" s="266"/>
      <c r="G89" s="266"/>
      <c r="H89" s="266"/>
      <c r="L89" s="32"/>
    </row>
    <row r="90" spans="2:12" s="1" customFormat="1" ht="6.95" customHeight="1">
      <c r="B90" s="32"/>
      <c r="L90" s="32"/>
    </row>
    <row r="91" spans="2:12" s="1" customFormat="1" ht="12" customHeight="1">
      <c r="B91" s="32"/>
      <c r="C91" s="27" t="s">
        <v>20</v>
      </c>
      <c r="F91" s="25" t="str">
        <f>F14</f>
        <v>k.ú.Vysoké Mýto 2547, 2546/2, 2546/3, 2545/1</v>
      </c>
      <c r="I91" s="27" t="s">
        <v>22</v>
      </c>
      <c r="J91" s="52" t="str">
        <f>IF(J14="","",J14)</f>
        <v>23. 9. 2024</v>
      </c>
      <c r="L91" s="32"/>
    </row>
    <row r="92" spans="2:12" s="1" customFormat="1" ht="6.95" customHeight="1">
      <c r="B92" s="32"/>
      <c r="L92" s="32"/>
    </row>
    <row r="93" spans="2:12" s="1" customFormat="1" ht="40.15" customHeight="1">
      <c r="B93" s="32"/>
      <c r="C93" s="27" t="s">
        <v>24</v>
      </c>
      <c r="F93" s="25" t="str">
        <f>E17</f>
        <v>TELMAX s.r.o. Jiráskova 154 566 01 Vysoké Mýto</v>
      </c>
      <c r="I93" s="27" t="s">
        <v>32</v>
      </c>
      <c r="J93" s="30" t="str">
        <f>E23</f>
        <v>BKN spol.s r.o., Vladislavova 29, 56601Vysoké Mýto</v>
      </c>
      <c r="L93" s="32"/>
    </row>
    <row r="94" spans="2:12" s="1" customFormat="1" ht="15.2" customHeight="1">
      <c r="B94" s="32"/>
      <c r="C94" s="27" t="s">
        <v>30</v>
      </c>
      <c r="F94" s="25" t="str">
        <f>IF(E20="","",E20)</f>
        <v>Vyplň údaj</v>
      </c>
      <c r="I94" s="27" t="s">
        <v>37</v>
      </c>
      <c r="J94" s="30" t="str">
        <f>E26</f>
        <v xml:space="preserve"> </v>
      </c>
      <c r="L94" s="32"/>
    </row>
    <row r="95" spans="2:12" s="1" customFormat="1" ht="10.35" customHeight="1">
      <c r="B95" s="32"/>
      <c r="L95" s="32"/>
    </row>
    <row r="96" spans="2:12" s="1" customFormat="1" ht="29.25" customHeight="1">
      <c r="B96" s="32"/>
      <c r="C96" s="107" t="s">
        <v>323</v>
      </c>
      <c r="D96" s="99"/>
      <c r="E96" s="99"/>
      <c r="F96" s="99"/>
      <c r="G96" s="99"/>
      <c r="H96" s="99"/>
      <c r="I96" s="99"/>
      <c r="J96" s="108" t="s">
        <v>324</v>
      </c>
      <c r="K96" s="99"/>
      <c r="L96" s="32"/>
    </row>
    <row r="97" spans="2:47" s="1" customFormat="1" ht="10.35" customHeight="1">
      <c r="B97" s="32"/>
      <c r="L97" s="32"/>
    </row>
    <row r="98" spans="2:47" s="1" customFormat="1" ht="22.9" customHeight="1">
      <c r="B98" s="32"/>
      <c r="C98" s="109" t="s">
        <v>325</v>
      </c>
      <c r="J98" s="66">
        <f>J133</f>
        <v>0</v>
      </c>
      <c r="L98" s="32"/>
      <c r="AU98" s="17" t="s">
        <v>326</v>
      </c>
    </row>
    <row r="99" spans="2:47" s="8" customFormat="1" ht="24.95" customHeight="1">
      <c r="B99" s="110"/>
      <c r="D99" s="111" t="s">
        <v>327</v>
      </c>
      <c r="E99" s="112"/>
      <c r="F99" s="112"/>
      <c r="G99" s="112"/>
      <c r="H99" s="112"/>
      <c r="I99" s="112"/>
      <c r="J99" s="113">
        <f>J134</f>
        <v>0</v>
      </c>
      <c r="L99" s="110"/>
    </row>
    <row r="100" spans="2:47" s="9" customFormat="1" ht="19.899999999999999" customHeight="1">
      <c r="B100" s="114"/>
      <c r="D100" s="115" t="s">
        <v>335</v>
      </c>
      <c r="E100" s="116"/>
      <c r="F100" s="116"/>
      <c r="G100" s="116"/>
      <c r="H100" s="116"/>
      <c r="I100" s="116"/>
      <c r="J100" s="117">
        <f>J135</f>
        <v>0</v>
      </c>
      <c r="L100" s="114"/>
    </row>
    <row r="101" spans="2:47" s="8" customFormat="1" ht="24.95" customHeight="1">
      <c r="B101" s="110"/>
      <c r="D101" s="111" t="s">
        <v>3549</v>
      </c>
      <c r="E101" s="112"/>
      <c r="F101" s="112"/>
      <c r="G101" s="112"/>
      <c r="H101" s="112"/>
      <c r="I101" s="112"/>
      <c r="J101" s="113">
        <f>J141</f>
        <v>0</v>
      </c>
      <c r="L101" s="110"/>
    </row>
    <row r="102" spans="2:47" s="8" customFormat="1" ht="24.95" customHeight="1">
      <c r="B102" s="110"/>
      <c r="D102" s="111" t="s">
        <v>3046</v>
      </c>
      <c r="E102" s="112"/>
      <c r="F102" s="112"/>
      <c r="G102" s="112"/>
      <c r="H102" s="112"/>
      <c r="I102" s="112"/>
      <c r="J102" s="113">
        <f>J146</f>
        <v>0</v>
      </c>
      <c r="L102" s="110"/>
    </row>
    <row r="103" spans="2:47" s="9" customFormat="1" ht="19.899999999999999" customHeight="1">
      <c r="B103" s="114"/>
      <c r="D103" s="115" t="s">
        <v>3550</v>
      </c>
      <c r="E103" s="116"/>
      <c r="F103" s="116"/>
      <c r="G103" s="116"/>
      <c r="H103" s="116"/>
      <c r="I103" s="116"/>
      <c r="J103" s="117">
        <f>J147</f>
        <v>0</v>
      </c>
      <c r="L103" s="114"/>
    </row>
    <row r="104" spans="2:47" s="9" customFormat="1" ht="19.899999999999999" customHeight="1">
      <c r="B104" s="114"/>
      <c r="D104" s="115" t="s">
        <v>341</v>
      </c>
      <c r="E104" s="116"/>
      <c r="F104" s="116"/>
      <c r="G104" s="116"/>
      <c r="H104" s="116"/>
      <c r="I104" s="116"/>
      <c r="J104" s="117">
        <f>J176</f>
        <v>0</v>
      </c>
      <c r="L104" s="114"/>
    </row>
    <row r="105" spans="2:47" s="9" customFormat="1" ht="19.899999999999999" customHeight="1">
      <c r="B105" s="114"/>
      <c r="D105" s="115" t="s">
        <v>3551</v>
      </c>
      <c r="E105" s="116"/>
      <c r="F105" s="116"/>
      <c r="G105" s="116"/>
      <c r="H105" s="116"/>
      <c r="I105" s="116"/>
      <c r="J105" s="117">
        <f>J181</f>
        <v>0</v>
      </c>
      <c r="L105" s="114"/>
    </row>
    <row r="106" spans="2:47" s="9" customFormat="1" ht="19.899999999999999" customHeight="1">
      <c r="B106" s="114"/>
      <c r="D106" s="115" t="s">
        <v>3552</v>
      </c>
      <c r="E106" s="116"/>
      <c r="F106" s="116"/>
      <c r="G106" s="116"/>
      <c r="H106" s="116"/>
      <c r="I106" s="116"/>
      <c r="J106" s="117">
        <f>J209</f>
        <v>0</v>
      </c>
      <c r="L106" s="114"/>
    </row>
    <row r="107" spans="2:47" s="9" customFormat="1" ht="19.899999999999999" customHeight="1">
      <c r="B107" s="114"/>
      <c r="D107" s="115" t="s">
        <v>3553</v>
      </c>
      <c r="E107" s="116"/>
      <c r="F107" s="116"/>
      <c r="G107" s="116"/>
      <c r="H107" s="116"/>
      <c r="I107" s="116"/>
      <c r="J107" s="117">
        <f>J236</f>
        <v>0</v>
      </c>
      <c r="L107" s="114"/>
    </row>
    <row r="108" spans="2:47" s="9" customFormat="1" ht="19.899999999999999" customHeight="1">
      <c r="B108" s="114"/>
      <c r="D108" s="115" t="s">
        <v>3554</v>
      </c>
      <c r="E108" s="116"/>
      <c r="F108" s="116"/>
      <c r="G108" s="116"/>
      <c r="H108" s="116"/>
      <c r="I108" s="116"/>
      <c r="J108" s="117">
        <f>J331</f>
        <v>0</v>
      </c>
      <c r="L108" s="114"/>
    </row>
    <row r="109" spans="2:47" s="9" customFormat="1" ht="19.899999999999999" customHeight="1">
      <c r="B109" s="114"/>
      <c r="D109" s="115" t="s">
        <v>3555</v>
      </c>
      <c r="E109" s="116"/>
      <c r="F109" s="116"/>
      <c r="G109" s="116"/>
      <c r="H109" s="116"/>
      <c r="I109" s="116"/>
      <c r="J109" s="117">
        <f>J355</f>
        <v>0</v>
      </c>
      <c r="L109" s="114"/>
    </row>
    <row r="110" spans="2:47" s="9" customFormat="1" ht="19.899999999999999" customHeight="1">
      <c r="B110" s="114"/>
      <c r="D110" s="115" t="s">
        <v>3556</v>
      </c>
      <c r="E110" s="116"/>
      <c r="F110" s="116"/>
      <c r="G110" s="116"/>
      <c r="H110" s="116"/>
      <c r="I110" s="116"/>
      <c r="J110" s="117">
        <f>J370</f>
        <v>0</v>
      </c>
      <c r="L110" s="114"/>
    </row>
    <row r="111" spans="2:47" s="9" customFormat="1" ht="19.899999999999999" customHeight="1">
      <c r="B111" s="114"/>
      <c r="D111" s="115" t="s">
        <v>3557</v>
      </c>
      <c r="E111" s="116"/>
      <c r="F111" s="116"/>
      <c r="G111" s="116"/>
      <c r="H111" s="116"/>
      <c r="I111" s="116"/>
      <c r="J111" s="117">
        <f>J377</f>
        <v>0</v>
      </c>
      <c r="L111" s="114"/>
    </row>
    <row r="112" spans="2:47" s="1" customFormat="1" ht="21.75" customHeight="1">
      <c r="B112" s="32"/>
      <c r="L112" s="32"/>
    </row>
    <row r="113" spans="2:12" s="1" customFormat="1" ht="6.95" customHeight="1">
      <c r="B113" s="44"/>
      <c r="C113" s="45"/>
      <c r="D113" s="45"/>
      <c r="E113" s="45"/>
      <c r="F113" s="45"/>
      <c r="G113" s="45"/>
      <c r="H113" s="45"/>
      <c r="I113" s="45"/>
      <c r="J113" s="45"/>
      <c r="K113" s="45"/>
      <c r="L113" s="32"/>
    </row>
    <row r="117" spans="2:12" s="1" customFormat="1" ht="6.95" customHeight="1">
      <c r="B117" s="46"/>
      <c r="C117" s="47"/>
      <c r="D117" s="47"/>
      <c r="E117" s="47"/>
      <c r="F117" s="47"/>
      <c r="G117" s="47"/>
      <c r="H117" s="47"/>
      <c r="I117" s="47"/>
      <c r="J117" s="47"/>
      <c r="K117" s="47"/>
      <c r="L117" s="32"/>
    </row>
    <row r="118" spans="2:12" s="1" customFormat="1" ht="24.95" customHeight="1">
      <c r="B118" s="32"/>
      <c r="C118" s="21" t="s">
        <v>358</v>
      </c>
      <c r="L118" s="32"/>
    </row>
    <row r="119" spans="2:12" s="1" customFormat="1" ht="6.95" customHeight="1">
      <c r="B119" s="32"/>
      <c r="L119" s="32"/>
    </row>
    <row r="120" spans="2:12" s="1" customFormat="1" ht="12" customHeight="1">
      <c r="B120" s="32"/>
      <c r="C120" s="27" t="s">
        <v>16</v>
      </c>
      <c r="L120" s="32"/>
    </row>
    <row r="121" spans="2:12" s="1" customFormat="1" ht="16.5" customHeight="1">
      <c r="B121" s="32"/>
      <c r="E121" s="264" t="str">
        <f>E7</f>
        <v>Administrativní budova TELMAX Vysoké Mýto</v>
      </c>
      <c r="F121" s="265"/>
      <c r="G121" s="265"/>
      <c r="H121" s="265"/>
      <c r="L121" s="32"/>
    </row>
    <row r="122" spans="2:12" ht="12" customHeight="1">
      <c r="B122" s="20"/>
      <c r="C122" s="27" t="s">
        <v>152</v>
      </c>
      <c r="L122" s="20"/>
    </row>
    <row r="123" spans="2:12" s="1" customFormat="1" ht="16.5" customHeight="1">
      <c r="B123" s="32"/>
      <c r="E123" s="264" t="s">
        <v>155</v>
      </c>
      <c r="F123" s="266"/>
      <c r="G123" s="266"/>
      <c r="H123" s="266"/>
      <c r="L123" s="32"/>
    </row>
    <row r="124" spans="2:12" s="1" customFormat="1" ht="12" customHeight="1">
      <c r="B124" s="32"/>
      <c r="C124" s="27" t="s">
        <v>158</v>
      </c>
      <c r="L124" s="32"/>
    </row>
    <row r="125" spans="2:12" s="1" customFormat="1" ht="16.5" customHeight="1">
      <c r="B125" s="32"/>
      <c r="E125" s="227" t="str">
        <f>E11</f>
        <v>D.1.1.4.2 - Vytápění</v>
      </c>
      <c r="F125" s="266"/>
      <c r="G125" s="266"/>
      <c r="H125" s="266"/>
      <c r="L125" s="32"/>
    </row>
    <row r="126" spans="2:12" s="1" customFormat="1" ht="6.95" customHeight="1">
      <c r="B126" s="32"/>
      <c r="L126" s="32"/>
    </row>
    <row r="127" spans="2:12" s="1" customFormat="1" ht="12" customHeight="1">
      <c r="B127" s="32"/>
      <c r="C127" s="27" t="s">
        <v>20</v>
      </c>
      <c r="F127" s="25" t="str">
        <f>F14</f>
        <v>k.ú.Vysoké Mýto 2547, 2546/2, 2546/3, 2545/1</v>
      </c>
      <c r="I127" s="27" t="s">
        <v>22</v>
      </c>
      <c r="J127" s="52" t="str">
        <f>IF(J14="","",J14)</f>
        <v>23. 9. 2024</v>
      </c>
      <c r="L127" s="32"/>
    </row>
    <row r="128" spans="2:12" s="1" customFormat="1" ht="6.95" customHeight="1">
      <c r="B128" s="32"/>
      <c r="L128" s="32"/>
    </row>
    <row r="129" spans="2:65" s="1" customFormat="1" ht="40.15" customHeight="1">
      <c r="B129" s="32"/>
      <c r="C129" s="27" t="s">
        <v>24</v>
      </c>
      <c r="F129" s="25" t="str">
        <f>E17</f>
        <v>TELMAX s.r.o. Jiráskova 154 566 01 Vysoké Mýto</v>
      </c>
      <c r="I129" s="27" t="s">
        <v>32</v>
      </c>
      <c r="J129" s="30" t="str">
        <f>E23</f>
        <v>BKN spol.s r.o., Vladislavova 29, 56601Vysoké Mýto</v>
      </c>
      <c r="L129" s="32"/>
    </row>
    <row r="130" spans="2:65" s="1" customFormat="1" ht="15.2" customHeight="1">
      <c r="B130" s="32"/>
      <c r="C130" s="27" t="s">
        <v>30</v>
      </c>
      <c r="F130" s="25" t="str">
        <f>IF(E20="","",E20)</f>
        <v>Vyplň údaj</v>
      </c>
      <c r="I130" s="27" t="s">
        <v>37</v>
      </c>
      <c r="J130" s="30" t="str">
        <f>E26</f>
        <v xml:space="preserve"> </v>
      </c>
      <c r="L130" s="32"/>
    </row>
    <row r="131" spans="2:65" s="1" customFormat="1" ht="10.35" customHeight="1">
      <c r="B131" s="32"/>
      <c r="L131" s="32"/>
    </row>
    <row r="132" spans="2:65" s="10" customFormat="1" ht="29.25" customHeight="1">
      <c r="B132" s="118"/>
      <c r="C132" s="119" t="s">
        <v>359</v>
      </c>
      <c r="D132" s="120" t="s">
        <v>65</v>
      </c>
      <c r="E132" s="120" t="s">
        <v>61</v>
      </c>
      <c r="F132" s="120" t="s">
        <v>62</v>
      </c>
      <c r="G132" s="120" t="s">
        <v>360</v>
      </c>
      <c r="H132" s="120" t="s">
        <v>361</v>
      </c>
      <c r="I132" s="120" t="s">
        <v>362</v>
      </c>
      <c r="J132" s="121" t="s">
        <v>324</v>
      </c>
      <c r="K132" s="122" t="s">
        <v>363</v>
      </c>
      <c r="L132" s="118"/>
      <c r="M132" s="59" t="s">
        <v>1</v>
      </c>
      <c r="N132" s="60" t="s">
        <v>44</v>
      </c>
      <c r="O132" s="60" t="s">
        <v>364</v>
      </c>
      <c r="P132" s="60" t="s">
        <v>365</v>
      </c>
      <c r="Q132" s="60" t="s">
        <v>366</v>
      </c>
      <c r="R132" s="60" t="s">
        <v>367</v>
      </c>
      <c r="S132" s="60" t="s">
        <v>368</v>
      </c>
      <c r="T132" s="61" t="s">
        <v>369</v>
      </c>
    </row>
    <row r="133" spans="2:65" s="1" customFormat="1" ht="22.9" customHeight="1">
      <c r="B133" s="32"/>
      <c r="C133" s="64" t="s">
        <v>370</v>
      </c>
      <c r="J133" s="123">
        <f>BK133</f>
        <v>0</v>
      </c>
      <c r="L133" s="32"/>
      <c r="M133" s="62"/>
      <c r="N133" s="53"/>
      <c r="O133" s="53"/>
      <c r="P133" s="124">
        <f>P134+P141+P146</f>
        <v>0</v>
      </c>
      <c r="Q133" s="53"/>
      <c r="R133" s="124">
        <f>R134+R141+R146</f>
        <v>1.02898</v>
      </c>
      <c r="S133" s="53"/>
      <c r="T133" s="125">
        <f>T134+T141+T146</f>
        <v>0</v>
      </c>
      <c r="AT133" s="17" t="s">
        <v>79</v>
      </c>
      <c r="AU133" s="17" t="s">
        <v>326</v>
      </c>
      <c r="BK133" s="126">
        <f>BK134+BK141+BK146</f>
        <v>0</v>
      </c>
    </row>
    <row r="134" spans="2:65" s="11" customFormat="1" ht="25.9" customHeight="1">
      <c r="B134" s="127"/>
      <c r="D134" s="128" t="s">
        <v>79</v>
      </c>
      <c r="E134" s="129" t="s">
        <v>371</v>
      </c>
      <c r="F134" s="129" t="s">
        <v>372</v>
      </c>
      <c r="I134" s="130"/>
      <c r="J134" s="131">
        <f>BK134</f>
        <v>0</v>
      </c>
      <c r="L134" s="127"/>
      <c r="M134" s="132"/>
      <c r="P134" s="133">
        <f>P135</f>
        <v>0</v>
      </c>
      <c r="R134" s="133">
        <f>R135</f>
        <v>0</v>
      </c>
      <c r="T134" s="134">
        <f>T135</f>
        <v>0</v>
      </c>
      <c r="AR134" s="128" t="s">
        <v>87</v>
      </c>
      <c r="AT134" s="135" t="s">
        <v>79</v>
      </c>
      <c r="AU134" s="135" t="s">
        <v>80</v>
      </c>
      <c r="AY134" s="128" t="s">
        <v>373</v>
      </c>
      <c r="BK134" s="136">
        <f>BK135</f>
        <v>0</v>
      </c>
    </row>
    <row r="135" spans="2:65" s="11" customFormat="1" ht="22.9" customHeight="1">
      <c r="B135" s="127"/>
      <c r="D135" s="128" t="s">
        <v>79</v>
      </c>
      <c r="E135" s="137" t="s">
        <v>1702</v>
      </c>
      <c r="F135" s="137" t="s">
        <v>1703</v>
      </c>
      <c r="I135" s="130"/>
      <c r="J135" s="138">
        <f>BK135</f>
        <v>0</v>
      </c>
      <c r="L135" s="127"/>
      <c r="M135" s="132"/>
      <c r="P135" s="133">
        <f>SUM(P136:P140)</f>
        <v>0</v>
      </c>
      <c r="R135" s="133">
        <f>SUM(R136:R140)</f>
        <v>0</v>
      </c>
      <c r="T135" s="134">
        <f>SUM(T136:T140)</f>
        <v>0</v>
      </c>
      <c r="AR135" s="128" t="s">
        <v>87</v>
      </c>
      <c r="AT135" s="135" t="s">
        <v>79</v>
      </c>
      <c r="AU135" s="135" t="s">
        <v>87</v>
      </c>
      <c r="AY135" s="128" t="s">
        <v>373</v>
      </c>
      <c r="BK135" s="136">
        <f>SUM(BK136:BK140)</f>
        <v>0</v>
      </c>
    </row>
    <row r="136" spans="2:65" s="1" customFormat="1" ht="24.2" customHeight="1">
      <c r="B136" s="32"/>
      <c r="C136" s="139" t="s">
        <v>87</v>
      </c>
      <c r="D136" s="139" t="s">
        <v>375</v>
      </c>
      <c r="E136" s="140" t="s">
        <v>1704</v>
      </c>
      <c r="F136" s="141" t="s">
        <v>3558</v>
      </c>
      <c r="G136" s="142" t="s">
        <v>647</v>
      </c>
      <c r="H136" s="143">
        <v>0.5</v>
      </c>
      <c r="I136" s="144"/>
      <c r="J136" s="145">
        <f>ROUND(I136*H136,2)</f>
        <v>0</v>
      </c>
      <c r="K136" s="146"/>
      <c r="L136" s="32"/>
      <c r="M136" s="147" t="s">
        <v>1</v>
      </c>
      <c r="N136" s="148" t="s">
        <v>45</v>
      </c>
      <c r="P136" s="149">
        <f>O136*H136</f>
        <v>0</v>
      </c>
      <c r="Q136" s="149">
        <v>0</v>
      </c>
      <c r="R136" s="149">
        <f>Q136*H136</f>
        <v>0</v>
      </c>
      <c r="S136" s="149">
        <v>0</v>
      </c>
      <c r="T136" s="150">
        <f>S136*H136</f>
        <v>0</v>
      </c>
      <c r="AR136" s="151" t="s">
        <v>379</v>
      </c>
      <c r="AT136" s="151" t="s">
        <v>375</v>
      </c>
      <c r="AU136" s="151" t="s">
        <v>90</v>
      </c>
      <c r="AY136" s="17" t="s">
        <v>373</v>
      </c>
      <c r="BE136" s="152">
        <f>IF(N136="základní",J136,0)</f>
        <v>0</v>
      </c>
      <c r="BF136" s="152">
        <f>IF(N136="snížená",J136,0)</f>
        <v>0</v>
      </c>
      <c r="BG136" s="152">
        <f>IF(N136="zákl. přenesená",J136,0)</f>
        <v>0</v>
      </c>
      <c r="BH136" s="152">
        <f>IF(N136="sníž. přenesená",J136,0)</f>
        <v>0</v>
      </c>
      <c r="BI136" s="152">
        <f>IF(N136="nulová",J136,0)</f>
        <v>0</v>
      </c>
      <c r="BJ136" s="17" t="s">
        <v>87</v>
      </c>
      <c r="BK136" s="152">
        <f>ROUND(I136*H136,2)</f>
        <v>0</v>
      </c>
      <c r="BL136" s="17" t="s">
        <v>379</v>
      </c>
      <c r="BM136" s="151" t="s">
        <v>3559</v>
      </c>
    </row>
    <row r="137" spans="2:65" s="1" customFormat="1" ht="21.75" customHeight="1">
      <c r="B137" s="32"/>
      <c r="C137" s="139" t="s">
        <v>90</v>
      </c>
      <c r="D137" s="139" t="s">
        <v>375</v>
      </c>
      <c r="E137" s="140" t="s">
        <v>1708</v>
      </c>
      <c r="F137" s="141" t="s">
        <v>1709</v>
      </c>
      <c r="G137" s="142" t="s">
        <v>647</v>
      </c>
      <c r="H137" s="143">
        <v>0.5</v>
      </c>
      <c r="I137" s="144"/>
      <c r="J137" s="145">
        <f>ROUND(I137*H137,2)</f>
        <v>0</v>
      </c>
      <c r="K137" s="146"/>
      <c r="L137" s="32"/>
      <c r="M137" s="147" t="s">
        <v>1</v>
      </c>
      <c r="N137" s="148" t="s">
        <v>45</v>
      </c>
      <c r="P137" s="149">
        <f>O137*H137</f>
        <v>0</v>
      </c>
      <c r="Q137" s="149">
        <v>0</v>
      </c>
      <c r="R137" s="149">
        <f>Q137*H137</f>
        <v>0</v>
      </c>
      <c r="S137" s="149">
        <v>0</v>
      </c>
      <c r="T137" s="150">
        <f>S137*H137</f>
        <v>0</v>
      </c>
      <c r="AR137" s="151" t="s">
        <v>379</v>
      </c>
      <c r="AT137" s="151" t="s">
        <v>375</v>
      </c>
      <c r="AU137" s="151" t="s">
        <v>90</v>
      </c>
      <c r="AY137" s="17" t="s">
        <v>373</v>
      </c>
      <c r="BE137" s="152">
        <f>IF(N137="základní",J137,0)</f>
        <v>0</v>
      </c>
      <c r="BF137" s="152">
        <f>IF(N137="snížená",J137,0)</f>
        <v>0</v>
      </c>
      <c r="BG137" s="152">
        <f>IF(N137="zákl. přenesená",J137,0)</f>
        <v>0</v>
      </c>
      <c r="BH137" s="152">
        <f>IF(N137="sníž. přenesená",J137,0)</f>
        <v>0</v>
      </c>
      <c r="BI137" s="152">
        <f>IF(N137="nulová",J137,0)</f>
        <v>0</v>
      </c>
      <c r="BJ137" s="17" t="s">
        <v>87</v>
      </c>
      <c r="BK137" s="152">
        <f>ROUND(I137*H137,2)</f>
        <v>0</v>
      </c>
      <c r="BL137" s="17" t="s">
        <v>379</v>
      </c>
      <c r="BM137" s="151" t="s">
        <v>3560</v>
      </c>
    </row>
    <row r="138" spans="2:65" s="1" customFormat="1" ht="24.2" customHeight="1">
      <c r="B138" s="32"/>
      <c r="C138" s="139" t="s">
        <v>392</v>
      </c>
      <c r="D138" s="139" t="s">
        <v>375</v>
      </c>
      <c r="E138" s="140" t="s">
        <v>1712</v>
      </c>
      <c r="F138" s="141" t="s">
        <v>3561</v>
      </c>
      <c r="G138" s="142" t="s">
        <v>647</v>
      </c>
      <c r="H138" s="143">
        <v>2</v>
      </c>
      <c r="I138" s="144"/>
      <c r="J138" s="145">
        <f>ROUND(I138*H138,2)</f>
        <v>0</v>
      </c>
      <c r="K138" s="146"/>
      <c r="L138" s="32"/>
      <c r="M138" s="147" t="s">
        <v>1</v>
      </c>
      <c r="N138" s="148" t="s">
        <v>45</v>
      </c>
      <c r="P138" s="149">
        <f>O138*H138</f>
        <v>0</v>
      </c>
      <c r="Q138" s="149">
        <v>0</v>
      </c>
      <c r="R138" s="149">
        <f>Q138*H138</f>
        <v>0</v>
      </c>
      <c r="S138" s="149">
        <v>0</v>
      </c>
      <c r="T138" s="150">
        <f>S138*H138</f>
        <v>0</v>
      </c>
      <c r="AR138" s="151" t="s">
        <v>379</v>
      </c>
      <c r="AT138" s="151" t="s">
        <v>375</v>
      </c>
      <c r="AU138" s="151" t="s">
        <v>90</v>
      </c>
      <c r="AY138" s="17" t="s">
        <v>373</v>
      </c>
      <c r="BE138" s="152">
        <f>IF(N138="základní",J138,0)</f>
        <v>0</v>
      </c>
      <c r="BF138" s="152">
        <f>IF(N138="snížená",J138,0)</f>
        <v>0</v>
      </c>
      <c r="BG138" s="152">
        <f>IF(N138="zákl. přenesená",J138,0)</f>
        <v>0</v>
      </c>
      <c r="BH138" s="152">
        <f>IF(N138="sníž. přenesená",J138,0)</f>
        <v>0</v>
      </c>
      <c r="BI138" s="152">
        <f>IF(N138="nulová",J138,0)</f>
        <v>0</v>
      </c>
      <c r="BJ138" s="17" t="s">
        <v>87</v>
      </c>
      <c r="BK138" s="152">
        <f>ROUND(I138*H138,2)</f>
        <v>0</v>
      </c>
      <c r="BL138" s="17" t="s">
        <v>379</v>
      </c>
      <c r="BM138" s="151" t="s">
        <v>3562</v>
      </c>
    </row>
    <row r="139" spans="2:65" s="13" customFormat="1" ht="11.25">
      <c r="B139" s="160"/>
      <c r="D139" s="154" t="s">
        <v>381</v>
      </c>
      <c r="E139" s="161" t="s">
        <v>1</v>
      </c>
      <c r="F139" s="162" t="s">
        <v>3563</v>
      </c>
      <c r="H139" s="163">
        <v>2</v>
      </c>
      <c r="I139" s="164"/>
      <c r="L139" s="160"/>
      <c r="M139" s="165"/>
      <c r="T139" s="166"/>
      <c r="AT139" s="161" t="s">
        <v>381</v>
      </c>
      <c r="AU139" s="161" t="s">
        <v>90</v>
      </c>
      <c r="AV139" s="13" t="s">
        <v>90</v>
      </c>
      <c r="AW139" s="13" t="s">
        <v>36</v>
      </c>
      <c r="AX139" s="13" t="s">
        <v>87</v>
      </c>
      <c r="AY139" s="161" t="s">
        <v>373</v>
      </c>
    </row>
    <row r="140" spans="2:65" s="1" customFormat="1" ht="24.2" customHeight="1">
      <c r="B140" s="32"/>
      <c r="C140" s="139" t="s">
        <v>379</v>
      </c>
      <c r="D140" s="139" t="s">
        <v>375</v>
      </c>
      <c r="E140" s="140" t="s">
        <v>3564</v>
      </c>
      <c r="F140" s="141" t="s">
        <v>3565</v>
      </c>
      <c r="G140" s="142" t="s">
        <v>647</v>
      </c>
      <c r="H140" s="143">
        <v>0.5</v>
      </c>
      <c r="I140" s="144"/>
      <c r="J140" s="145">
        <f>ROUND(I140*H140,2)</f>
        <v>0</v>
      </c>
      <c r="K140" s="146"/>
      <c r="L140" s="32"/>
      <c r="M140" s="147" t="s">
        <v>1</v>
      </c>
      <c r="N140" s="148" t="s">
        <v>45</v>
      </c>
      <c r="P140" s="149">
        <f>O140*H140</f>
        <v>0</v>
      </c>
      <c r="Q140" s="149">
        <v>0</v>
      </c>
      <c r="R140" s="149">
        <f>Q140*H140</f>
        <v>0</v>
      </c>
      <c r="S140" s="149">
        <v>0</v>
      </c>
      <c r="T140" s="150">
        <f>S140*H140</f>
        <v>0</v>
      </c>
      <c r="AR140" s="151" t="s">
        <v>379</v>
      </c>
      <c r="AT140" s="151" t="s">
        <v>375</v>
      </c>
      <c r="AU140" s="151" t="s">
        <v>90</v>
      </c>
      <c r="AY140" s="17" t="s">
        <v>373</v>
      </c>
      <c r="BE140" s="152">
        <f>IF(N140="základní",J140,0)</f>
        <v>0</v>
      </c>
      <c r="BF140" s="152">
        <f>IF(N140="snížená",J140,0)</f>
        <v>0</v>
      </c>
      <c r="BG140" s="152">
        <f>IF(N140="zákl. přenesená",J140,0)</f>
        <v>0</v>
      </c>
      <c r="BH140" s="152">
        <f>IF(N140="sníž. přenesená",J140,0)</f>
        <v>0</v>
      </c>
      <c r="BI140" s="152">
        <f>IF(N140="nulová",J140,0)</f>
        <v>0</v>
      </c>
      <c r="BJ140" s="17" t="s">
        <v>87</v>
      </c>
      <c r="BK140" s="152">
        <f>ROUND(I140*H140,2)</f>
        <v>0</v>
      </c>
      <c r="BL140" s="17" t="s">
        <v>379</v>
      </c>
      <c r="BM140" s="151" t="s">
        <v>3566</v>
      </c>
    </row>
    <row r="141" spans="2:65" s="11" customFormat="1" ht="25.9" customHeight="1">
      <c r="B141" s="127"/>
      <c r="D141" s="128" t="s">
        <v>79</v>
      </c>
      <c r="E141" s="129" t="s">
        <v>3567</v>
      </c>
      <c r="F141" s="129" t="s">
        <v>3568</v>
      </c>
      <c r="I141" s="130"/>
      <c r="J141" s="131">
        <f>BK141</f>
        <v>0</v>
      </c>
      <c r="L141" s="127"/>
      <c r="M141" s="132"/>
      <c r="P141" s="133">
        <f>SUM(P142:P145)</f>
        <v>0</v>
      </c>
      <c r="R141" s="133">
        <f>SUM(R142:R145)</f>
        <v>0</v>
      </c>
      <c r="T141" s="134">
        <f>SUM(T142:T145)</f>
        <v>0</v>
      </c>
      <c r="AR141" s="128" t="s">
        <v>87</v>
      </c>
      <c r="AT141" s="135" t="s">
        <v>79</v>
      </c>
      <c r="AU141" s="135" t="s">
        <v>80</v>
      </c>
      <c r="AY141" s="128" t="s">
        <v>373</v>
      </c>
      <c r="BK141" s="136">
        <f>SUM(BK142:BK145)</f>
        <v>0</v>
      </c>
    </row>
    <row r="142" spans="2:65" s="1" customFormat="1" ht="16.5" customHeight="1">
      <c r="B142" s="32"/>
      <c r="C142" s="139" t="s">
        <v>422</v>
      </c>
      <c r="D142" s="139" t="s">
        <v>375</v>
      </c>
      <c r="E142" s="140" t="s">
        <v>3569</v>
      </c>
      <c r="F142" s="141" t="s">
        <v>3570</v>
      </c>
      <c r="G142" s="142" t="s">
        <v>378</v>
      </c>
      <c r="H142" s="143">
        <v>12</v>
      </c>
      <c r="I142" s="144"/>
      <c r="J142" s="145">
        <f>ROUND(I142*H142,2)</f>
        <v>0</v>
      </c>
      <c r="K142" s="146"/>
      <c r="L142" s="32"/>
      <c r="M142" s="147" t="s">
        <v>1</v>
      </c>
      <c r="N142" s="148" t="s">
        <v>45</v>
      </c>
      <c r="P142" s="149">
        <f>O142*H142</f>
        <v>0</v>
      </c>
      <c r="Q142" s="149">
        <v>0</v>
      </c>
      <c r="R142" s="149">
        <f>Q142*H142</f>
        <v>0</v>
      </c>
      <c r="S142" s="149">
        <v>0</v>
      </c>
      <c r="T142" s="150">
        <f>S142*H142</f>
        <v>0</v>
      </c>
      <c r="AR142" s="151" t="s">
        <v>497</v>
      </c>
      <c r="AT142" s="151" t="s">
        <v>375</v>
      </c>
      <c r="AU142" s="151" t="s">
        <v>87</v>
      </c>
      <c r="AY142" s="17" t="s">
        <v>373</v>
      </c>
      <c r="BE142" s="152">
        <f>IF(N142="základní",J142,0)</f>
        <v>0</v>
      </c>
      <c r="BF142" s="152">
        <f>IF(N142="snížená",J142,0)</f>
        <v>0</v>
      </c>
      <c r="BG142" s="152">
        <f>IF(N142="zákl. přenesená",J142,0)</f>
        <v>0</v>
      </c>
      <c r="BH142" s="152">
        <f>IF(N142="sníž. přenesená",J142,0)</f>
        <v>0</v>
      </c>
      <c r="BI142" s="152">
        <f>IF(N142="nulová",J142,0)</f>
        <v>0</v>
      </c>
      <c r="BJ142" s="17" t="s">
        <v>87</v>
      </c>
      <c r="BK142" s="152">
        <f>ROUND(I142*H142,2)</f>
        <v>0</v>
      </c>
      <c r="BL142" s="17" t="s">
        <v>497</v>
      </c>
      <c r="BM142" s="151" t="s">
        <v>3571</v>
      </c>
    </row>
    <row r="143" spans="2:65" s="1" customFormat="1" ht="16.5" customHeight="1">
      <c r="B143" s="32"/>
      <c r="C143" s="139" t="s">
        <v>430</v>
      </c>
      <c r="D143" s="139" t="s">
        <v>375</v>
      </c>
      <c r="E143" s="140" t="s">
        <v>3572</v>
      </c>
      <c r="F143" s="141" t="s">
        <v>3573</v>
      </c>
      <c r="G143" s="142" t="s">
        <v>378</v>
      </c>
      <c r="H143" s="143">
        <v>8</v>
      </c>
      <c r="I143" s="144"/>
      <c r="J143" s="145">
        <f>ROUND(I143*H143,2)</f>
        <v>0</v>
      </c>
      <c r="K143" s="146"/>
      <c r="L143" s="32"/>
      <c r="M143" s="147" t="s">
        <v>1</v>
      </c>
      <c r="N143" s="148" t="s">
        <v>45</v>
      </c>
      <c r="P143" s="149">
        <f>O143*H143</f>
        <v>0</v>
      </c>
      <c r="Q143" s="149">
        <v>0</v>
      </c>
      <c r="R143" s="149">
        <f>Q143*H143</f>
        <v>0</v>
      </c>
      <c r="S143" s="149">
        <v>0</v>
      </c>
      <c r="T143" s="150">
        <f>S143*H143</f>
        <v>0</v>
      </c>
      <c r="AR143" s="151" t="s">
        <v>497</v>
      </c>
      <c r="AT143" s="151" t="s">
        <v>375</v>
      </c>
      <c r="AU143" s="151" t="s">
        <v>87</v>
      </c>
      <c r="AY143" s="17" t="s">
        <v>373</v>
      </c>
      <c r="BE143" s="152">
        <f>IF(N143="základní",J143,0)</f>
        <v>0</v>
      </c>
      <c r="BF143" s="152">
        <f>IF(N143="snížená",J143,0)</f>
        <v>0</v>
      </c>
      <c r="BG143" s="152">
        <f>IF(N143="zákl. přenesená",J143,0)</f>
        <v>0</v>
      </c>
      <c r="BH143" s="152">
        <f>IF(N143="sníž. přenesená",J143,0)</f>
        <v>0</v>
      </c>
      <c r="BI143" s="152">
        <f>IF(N143="nulová",J143,0)</f>
        <v>0</v>
      </c>
      <c r="BJ143" s="17" t="s">
        <v>87</v>
      </c>
      <c r="BK143" s="152">
        <f>ROUND(I143*H143,2)</f>
        <v>0</v>
      </c>
      <c r="BL143" s="17" t="s">
        <v>497</v>
      </c>
      <c r="BM143" s="151" t="s">
        <v>3574</v>
      </c>
    </row>
    <row r="144" spans="2:65" s="1" customFormat="1" ht="16.5" customHeight="1">
      <c r="B144" s="32"/>
      <c r="C144" s="139" t="s">
        <v>438</v>
      </c>
      <c r="D144" s="139" t="s">
        <v>375</v>
      </c>
      <c r="E144" s="140" t="s">
        <v>3575</v>
      </c>
      <c r="F144" s="141" t="s">
        <v>3576</v>
      </c>
      <c r="G144" s="142" t="s">
        <v>378</v>
      </c>
      <c r="H144" s="143">
        <v>8</v>
      </c>
      <c r="I144" s="144"/>
      <c r="J144" s="145">
        <f>ROUND(I144*H144,2)</f>
        <v>0</v>
      </c>
      <c r="K144" s="146"/>
      <c r="L144" s="32"/>
      <c r="M144" s="147" t="s">
        <v>1</v>
      </c>
      <c r="N144" s="148" t="s">
        <v>45</v>
      </c>
      <c r="P144" s="149">
        <f>O144*H144</f>
        <v>0</v>
      </c>
      <c r="Q144" s="149">
        <v>0</v>
      </c>
      <c r="R144" s="149">
        <f>Q144*H144</f>
        <v>0</v>
      </c>
      <c r="S144" s="149">
        <v>0</v>
      </c>
      <c r="T144" s="150">
        <f>S144*H144</f>
        <v>0</v>
      </c>
      <c r="AR144" s="151" t="s">
        <v>497</v>
      </c>
      <c r="AT144" s="151" t="s">
        <v>375</v>
      </c>
      <c r="AU144" s="151" t="s">
        <v>87</v>
      </c>
      <c r="AY144" s="17" t="s">
        <v>373</v>
      </c>
      <c r="BE144" s="152">
        <f>IF(N144="základní",J144,0)</f>
        <v>0</v>
      </c>
      <c r="BF144" s="152">
        <f>IF(N144="snížená",J144,0)</f>
        <v>0</v>
      </c>
      <c r="BG144" s="152">
        <f>IF(N144="zákl. přenesená",J144,0)</f>
        <v>0</v>
      </c>
      <c r="BH144" s="152">
        <f>IF(N144="sníž. přenesená",J144,0)</f>
        <v>0</v>
      </c>
      <c r="BI144" s="152">
        <f>IF(N144="nulová",J144,0)</f>
        <v>0</v>
      </c>
      <c r="BJ144" s="17" t="s">
        <v>87</v>
      </c>
      <c r="BK144" s="152">
        <f>ROUND(I144*H144,2)</f>
        <v>0</v>
      </c>
      <c r="BL144" s="17" t="s">
        <v>497</v>
      </c>
      <c r="BM144" s="151" t="s">
        <v>3577</v>
      </c>
    </row>
    <row r="145" spans="2:65" s="1" customFormat="1" ht="16.5" customHeight="1">
      <c r="B145" s="32"/>
      <c r="C145" s="139" t="s">
        <v>444</v>
      </c>
      <c r="D145" s="139" t="s">
        <v>375</v>
      </c>
      <c r="E145" s="140" t="s">
        <v>3578</v>
      </c>
      <c r="F145" s="141" t="s">
        <v>3579</v>
      </c>
      <c r="G145" s="142" t="s">
        <v>378</v>
      </c>
      <c r="H145" s="143">
        <v>12</v>
      </c>
      <c r="I145" s="144"/>
      <c r="J145" s="145">
        <f>ROUND(I145*H145,2)</f>
        <v>0</v>
      </c>
      <c r="K145" s="146"/>
      <c r="L145" s="32"/>
      <c r="M145" s="147" t="s">
        <v>1</v>
      </c>
      <c r="N145" s="148" t="s">
        <v>45</v>
      </c>
      <c r="P145" s="149">
        <f>O145*H145</f>
        <v>0</v>
      </c>
      <c r="Q145" s="149">
        <v>0</v>
      </c>
      <c r="R145" s="149">
        <f>Q145*H145</f>
        <v>0</v>
      </c>
      <c r="S145" s="149">
        <v>0</v>
      </c>
      <c r="T145" s="150">
        <f>S145*H145</f>
        <v>0</v>
      </c>
      <c r="AR145" s="151" t="s">
        <v>497</v>
      </c>
      <c r="AT145" s="151" t="s">
        <v>375</v>
      </c>
      <c r="AU145" s="151" t="s">
        <v>87</v>
      </c>
      <c r="AY145" s="17" t="s">
        <v>373</v>
      </c>
      <c r="BE145" s="152">
        <f>IF(N145="základní",J145,0)</f>
        <v>0</v>
      </c>
      <c r="BF145" s="152">
        <f>IF(N145="snížená",J145,0)</f>
        <v>0</v>
      </c>
      <c r="BG145" s="152">
        <f>IF(N145="zákl. přenesená",J145,0)</f>
        <v>0</v>
      </c>
      <c r="BH145" s="152">
        <f>IF(N145="sníž. přenesená",J145,0)</f>
        <v>0</v>
      </c>
      <c r="BI145" s="152">
        <f>IF(N145="nulová",J145,0)</f>
        <v>0</v>
      </c>
      <c r="BJ145" s="17" t="s">
        <v>87</v>
      </c>
      <c r="BK145" s="152">
        <f>ROUND(I145*H145,2)</f>
        <v>0</v>
      </c>
      <c r="BL145" s="17" t="s">
        <v>497</v>
      </c>
      <c r="BM145" s="151" t="s">
        <v>3580</v>
      </c>
    </row>
    <row r="146" spans="2:65" s="11" customFormat="1" ht="25.9" customHeight="1">
      <c r="B146" s="127"/>
      <c r="D146" s="128" t="s">
        <v>79</v>
      </c>
      <c r="E146" s="129" t="s">
        <v>1726</v>
      </c>
      <c r="F146" s="129" t="s">
        <v>3137</v>
      </c>
      <c r="I146" s="130"/>
      <c r="J146" s="131">
        <f>BK146</f>
        <v>0</v>
      </c>
      <c r="L146" s="127"/>
      <c r="M146" s="132"/>
      <c r="P146" s="133">
        <f>P147+P176+P181+P209+P236+P331+P355+P370+P377</f>
        <v>0</v>
      </c>
      <c r="R146" s="133">
        <f>R147+R176+R181+R209+R236+R331+R355+R370+R377</f>
        <v>1.02898</v>
      </c>
      <c r="T146" s="134">
        <f>T147+T176+T181+T209+T236+T331+T355+T370+T377</f>
        <v>0</v>
      </c>
      <c r="AR146" s="128" t="s">
        <v>90</v>
      </c>
      <c r="AT146" s="135" t="s">
        <v>79</v>
      </c>
      <c r="AU146" s="135" t="s">
        <v>80</v>
      </c>
      <c r="AY146" s="128" t="s">
        <v>373</v>
      </c>
      <c r="BK146" s="136">
        <f>BK147+BK176+BK181+BK209+BK236+BK331+BK355+BK370+BK377</f>
        <v>0</v>
      </c>
    </row>
    <row r="147" spans="2:65" s="11" customFormat="1" ht="22.9" customHeight="1">
      <c r="B147" s="127"/>
      <c r="D147" s="128" t="s">
        <v>79</v>
      </c>
      <c r="E147" s="137" t="s">
        <v>1975</v>
      </c>
      <c r="F147" s="137" t="s">
        <v>3581</v>
      </c>
      <c r="I147" s="130"/>
      <c r="J147" s="138">
        <f>BK147</f>
        <v>0</v>
      </c>
      <c r="L147" s="127"/>
      <c r="M147" s="132"/>
      <c r="P147" s="133">
        <f>SUM(P148:P175)</f>
        <v>0</v>
      </c>
      <c r="R147" s="133">
        <f>SUM(R148:R175)</f>
        <v>2.35E-2</v>
      </c>
      <c r="T147" s="134">
        <f>SUM(T148:T175)</f>
        <v>0</v>
      </c>
      <c r="AR147" s="128" t="s">
        <v>90</v>
      </c>
      <c r="AT147" s="135" t="s">
        <v>79</v>
      </c>
      <c r="AU147" s="135" t="s">
        <v>87</v>
      </c>
      <c r="AY147" s="128" t="s">
        <v>373</v>
      </c>
      <c r="BK147" s="136">
        <f>SUM(BK148:BK175)</f>
        <v>0</v>
      </c>
    </row>
    <row r="148" spans="2:65" s="1" customFormat="1" ht="24.2" customHeight="1">
      <c r="B148" s="32"/>
      <c r="C148" s="139" t="s">
        <v>449</v>
      </c>
      <c r="D148" s="139" t="s">
        <v>375</v>
      </c>
      <c r="E148" s="140" t="s">
        <v>3582</v>
      </c>
      <c r="F148" s="141" t="s">
        <v>3583</v>
      </c>
      <c r="G148" s="142" t="s">
        <v>465</v>
      </c>
      <c r="H148" s="143">
        <v>481</v>
      </c>
      <c r="I148" s="144"/>
      <c r="J148" s="145">
        <f>ROUND(I148*H148,2)</f>
        <v>0</v>
      </c>
      <c r="K148" s="146"/>
      <c r="L148" s="32"/>
      <c r="M148" s="147" t="s">
        <v>1</v>
      </c>
      <c r="N148" s="148" t="s">
        <v>45</v>
      </c>
      <c r="P148" s="149">
        <f>O148*H148</f>
        <v>0</v>
      </c>
      <c r="Q148" s="149">
        <v>0</v>
      </c>
      <c r="R148" s="149">
        <f>Q148*H148</f>
        <v>0</v>
      </c>
      <c r="S148" s="149">
        <v>0</v>
      </c>
      <c r="T148" s="150">
        <f>S148*H148</f>
        <v>0</v>
      </c>
      <c r="AR148" s="151" t="s">
        <v>497</v>
      </c>
      <c r="AT148" s="151" t="s">
        <v>375</v>
      </c>
      <c r="AU148" s="151" t="s">
        <v>90</v>
      </c>
      <c r="AY148" s="17" t="s">
        <v>373</v>
      </c>
      <c r="BE148" s="152">
        <f>IF(N148="základní",J148,0)</f>
        <v>0</v>
      </c>
      <c r="BF148" s="152">
        <f>IF(N148="snížená",J148,0)</f>
        <v>0</v>
      </c>
      <c r="BG148" s="152">
        <f>IF(N148="zákl. přenesená",J148,0)</f>
        <v>0</v>
      </c>
      <c r="BH148" s="152">
        <f>IF(N148="sníž. přenesená",J148,0)</f>
        <v>0</v>
      </c>
      <c r="BI148" s="152">
        <f>IF(N148="nulová",J148,0)</f>
        <v>0</v>
      </c>
      <c r="BJ148" s="17" t="s">
        <v>87</v>
      </c>
      <c r="BK148" s="152">
        <f>ROUND(I148*H148,2)</f>
        <v>0</v>
      </c>
      <c r="BL148" s="17" t="s">
        <v>497</v>
      </c>
      <c r="BM148" s="151" t="s">
        <v>3584</v>
      </c>
    </row>
    <row r="149" spans="2:65" s="13" customFormat="1" ht="11.25">
      <c r="B149" s="160"/>
      <c r="D149" s="154" t="s">
        <v>381</v>
      </c>
      <c r="E149" s="161" t="s">
        <v>1</v>
      </c>
      <c r="F149" s="162" t="s">
        <v>3585</v>
      </c>
      <c r="H149" s="163">
        <v>481</v>
      </c>
      <c r="I149" s="164"/>
      <c r="L149" s="160"/>
      <c r="M149" s="165"/>
      <c r="T149" s="166"/>
      <c r="AT149" s="161" t="s">
        <v>381</v>
      </c>
      <c r="AU149" s="161" t="s">
        <v>90</v>
      </c>
      <c r="AV149" s="13" t="s">
        <v>90</v>
      </c>
      <c r="AW149" s="13" t="s">
        <v>36</v>
      </c>
      <c r="AX149" s="13" t="s">
        <v>87</v>
      </c>
      <c r="AY149" s="161" t="s">
        <v>373</v>
      </c>
    </row>
    <row r="150" spans="2:65" s="1" customFormat="1" ht="16.5" customHeight="1">
      <c r="B150" s="32"/>
      <c r="C150" s="139" t="s">
        <v>458</v>
      </c>
      <c r="D150" s="139" t="s">
        <v>375</v>
      </c>
      <c r="E150" s="140" t="s">
        <v>3586</v>
      </c>
      <c r="F150" s="141" t="s">
        <v>3587</v>
      </c>
      <c r="G150" s="142" t="s">
        <v>3588</v>
      </c>
      <c r="H150" s="143">
        <v>15</v>
      </c>
      <c r="I150" s="144"/>
      <c r="J150" s="145">
        <f>ROUND(I150*H150,2)</f>
        <v>0</v>
      </c>
      <c r="K150" s="146"/>
      <c r="L150" s="32"/>
      <c r="M150" s="147" t="s">
        <v>1</v>
      </c>
      <c r="N150" s="148" t="s">
        <v>45</v>
      </c>
      <c r="P150" s="149">
        <f>O150*H150</f>
        <v>0</v>
      </c>
      <c r="Q150" s="149">
        <v>0</v>
      </c>
      <c r="R150" s="149">
        <f>Q150*H150</f>
        <v>0</v>
      </c>
      <c r="S150" s="149">
        <v>0</v>
      </c>
      <c r="T150" s="150">
        <f>S150*H150</f>
        <v>0</v>
      </c>
      <c r="AR150" s="151" t="s">
        <v>497</v>
      </c>
      <c r="AT150" s="151" t="s">
        <v>375</v>
      </c>
      <c r="AU150" s="151" t="s">
        <v>90</v>
      </c>
      <c r="AY150" s="17" t="s">
        <v>373</v>
      </c>
      <c r="BE150" s="152">
        <f>IF(N150="základní",J150,0)</f>
        <v>0</v>
      </c>
      <c r="BF150" s="152">
        <f>IF(N150="snížená",J150,0)</f>
        <v>0</v>
      </c>
      <c r="BG150" s="152">
        <f>IF(N150="zákl. přenesená",J150,0)</f>
        <v>0</v>
      </c>
      <c r="BH150" s="152">
        <f>IF(N150="sníž. přenesená",J150,0)</f>
        <v>0</v>
      </c>
      <c r="BI150" s="152">
        <f>IF(N150="nulová",J150,0)</f>
        <v>0</v>
      </c>
      <c r="BJ150" s="17" t="s">
        <v>87</v>
      </c>
      <c r="BK150" s="152">
        <f>ROUND(I150*H150,2)</f>
        <v>0</v>
      </c>
      <c r="BL150" s="17" t="s">
        <v>497</v>
      </c>
      <c r="BM150" s="151" t="s">
        <v>3589</v>
      </c>
    </row>
    <row r="151" spans="2:65" s="13" customFormat="1" ht="11.25">
      <c r="B151" s="160"/>
      <c r="D151" s="154" t="s">
        <v>381</v>
      </c>
      <c r="E151" s="161" t="s">
        <v>1</v>
      </c>
      <c r="F151" s="162" t="s">
        <v>3590</v>
      </c>
      <c r="H151" s="163">
        <v>15</v>
      </c>
      <c r="I151" s="164"/>
      <c r="L151" s="160"/>
      <c r="M151" s="165"/>
      <c r="T151" s="166"/>
      <c r="AT151" s="161" t="s">
        <v>381</v>
      </c>
      <c r="AU151" s="161" t="s">
        <v>90</v>
      </c>
      <c r="AV151" s="13" t="s">
        <v>90</v>
      </c>
      <c r="AW151" s="13" t="s">
        <v>36</v>
      </c>
      <c r="AX151" s="13" t="s">
        <v>87</v>
      </c>
      <c r="AY151" s="161" t="s">
        <v>373</v>
      </c>
    </row>
    <row r="152" spans="2:65" s="1" customFormat="1" ht="16.5" customHeight="1">
      <c r="B152" s="32"/>
      <c r="C152" s="139" t="s">
        <v>304</v>
      </c>
      <c r="D152" s="139" t="s">
        <v>375</v>
      </c>
      <c r="E152" s="140" t="s">
        <v>3591</v>
      </c>
      <c r="F152" s="141" t="s">
        <v>3592</v>
      </c>
      <c r="G152" s="142" t="s">
        <v>3588</v>
      </c>
      <c r="H152" s="143">
        <v>20</v>
      </c>
      <c r="I152" s="144"/>
      <c r="J152" s="145">
        <f>ROUND(I152*H152,2)</f>
        <v>0</v>
      </c>
      <c r="K152" s="146"/>
      <c r="L152" s="32"/>
      <c r="M152" s="147" t="s">
        <v>1</v>
      </c>
      <c r="N152" s="148" t="s">
        <v>45</v>
      </c>
      <c r="P152" s="149">
        <f>O152*H152</f>
        <v>0</v>
      </c>
      <c r="Q152" s="149">
        <v>0</v>
      </c>
      <c r="R152" s="149">
        <f>Q152*H152</f>
        <v>0</v>
      </c>
      <c r="S152" s="149">
        <v>0</v>
      </c>
      <c r="T152" s="150">
        <f>S152*H152</f>
        <v>0</v>
      </c>
      <c r="AR152" s="151" t="s">
        <v>497</v>
      </c>
      <c r="AT152" s="151" t="s">
        <v>375</v>
      </c>
      <c r="AU152" s="151" t="s">
        <v>90</v>
      </c>
      <c r="AY152" s="17" t="s">
        <v>373</v>
      </c>
      <c r="BE152" s="152">
        <f>IF(N152="základní",J152,0)</f>
        <v>0</v>
      </c>
      <c r="BF152" s="152">
        <f>IF(N152="snížená",J152,0)</f>
        <v>0</v>
      </c>
      <c r="BG152" s="152">
        <f>IF(N152="zákl. přenesená",J152,0)</f>
        <v>0</v>
      </c>
      <c r="BH152" s="152">
        <f>IF(N152="sníž. přenesená",J152,0)</f>
        <v>0</v>
      </c>
      <c r="BI152" s="152">
        <f>IF(N152="nulová",J152,0)</f>
        <v>0</v>
      </c>
      <c r="BJ152" s="17" t="s">
        <v>87</v>
      </c>
      <c r="BK152" s="152">
        <f>ROUND(I152*H152,2)</f>
        <v>0</v>
      </c>
      <c r="BL152" s="17" t="s">
        <v>497</v>
      </c>
      <c r="BM152" s="151" t="s">
        <v>3593</v>
      </c>
    </row>
    <row r="153" spans="2:65" s="13" customFormat="1" ht="11.25">
      <c r="B153" s="160"/>
      <c r="D153" s="154" t="s">
        <v>381</v>
      </c>
      <c r="E153" s="161" t="s">
        <v>1</v>
      </c>
      <c r="F153" s="162" t="s">
        <v>3594</v>
      </c>
      <c r="H153" s="163">
        <v>20</v>
      </c>
      <c r="I153" s="164"/>
      <c r="L153" s="160"/>
      <c r="M153" s="165"/>
      <c r="T153" s="166"/>
      <c r="AT153" s="161" t="s">
        <v>381</v>
      </c>
      <c r="AU153" s="161" t="s">
        <v>90</v>
      </c>
      <c r="AV153" s="13" t="s">
        <v>90</v>
      </c>
      <c r="AW153" s="13" t="s">
        <v>36</v>
      </c>
      <c r="AX153" s="13" t="s">
        <v>87</v>
      </c>
      <c r="AY153" s="161" t="s">
        <v>373</v>
      </c>
    </row>
    <row r="154" spans="2:65" s="1" customFormat="1" ht="16.5" customHeight="1">
      <c r="B154" s="32"/>
      <c r="C154" s="139" t="s">
        <v>8</v>
      </c>
      <c r="D154" s="139" t="s">
        <v>375</v>
      </c>
      <c r="E154" s="140" t="s">
        <v>3595</v>
      </c>
      <c r="F154" s="141" t="s">
        <v>3596</v>
      </c>
      <c r="G154" s="142" t="s">
        <v>3588</v>
      </c>
      <c r="H154" s="143">
        <v>45</v>
      </c>
      <c r="I154" s="144"/>
      <c r="J154" s="145">
        <f>ROUND(I154*H154,2)</f>
        <v>0</v>
      </c>
      <c r="K154" s="146"/>
      <c r="L154" s="32"/>
      <c r="M154" s="147" t="s">
        <v>1</v>
      </c>
      <c r="N154" s="148" t="s">
        <v>45</v>
      </c>
      <c r="P154" s="149">
        <f>O154*H154</f>
        <v>0</v>
      </c>
      <c r="Q154" s="149">
        <v>0</v>
      </c>
      <c r="R154" s="149">
        <f>Q154*H154</f>
        <v>0</v>
      </c>
      <c r="S154" s="149">
        <v>0</v>
      </c>
      <c r="T154" s="150">
        <f>S154*H154</f>
        <v>0</v>
      </c>
      <c r="AR154" s="151" t="s">
        <v>497</v>
      </c>
      <c r="AT154" s="151" t="s">
        <v>375</v>
      </c>
      <c r="AU154" s="151" t="s">
        <v>90</v>
      </c>
      <c r="AY154" s="17" t="s">
        <v>373</v>
      </c>
      <c r="BE154" s="152">
        <f>IF(N154="základní",J154,0)</f>
        <v>0</v>
      </c>
      <c r="BF154" s="152">
        <f>IF(N154="snížená",J154,0)</f>
        <v>0</v>
      </c>
      <c r="BG154" s="152">
        <f>IF(N154="zákl. přenesená",J154,0)</f>
        <v>0</v>
      </c>
      <c r="BH154" s="152">
        <f>IF(N154="sníž. přenesená",J154,0)</f>
        <v>0</v>
      </c>
      <c r="BI154" s="152">
        <f>IF(N154="nulová",J154,0)</f>
        <v>0</v>
      </c>
      <c r="BJ154" s="17" t="s">
        <v>87</v>
      </c>
      <c r="BK154" s="152">
        <f>ROUND(I154*H154,2)</f>
        <v>0</v>
      </c>
      <c r="BL154" s="17" t="s">
        <v>497</v>
      </c>
      <c r="BM154" s="151" t="s">
        <v>3597</v>
      </c>
    </row>
    <row r="155" spans="2:65" s="13" customFormat="1" ht="11.25">
      <c r="B155" s="160"/>
      <c r="D155" s="154" t="s">
        <v>381</v>
      </c>
      <c r="E155" s="161" t="s">
        <v>1</v>
      </c>
      <c r="F155" s="162" t="s">
        <v>3598</v>
      </c>
      <c r="H155" s="163">
        <v>45</v>
      </c>
      <c r="I155" s="164"/>
      <c r="L155" s="160"/>
      <c r="M155" s="165"/>
      <c r="T155" s="166"/>
      <c r="AT155" s="161" t="s">
        <v>381</v>
      </c>
      <c r="AU155" s="161" t="s">
        <v>90</v>
      </c>
      <c r="AV155" s="13" t="s">
        <v>90</v>
      </c>
      <c r="AW155" s="13" t="s">
        <v>36</v>
      </c>
      <c r="AX155" s="13" t="s">
        <v>87</v>
      </c>
      <c r="AY155" s="161" t="s">
        <v>373</v>
      </c>
    </row>
    <row r="156" spans="2:65" s="1" customFormat="1" ht="16.5" customHeight="1">
      <c r="B156" s="32"/>
      <c r="C156" s="139" t="s">
        <v>473</v>
      </c>
      <c r="D156" s="139" t="s">
        <v>375</v>
      </c>
      <c r="E156" s="140" t="s">
        <v>3599</v>
      </c>
      <c r="F156" s="141" t="s">
        <v>3600</v>
      </c>
      <c r="G156" s="142" t="s">
        <v>465</v>
      </c>
      <c r="H156" s="143">
        <v>15</v>
      </c>
      <c r="I156" s="144"/>
      <c r="J156" s="145">
        <f>ROUND(I156*H156,2)</f>
        <v>0</v>
      </c>
      <c r="K156" s="146"/>
      <c r="L156" s="32"/>
      <c r="M156" s="147" t="s">
        <v>1</v>
      </c>
      <c r="N156" s="148" t="s">
        <v>45</v>
      </c>
      <c r="P156" s="149">
        <f>O156*H156</f>
        <v>0</v>
      </c>
      <c r="Q156" s="149">
        <v>0</v>
      </c>
      <c r="R156" s="149">
        <f>Q156*H156</f>
        <v>0</v>
      </c>
      <c r="S156" s="149">
        <v>0</v>
      </c>
      <c r="T156" s="150">
        <f>S156*H156</f>
        <v>0</v>
      </c>
      <c r="AR156" s="151" t="s">
        <v>497</v>
      </c>
      <c r="AT156" s="151" t="s">
        <v>375</v>
      </c>
      <c r="AU156" s="151" t="s">
        <v>90</v>
      </c>
      <c r="AY156" s="17" t="s">
        <v>373</v>
      </c>
      <c r="BE156" s="152">
        <f>IF(N156="základní",J156,0)</f>
        <v>0</v>
      </c>
      <c r="BF156" s="152">
        <f>IF(N156="snížená",J156,0)</f>
        <v>0</v>
      </c>
      <c r="BG156" s="152">
        <f>IF(N156="zákl. přenesená",J156,0)</f>
        <v>0</v>
      </c>
      <c r="BH156" s="152">
        <f>IF(N156="sníž. přenesená",J156,0)</f>
        <v>0</v>
      </c>
      <c r="BI156" s="152">
        <f>IF(N156="nulová",J156,0)</f>
        <v>0</v>
      </c>
      <c r="BJ156" s="17" t="s">
        <v>87</v>
      </c>
      <c r="BK156" s="152">
        <f>ROUND(I156*H156,2)</f>
        <v>0</v>
      </c>
      <c r="BL156" s="17" t="s">
        <v>497</v>
      </c>
      <c r="BM156" s="151" t="s">
        <v>3601</v>
      </c>
    </row>
    <row r="157" spans="2:65" s="13" customFormat="1" ht="11.25">
      <c r="B157" s="160"/>
      <c r="D157" s="154" t="s">
        <v>381</v>
      </c>
      <c r="E157" s="161" t="s">
        <v>1</v>
      </c>
      <c r="F157" s="162" t="s">
        <v>3602</v>
      </c>
      <c r="H157" s="163">
        <v>15</v>
      </c>
      <c r="I157" s="164"/>
      <c r="L157" s="160"/>
      <c r="M157" s="165"/>
      <c r="T157" s="166"/>
      <c r="AT157" s="161" t="s">
        <v>381</v>
      </c>
      <c r="AU157" s="161" t="s">
        <v>90</v>
      </c>
      <c r="AV157" s="13" t="s">
        <v>90</v>
      </c>
      <c r="AW157" s="13" t="s">
        <v>36</v>
      </c>
      <c r="AX157" s="13" t="s">
        <v>87</v>
      </c>
      <c r="AY157" s="161" t="s">
        <v>373</v>
      </c>
    </row>
    <row r="158" spans="2:65" s="1" customFormat="1" ht="16.5" customHeight="1">
      <c r="B158" s="32"/>
      <c r="C158" s="139" t="s">
        <v>478</v>
      </c>
      <c r="D158" s="139" t="s">
        <v>375</v>
      </c>
      <c r="E158" s="140" t="s">
        <v>3603</v>
      </c>
      <c r="F158" s="141" t="s">
        <v>3604</v>
      </c>
      <c r="G158" s="142" t="s">
        <v>465</v>
      </c>
      <c r="H158" s="143">
        <v>35</v>
      </c>
      <c r="I158" s="144"/>
      <c r="J158" s="145">
        <f>ROUND(I158*H158,2)</f>
        <v>0</v>
      </c>
      <c r="K158" s="146"/>
      <c r="L158" s="32"/>
      <c r="M158" s="147" t="s">
        <v>1</v>
      </c>
      <c r="N158" s="148" t="s">
        <v>45</v>
      </c>
      <c r="P158" s="149">
        <f>O158*H158</f>
        <v>0</v>
      </c>
      <c r="Q158" s="149">
        <v>0</v>
      </c>
      <c r="R158" s="149">
        <f>Q158*H158</f>
        <v>0</v>
      </c>
      <c r="S158" s="149">
        <v>0</v>
      </c>
      <c r="T158" s="150">
        <f>S158*H158</f>
        <v>0</v>
      </c>
      <c r="AR158" s="151" t="s">
        <v>497</v>
      </c>
      <c r="AT158" s="151" t="s">
        <v>375</v>
      </c>
      <c r="AU158" s="151" t="s">
        <v>90</v>
      </c>
      <c r="AY158" s="17" t="s">
        <v>373</v>
      </c>
      <c r="BE158" s="152">
        <f>IF(N158="základní",J158,0)</f>
        <v>0</v>
      </c>
      <c r="BF158" s="152">
        <f>IF(N158="snížená",J158,0)</f>
        <v>0</v>
      </c>
      <c r="BG158" s="152">
        <f>IF(N158="zákl. přenesená",J158,0)</f>
        <v>0</v>
      </c>
      <c r="BH158" s="152">
        <f>IF(N158="sníž. přenesená",J158,0)</f>
        <v>0</v>
      </c>
      <c r="BI158" s="152">
        <f>IF(N158="nulová",J158,0)</f>
        <v>0</v>
      </c>
      <c r="BJ158" s="17" t="s">
        <v>87</v>
      </c>
      <c r="BK158" s="152">
        <f>ROUND(I158*H158,2)</f>
        <v>0</v>
      </c>
      <c r="BL158" s="17" t="s">
        <v>497</v>
      </c>
      <c r="BM158" s="151" t="s">
        <v>3605</v>
      </c>
    </row>
    <row r="159" spans="2:65" s="13" customFormat="1" ht="11.25">
      <c r="B159" s="160"/>
      <c r="D159" s="154" t="s">
        <v>381</v>
      </c>
      <c r="E159" s="161" t="s">
        <v>1</v>
      </c>
      <c r="F159" s="162" t="s">
        <v>3606</v>
      </c>
      <c r="H159" s="163">
        <v>35</v>
      </c>
      <c r="I159" s="164"/>
      <c r="L159" s="160"/>
      <c r="M159" s="165"/>
      <c r="T159" s="166"/>
      <c r="AT159" s="161" t="s">
        <v>381</v>
      </c>
      <c r="AU159" s="161" t="s">
        <v>90</v>
      </c>
      <c r="AV159" s="13" t="s">
        <v>90</v>
      </c>
      <c r="AW159" s="13" t="s">
        <v>36</v>
      </c>
      <c r="AX159" s="13" t="s">
        <v>87</v>
      </c>
      <c r="AY159" s="161" t="s">
        <v>373</v>
      </c>
    </row>
    <row r="160" spans="2:65" s="1" customFormat="1" ht="16.5" customHeight="1">
      <c r="B160" s="32"/>
      <c r="C160" s="139" t="s">
        <v>271</v>
      </c>
      <c r="D160" s="139" t="s">
        <v>375</v>
      </c>
      <c r="E160" s="140" t="s">
        <v>3607</v>
      </c>
      <c r="F160" s="141" t="s">
        <v>3608</v>
      </c>
      <c r="G160" s="142" t="s">
        <v>3609</v>
      </c>
      <c r="H160" s="143">
        <v>55</v>
      </c>
      <c r="I160" s="144"/>
      <c r="J160" s="145">
        <f>ROUND(I160*H160,2)</f>
        <v>0</v>
      </c>
      <c r="K160" s="146"/>
      <c r="L160" s="32"/>
      <c r="M160" s="147" t="s">
        <v>1</v>
      </c>
      <c r="N160" s="148" t="s">
        <v>45</v>
      </c>
      <c r="P160" s="149">
        <f>O160*H160</f>
        <v>0</v>
      </c>
      <c r="Q160" s="149">
        <v>0</v>
      </c>
      <c r="R160" s="149">
        <f>Q160*H160</f>
        <v>0</v>
      </c>
      <c r="S160" s="149">
        <v>0</v>
      </c>
      <c r="T160" s="150">
        <f>S160*H160</f>
        <v>0</v>
      </c>
      <c r="AR160" s="151" t="s">
        <v>497</v>
      </c>
      <c r="AT160" s="151" t="s">
        <v>375</v>
      </c>
      <c r="AU160" s="151" t="s">
        <v>90</v>
      </c>
      <c r="AY160" s="17" t="s">
        <v>373</v>
      </c>
      <c r="BE160" s="152">
        <f>IF(N160="základní",J160,0)</f>
        <v>0</v>
      </c>
      <c r="BF160" s="152">
        <f>IF(N160="snížená",J160,0)</f>
        <v>0</v>
      </c>
      <c r="BG160" s="152">
        <f>IF(N160="zákl. přenesená",J160,0)</f>
        <v>0</v>
      </c>
      <c r="BH160" s="152">
        <f>IF(N160="sníž. přenesená",J160,0)</f>
        <v>0</v>
      </c>
      <c r="BI160" s="152">
        <f>IF(N160="nulová",J160,0)</f>
        <v>0</v>
      </c>
      <c r="BJ160" s="17" t="s">
        <v>87</v>
      </c>
      <c r="BK160" s="152">
        <f>ROUND(I160*H160,2)</f>
        <v>0</v>
      </c>
      <c r="BL160" s="17" t="s">
        <v>497</v>
      </c>
      <c r="BM160" s="151" t="s">
        <v>3610</v>
      </c>
    </row>
    <row r="161" spans="2:65" s="13" customFormat="1" ht="11.25">
      <c r="B161" s="160"/>
      <c r="D161" s="154" t="s">
        <v>381</v>
      </c>
      <c r="E161" s="161" t="s">
        <v>1</v>
      </c>
      <c r="F161" s="162" t="s">
        <v>3611</v>
      </c>
      <c r="H161" s="163">
        <v>55</v>
      </c>
      <c r="I161" s="164"/>
      <c r="L161" s="160"/>
      <c r="M161" s="165"/>
      <c r="T161" s="166"/>
      <c r="AT161" s="161" t="s">
        <v>381</v>
      </c>
      <c r="AU161" s="161" t="s">
        <v>90</v>
      </c>
      <c r="AV161" s="13" t="s">
        <v>90</v>
      </c>
      <c r="AW161" s="13" t="s">
        <v>36</v>
      </c>
      <c r="AX161" s="13" t="s">
        <v>87</v>
      </c>
      <c r="AY161" s="161" t="s">
        <v>373</v>
      </c>
    </row>
    <row r="162" spans="2:65" s="1" customFormat="1" ht="16.5" customHeight="1">
      <c r="B162" s="32"/>
      <c r="C162" s="139" t="s">
        <v>497</v>
      </c>
      <c r="D162" s="139" t="s">
        <v>375</v>
      </c>
      <c r="E162" s="140" t="s">
        <v>3612</v>
      </c>
      <c r="F162" s="141" t="s">
        <v>3613</v>
      </c>
      <c r="G162" s="142" t="s">
        <v>465</v>
      </c>
      <c r="H162" s="143">
        <v>50</v>
      </c>
      <c r="I162" s="144"/>
      <c r="J162" s="145">
        <f>ROUND(I162*H162,2)</f>
        <v>0</v>
      </c>
      <c r="K162" s="146"/>
      <c r="L162" s="32"/>
      <c r="M162" s="147" t="s">
        <v>1</v>
      </c>
      <c r="N162" s="148" t="s">
        <v>45</v>
      </c>
      <c r="P162" s="149">
        <f>O162*H162</f>
        <v>0</v>
      </c>
      <c r="Q162" s="149">
        <v>0</v>
      </c>
      <c r="R162" s="149">
        <f>Q162*H162</f>
        <v>0</v>
      </c>
      <c r="S162" s="149">
        <v>0</v>
      </c>
      <c r="T162" s="150">
        <f>S162*H162</f>
        <v>0</v>
      </c>
      <c r="AR162" s="151" t="s">
        <v>497</v>
      </c>
      <c r="AT162" s="151" t="s">
        <v>375</v>
      </c>
      <c r="AU162" s="151" t="s">
        <v>90</v>
      </c>
      <c r="AY162" s="17" t="s">
        <v>373</v>
      </c>
      <c r="BE162" s="152">
        <f>IF(N162="základní",J162,0)</f>
        <v>0</v>
      </c>
      <c r="BF162" s="152">
        <f>IF(N162="snížená",J162,0)</f>
        <v>0</v>
      </c>
      <c r="BG162" s="152">
        <f>IF(N162="zákl. přenesená",J162,0)</f>
        <v>0</v>
      </c>
      <c r="BH162" s="152">
        <f>IF(N162="sníž. přenesená",J162,0)</f>
        <v>0</v>
      </c>
      <c r="BI162" s="152">
        <f>IF(N162="nulová",J162,0)</f>
        <v>0</v>
      </c>
      <c r="BJ162" s="17" t="s">
        <v>87</v>
      </c>
      <c r="BK162" s="152">
        <f>ROUND(I162*H162,2)</f>
        <v>0</v>
      </c>
      <c r="BL162" s="17" t="s">
        <v>497</v>
      </c>
      <c r="BM162" s="151" t="s">
        <v>3614</v>
      </c>
    </row>
    <row r="163" spans="2:65" s="13" customFormat="1" ht="11.25">
      <c r="B163" s="160"/>
      <c r="D163" s="154" t="s">
        <v>381</v>
      </c>
      <c r="E163" s="161" t="s">
        <v>1</v>
      </c>
      <c r="F163" s="162" t="s">
        <v>3615</v>
      </c>
      <c r="H163" s="163">
        <v>50</v>
      </c>
      <c r="I163" s="164"/>
      <c r="L163" s="160"/>
      <c r="M163" s="165"/>
      <c r="T163" s="166"/>
      <c r="AT163" s="161" t="s">
        <v>381</v>
      </c>
      <c r="AU163" s="161" t="s">
        <v>90</v>
      </c>
      <c r="AV163" s="13" t="s">
        <v>90</v>
      </c>
      <c r="AW163" s="13" t="s">
        <v>36</v>
      </c>
      <c r="AX163" s="13" t="s">
        <v>87</v>
      </c>
      <c r="AY163" s="161" t="s">
        <v>373</v>
      </c>
    </row>
    <row r="164" spans="2:65" s="1" customFormat="1" ht="16.5" customHeight="1">
      <c r="B164" s="32"/>
      <c r="C164" s="139" t="s">
        <v>513</v>
      </c>
      <c r="D164" s="139" t="s">
        <v>375</v>
      </c>
      <c r="E164" s="140" t="s">
        <v>3616</v>
      </c>
      <c r="F164" s="141" t="s">
        <v>3617</v>
      </c>
      <c r="G164" s="142" t="s">
        <v>465</v>
      </c>
      <c r="H164" s="143">
        <v>55</v>
      </c>
      <c r="I164" s="144"/>
      <c r="J164" s="145">
        <f>ROUND(I164*H164,2)</f>
        <v>0</v>
      </c>
      <c r="K164" s="146"/>
      <c r="L164" s="32"/>
      <c r="M164" s="147" t="s">
        <v>1</v>
      </c>
      <c r="N164" s="148" t="s">
        <v>45</v>
      </c>
      <c r="P164" s="149">
        <f>O164*H164</f>
        <v>0</v>
      </c>
      <c r="Q164" s="149">
        <v>0</v>
      </c>
      <c r="R164" s="149">
        <f>Q164*H164</f>
        <v>0</v>
      </c>
      <c r="S164" s="149">
        <v>0</v>
      </c>
      <c r="T164" s="150">
        <f>S164*H164</f>
        <v>0</v>
      </c>
      <c r="AR164" s="151" t="s">
        <v>497</v>
      </c>
      <c r="AT164" s="151" t="s">
        <v>375</v>
      </c>
      <c r="AU164" s="151" t="s">
        <v>90</v>
      </c>
      <c r="AY164" s="17" t="s">
        <v>373</v>
      </c>
      <c r="BE164" s="152">
        <f>IF(N164="základní",J164,0)</f>
        <v>0</v>
      </c>
      <c r="BF164" s="152">
        <f>IF(N164="snížená",J164,0)</f>
        <v>0</v>
      </c>
      <c r="BG164" s="152">
        <f>IF(N164="zákl. přenesená",J164,0)</f>
        <v>0</v>
      </c>
      <c r="BH164" s="152">
        <f>IF(N164="sníž. přenesená",J164,0)</f>
        <v>0</v>
      </c>
      <c r="BI164" s="152">
        <f>IF(N164="nulová",J164,0)</f>
        <v>0</v>
      </c>
      <c r="BJ164" s="17" t="s">
        <v>87</v>
      </c>
      <c r="BK164" s="152">
        <f>ROUND(I164*H164,2)</f>
        <v>0</v>
      </c>
      <c r="BL164" s="17" t="s">
        <v>497</v>
      </c>
      <c r="BM164" s="151" t="s">
        <v>3618</v>
      </c>
    </row>
    <row r="165" spans="2:65" s="13" customFormat="1" ht="11.25">
      <c r="B165" s="160"/>
      <c r="D165" s="154" t="s">
        <v>381</v>
      </c>
      <c r="E165" s="161" t="s">
        <v>1</v>
      </c>
      <c r="F165" s="162" t="s">
        <v>3619</v>
      </c>
      <c r="H165" s="163">
        <v>55</v>
      </c>
      <c r="I165" s="164"/>
      <c r="L165" s="160"/>
      <c r="M165" s="165"/>
      <c r="T165" s="166"/>
      <c r="AT165" s="161" t="s">
        <v>381</v>
      </c>
      <c r="AU165" s="161" t="s">
        <v>90</v>
      </c>
      <c r="AV165" s="13" t="s">
        <v>90</v>
      </c>
      <c r="AW165" s="13" t="s">
        <v>36</v>
      </c>
      <c r="AX165" s="13" t="s">
        <v>87</v>
      </c>
      <c r="AY165" s="161" t="s">
        <v>373</v>
      </c>
    </row>
    <row r="166" spans="2:65" s="1" customFormat="1" ht="16.5" customHeight="1">
      <c r="B166" s="32"/>
      <c r="C166" s="139" t="s">
        <v>519</v>
      </c>
      <c r="D166" s="139" t="s">
        <v>375</v>
      </c>
      <c r="E166" s="140" t="s">
        <v>3620</v>
      </c>
      <c r="F166" s="141" t="s">
        <v>3621</v>
      </c>
      <c r="G166" s="142" t="s">
        <v>465</v>
      </c>
      <c r="H166" s="143">
        <v>145</v>
      </c>
      <c r="I166" s="144"/>
      <c r="J166" s="145">
        <f>ROUND(I166*H166,2)</f>
        <v>0</v>
      </c>
      <c r="K166" s="146"/>
      <c r="L166" s="32"/>
      <c r="M166" s="147" t="s">
        <v>1</v>
      </c>
      <c r="N166" s="148" t="s">
        <v>45</v>
      </c>
      <c r="P166" s="149">
        <f>O166*H166</f>
        <v>0</v>
      </c>
      <c r="Q166" s="149">
        <v>0</v>
      </c>
      <c r="R166" s="149">
        <f>Q166*H166</f>
        <v>0</v>
      </c>
      <c r="S166" s="149">
        <v>0</v>
      </c>
      <c r="T166" s="150">
        <f>S166*H166</f>
        <v>0</v>
      </c>
      <c r="AR166" s="151" t="s">
        <v>497</v>
      </c>
      <c r="AT166" s="151" t="s">
        <v>375</v>
      </c>
      <c r="AU166" s="151" t="s">
        <v>90</v>
      </c>
      <c r="AY166" s="17" t="s">
        <v>373</v>
      </c>
      <c r="BE166" s="152">
        <f>IF(N166="základní",J166,0)</f>
        <v>0</v>
      </c>
      <c r="BF166" s="152">
        <f>IF(N166="snížená",J166,0)</f>
        <v>0</v>
      </c>
      <c r="BG166" s="152">
        <f>IF(N166="zákl. přenesená",J166,0)</f>
        <v>0</v>
      </c>
      <c r="BH166" s="152">
        <f>IF(N166="sníž. přenesená",J166,0)</f>
        <v>0</v>
      </c>
      <c r="BI166" s="152">
        <f>IF(N166="nulová",J166,0)</f>
        <v>0</v>
      </c>
      <c r="BJ166" s="17" t="s">
        <v>87</v>
      </c>
      <c r="BK166" s="152">
        <f>ROUND(I166*H166,2)</f>
        <v>0</v>
      </c>
      <c r="BL166" s="17" t="s">
        <v>497</v>
      </c>
      <c r="BM166" s="151" t="s">
        <v>3622</v>
      </c>
    </row>
    <row r="167" spans="2:65" s="13" customFormat="1" ht="11.25">
      <c r="B167" s="160"/>
      <c r="D167" s="154" t="s">
        <v>381</v>
      </c>
      <c r="E167" s="161" t="s">
        <v>1</v>
      </c>
      <c r="F167" s="162" t="s">
        <v>3623</v>
      </c>
      <c r="H167" s="163">
        <v>145</v>
      </c>
      <c r="I167" s="164"/>
      <c r="L167" s="160"/>
      <c r="M167" s="165"/>
      <c r="T167" s="166"/>
      <c r="AT167" s="161" t="s">
        <v>381</v>
      </c>
      <c r="AU167" s="161" t="s">
        <v>90</v>
      </c>
      <c r="AV167" s="13" t="s">
        <v>90</v>
      </c>
      <c r="AW167" s="13" t="s">
        <v>36</v>
      </c>
      <c r="AX167" s="13" t="s">
        <v>87</v>
      </c>
      <c r="AY167" s="161" t="s">
        <v>373</v>
      </c>
    </row>
    <row r="168" spans="2:65" s="1" customFormat="1" ht="16.5" customHeight="1">
      <c r="B168" s="32"/>
      <c r="C168" s="139" t="s">
        <v>525</v>
      </c>
      <c r="D168" s="139" t="s">
        <v>375</v>
      </c>
      <c r="E168" s="140" t="s">
        <v>3624</v>
      </c>
      <c r="F168" s="141" t="s">
        <v>3625</v>
      </c>
      <c r="G168" s="142" t="s">
        <v>3588</v>
      </c>
      <c r="H168" s="143">
        <v>130</v>
      </c>
      <c r="I168" s="144"/>
      <c r="J168" s="145">
        <f>ROUND(I168*H168,2)</f>
        <v>0</v>
      </c>
      <c r="K168" s="146"/>
      <c r="L168" s="32"/>
      <c r="M168" s="147" t="s">
        <v>1</v>
      </c>
      <c r="N168" s="148" t="s">
        <v>45</v>
      </c>
      <c r="P168" s="149">
        <f>O168*H168</f>
        <v>0</v>
      </c>
      <c r="Q168" s="149">
        <v>0</v>
      </c>
      <c r="R168" s="149">
        <f>Q168*H168</f>
        <v>0</v>
      </c>
      <c r="S168" s="149">
        <v>0</v>
      </c>
      <c r="T168" s="150">
        <f>S168*H168</f>
        <v>0</v>
      </c>
      <c r="AR168" s="151" t="s">
        <v>497</v>
      </c>
      <c r="AT168" s="151" t="s">
        <v>375</v>
      </c>
      <c r="AU168" s="151" t="s">
        <v>90</v>
      </c>
      <c r="AY168" s="17" t="s">
        <v>373</v>
      </c>
      <c r="BE168" s="152">
        <f>IF(N168="základní",J168,0)</f>
        <v>0</v>
      </c>
      <c r="BF168" s="152">
        <f>IF(N168="snížená",J168,0)</f>
        <v>0</v>
      </c>
      <c r="BG168" s="152">
        <f>IF(N168="zákl. přenesená",J168,0)</f>
        <v>0</v>
      </c>
      <c r="BH168" s="152">
        <f>IF(N168="sníž. přenesená",J168,0)</f>
        <v>0</v>
      </c>
      <c r="BI168" s="152">
        <f>IF(N168="nulová",J168,0)</f>
        <v>0</v>
      </c>
      <c r="BJ168" s="17" t="s">
        <v>87</v>
      </c>
      <c r="BK168" s="152">
        <f>ROUND(I168*H168,2)</f>
        <v>0</v>
      </c>
      <c r="BL168" s="17" t="s">
        <v>497</v>
      </c>
      <c r="BM168" s="151" t="s">
        <v>3626</v>
      </c>
    </row>
    <row r="169" spans="2:65" s="13" customFormat="1" ht="11.25">
      <c r="B169" s="160"/>
      <c r="D169" s="154" t="s">
        <v>381</v>
      </c>
      <c r="E169" s="161" t="s">
        <v>1</v>
      </c>
      <c r="F169" s="162" t="s">
        <v>3627</v>
      </c>
      <c r="H169" s="163">
        <v>130</v>
      </c>
      <c r="I169" s="164"/>
      <c r="L169" s="160"/>
      <c r="M169" s="165"/>
      <c r="T169" s="166"/>
      <c r="AT169" s="161" t="s">
        <v>381</v>
      </c>
      <c r="AU169" s="161" t="s">
        <v>90</v>
      </c>
      <c r="AV169" s="13" t="s">
        <v>90</v>
      </c>
      <c r="AW169" s="13" t="s">
        <v>36</v>
      </c>
      <c r="AX169" s="13" t="s">
        <v>87</v>
      </c>
      <c r="AY169" s="161" t="s">
        <v>373</v>
      </c>
    </row>
    <row r="170" spans="2:65" s="1" customFormat="1" ht="16.5" customHeight="1">
      <c r="B170" s="32"/>
      <c r="C170" s="139" t="s">
        <v>530</v>
      </c>
      <c r="D170" s="139" t="s">
        <v>375</v>
      </c>
      <c r="E170" s="140" t="s">
        <v>3628</v>
      </c>
      <c r="F170" s="141" t="s">
        <v>3629</v>
      </c>
      <c r="G170" s="142" t="s">
        <v>3588</v>
      </c>
      <c r="H170" s="143">
        <v>2</v>
      </c>
      <c r="I170" s="144"/>
      <c r="J170" s="145">
        <f>ROUND(I170*H170,2)</f>
        <v>0</v>
      </c>
      <c r="K170" s="146"/>
      <c r="L170" s="32"/>
      <c r="M170" s="147" t="s">
        <v>1</v>
      </c>
      <c r="N170" s="148" t="s">
        <v>45</v>
      </c>
      <c r="P170" s="149">
        <f>O170*H170</f>
        <v>0</v>
      </c>
      <c r="Q170" s="149">
        <v>0</v>
      </c>
      <c r="R170" s="149">
        <f>Q170*H170</f>
        <v>0</v>
      </c>
      <c r="S170" s="149">
        <v>0</v>
      </c>
      <c r="T170" s="150">
        <f>S170*H170</f>
        <v>0</v>
      </c>
      <c r="AR170" s="151" t="s">
        <v>497</v>
      </c>
      <c r="AT170" s="151" t="s">
        <v>375</v>
      </c>
      <c r="AU170" s="151" t="s">
        <v>90</v>
      </c>
      <c r="AY170" s="17" t="s">
        <v>373</v>
      </c>
      <c r="BE170" s="152">
        <f>IF(N170="základní",J170,0)</f>
        <v>0</v>
      </c>
      <c r="BF170" s="152">
        <f>IF(N170="snížená",J170,0)</f>
        <v>0</v>
      </c>
      <c r="BG170" s="152">
        <f>IF(N170="zákl. přenesená",J170,0)</f>
        <v>0</v>
      </c>
      <c r="BH170" s="152">
        <f>IF(N170="sníž. přenesená",J170,0)</f>
        <v>0</v>
      </c>
      <c r="BI170" s="152">
        <f>IF(N170="nulová",J170,0)</f>
        <v>0</v>
      </c>
      <c r="BJ170" s="17" t="s">
        <v>87</v>
      </c>
      <c r="BK170" s="152">
        <f>ROUND(I170*H170,2)</f>
        <v>0</v>
      </c>
      <c r="BL170" s="17" t="s">
        <v>497</v>
      </c>
      <c r="BM170" s="151" t="s">
        <v>3630</v>
      </c>
    </row>
    <row r="171" spans="2:65" s="13" customFormat="1" ht="11.25">
      <c r="B171" s="160"/>
      <c r="D171" s="154" t="s">
        <v>381</v>
      </c>
      <c r="E171" s="161" t="s">
        <v>1</v>
      </c>
      <c r="F171" s="162" t="s">
        <v>3631</v>
      </c>
      <c r="H171" s="163">
        <v>2</v>
      </c>
      <c r="I171" s="164"/>
      <c r="L171" s="160"/>
      <c r="M171" s="165"/>
      <c r="T171" s="166"/>
      <c r="AT171" s="161" t="s">
        <v>381</v>
      </c>
      <c r="AU171" s="161" t="s">
        <v>90</v>
      </c>
      <c r="AV171" s="13" t="s">
        <v>90</v>
      </c>
      <c r="AW171" s="13" t="s">
        <v>36</v>
      </c>
      <c r="AX171" s="13" t="s">
        <v>87</v>
      </c>
      <c r="AY171" s="161" t="s">
        <v>373</v>
      </c>
    </row>
    <row r="172" spans="2:65" s="1" customFormat="1" ht="24.2" customHeight="1">
      <c r="B172" s="32"/>
      <c r="C172" s="139" t="s">
        <v>7</v>
      </c>
      <c r="D172" s="139" t="s">
        <v>375</v>
      </c>
      <c r="E172" s="140" t="s">
        <v>3632</v>
      </c>
      <c r="F172" s="141" t="s">
        <v>3633</v>
      </c>
      <c r="G172" s="142" t="s">
        <v>465</v>
      </c>
      <c r="H172" s="143">
        <v>3</v>
      </c>
      <c r="I172" s="144"/>
      <c r="J172" s="145">
        <f>ROUND(I172*H172,2)</f>
        <v>0</v>
      </c>
      <c r="K172" s="146"/>
      <c r="L172" s="32"/>
      <c r="M172" s="147" t="s">
        <v>1</v>
      </c>
      <c r="N172" s="148" t="s">
        <v>45</v>
      </c>
      <c r="P172" s="149">
        <f>O172*H172</f>
        <v>0</v>
      </c>
      <c r="Q172" s="149">
        <v>0</v>
      </c>
      <c r="R172" s="149">
        <f>Q172*H172</f>
        <v>0</v>
      </c>
      <c r="S172" s="149">
        <v>0</v>
      </c>
      <c r="T172" s="150">
        <f>S172*H172</f>
        <v>0</v>
      </c>
      <c r="AR172" s="151" t="s">
        <v>497</v>
      </c>
      <c r="AT172" s="151" t="s">
        <v>375</v>
      </c>
      <c r="AU172" s="151" t="s">
        <v>90</v>
      </c>
      <c r="AY172" s="17" t="s">
        <v>373</v>
      </c>
      <c r="BE172" s="152">
        <f>IF(N172="základní",J172,0)</f>
        <v>0</v>
      </c>
      <c r="BF172" s="152">
        <f>IF(N172="snížená",J172,0)</f>
        <v>0</v>
      </c>
      <c r="BG172" s="152">
        <f>IF(N172="zákl. přenesená",J172,0)</f>
        <v>0</v>
      </c>
      <c r="BH172" s="152">
        <f>IF(N172="sníž. přenesená",J172,0)</f>
        <v>0</v>
      </c>
      <c r="BI172" s="152">
        <f>IF(N172="nulová",J172,0)</f>
        <v>0</v>
      </c>
      <c r="BJ172" s="17" t="s">
        <v>87</v>
      </c>
      <c r="BK172" s="152">
        <f>ROUND(I172*H172,2)</f>
        <v>0</v>
      </c>
      <c r="BL172" s="17" t="s">
        <v>497</v>
      </c>
      <c r="BM172" s="151" t="s">
        <v>3634</v>
      </c>
    </row>
    <row r="173" spans="2:65" s="13" customFormat="1" ht="11.25">
      <c r="B173" s="160"/>
      <c r="D173" s="154" t="s">
        <v>381</v>
      </c>
      <c r="E173" s="161" t="s">
        <v>1</v>
      </c>
      <c r="F173" s="162" t="s">
        <v>3635</v>
      </c>
      <c r="H173" s="163">
        <v>3</v>
      </c>
      <c r="I173" s="164"/>
      <c r="L173" s="160"/>
      <c r="M173" s="165"/>
      <c r="T173" s="166"/>
      <c r="AT173" s="161" t="s">
        <v>381</v>
      </c>
      <c r="AU173" s="161" t="s">
        <v>90</v>
      </c>
      <c r="AV173" s="13" t="s">
        <v>90</v>
      </c>
      <c r="AW173" s="13" t="s">
        <v>36</v>
      </c>
      <c r="AX173" s="13" t="s">
        <v>87</v>
      </c>
      <c r="AY173" s="161" t="s">
        <v>373</v>
      </c>
    </row>
    <row r="174" spans="2:65" s="1" customFormat="1" ht="16.5" customHeight="1">
      <c r="B174" s="32"/>
      <c r="C174" s="185" t="s">
        <v>560</v>
      </c>
      <c r="D174" s="185" t="s">
        <v>479</v>
      </c>
      <c r="E174" s="186" t="s">
        <v>3636</v>
      </c>
      <c r="F174" s="187" t="s">
        <v>3637</v>
      </c>
      <c r="G174" s="188" t="s">
        <v>914</v>
      </c>
      <c r="H174" s="189">
        <v>5</v>
      </c>
      <c r="I174" s="190"/>
      <c r="J174" s="191">
        <f>ROUND(I174*H174,2)</f>
        <v>0</v>
      </c>
      <c r="K174" s="192"/>
      <c r="L174" s="193"/>
      <c r="M174" s="194" t="s">
        <v>1</v>
      </c>
      <c r="N174" s="195" t="s">
        <v>45</v>
      </c>
      <c r="P174" s="149">
        <f>O174*H174</f>
        <v>0</v>
      </c>
      <c r="Q174" s="149">
        <v>4.7000000000000002E-3</v>
      </c>
      <c r="R174" s="149">
        <f>Q174*H174</f>
        <v>2.35E-2</v>
      </c>
      <c r="S174" s="149">
        <v>0</v>
      </c>
      <c r="T174" s="150">
        <f>S174*H174</f>
        <v>0</v>
      </c>
      <c r="AR174" s="151" t="s">
        <v>658</v>
      </c>
      <c r="AT174" s="151" t="s">
        <v>479</v>
      </c>
      <c r="AU174" s="151" t="s">
        <v>90</v>
      </c>
      <c r="AY174" s="17" t="s">
        <v>373</v>
      </c>
      <c r="BE174" s="152">
        <f>IF(N174="základní",J174,0)</f>
        <v>0</v>
      </c>
      <c r="BF174" s="152">
        <f>IF(N174="snížená",J174,0)</f>
        <v>0</v>
      </c>
      <c r="BG174" s="152">
        <f>IF(N174="zákl. přenesená",J174,0)</f>
        <v>0</v>
      </c>
      <c r="BH174" s="152">
        <f>IF(N174="sníž. přenesená",J174,0)</f>
        <v>0</v>
      </c>
      <c r="BI174" s="152">
        <f>IF(N174="nulová",J174,0)</f>
        <v>0</v>
      </c>
      <c r="BJ174" s="17" t="s">
        <v>87</v>
      </c>
      <c r="BK174" s="152">
        <f>ROUND(I174*H174,2)</f>
        <v>0</v>
      </c>
      <c r="BL174" s="17" t="s">
        <v>497</v>
      </c>
      <c r="BM174" s="151" t="s">
        <v>3638</v>
      </c>
    </row>
    <row r="175" spans="2:65" s="1" customFormat="1" ht="24.2" customHeight="1">
      <c r="B175" s="32"/>
      <c r="C175" s="139" t="s">
        <v>567</v>
      </c>
      <c r="D175" s="139" t="s">
        <v>375</v>
      </c>
      <c r="E175" s="140" t="s">
        <v>2075</v>
      </c>
      <c r="F175" s="141" t="s">
        <v>2076</v>
      </c>
      <c r="G175" s="142" t="s">
        <v>647</v>
      </c>
      <c r="H175" s="143">
        <v>2.4E-2</v>
      </c>
      <c r="I175" s="144"/>
      <c r="J175" s="145">
        <f>ROUND(I175*H175,2)</f>
        <v>0</v>
      </c>
      <c r="K175" s="146"/>
      <c r="L175" s="32"/>
      <c r="M175" s="147" t="s">
        <v>1</v>
      </c>
      <c r="N175" s="148" t="s">
        <v>45</v>
      </c>
      <c r="P175" s="149">
        <f>O175*H175</f>
        <v>0</v>
      </c>
      <c r="Q175" s="149">
        <v>0</v>
      </c>
      <c r="R175" s="149">
        <f>Q175*H175</f>
        <v>0</v>
      </c>
      <c r="S175" s="149">
        <v>0</v>
      </c>
      <c r="T175" s="150">
        <f>S175*H175</f>
        <v>0</v>
      </c>
      <c r="AR175" s="151" t="s">
        <v>497</v>
      </c>
      <c r="AT175" s="151" t="s">
        <v>375</v>
      </c>
      <c r="AU175" s="151" t="s">
        <v>90</v>
      </c>
      <c r="AY175" s="17" t="s">
        <v>373</v>
      </c>
      <c r="BE175" s="152">
        <f>IF(N175="základní",J175,0)</f>
        <v>0</v>
      </c>
      <c r="BF175" s="152">
        <f>IF(N175="snížená",J175,0)</f>
        <v>0</v>
      </c>
      <c r="BG175" s="152">
        <f>IF(N175="zákl. přenesená",J175,0)</f>
        <v>0</v>
      </c>
      <c r="BH175" s="152">
        <f>IF(N175="sníž. přenesená",J175,0)</f>
        <v>0</v>
      </c>
      <c r="BI175" s="152">
        <f>IF(N175="nulová",J175,0)</f>
        <v>0</v>
      </c>
      <c r="BJ175" s="17" t="s">
        <v>87</v>
      </c>
      <c r="BK175" s="152">
        <f>ROUND(I175*H175,2)</f>
        <v>0</v>
      </c>
      <c r="BL175" s="17" t="s">
        <v>497</v>
      </c>
      <c r="BM175" s="151" t="s">
        <v>3639</v>
      </c>
    </row>
    <row r="176" spans="2:65" s="11" customFormat="1" ht="22.9" customHeight="1">
      <c r="B176" s="127"/>
      <c r="D176" s="128" t="s">
        <v>79</v>
      </c>
      <c r="E176" s="137" t="s">
        <v>2078</v>
      </c>
      <c r="F176" s="137" t="s">
        <v>2079</v>
      </c>
      <c r="I176" s="130"/>
      <c r="J176" s="138">
        <f>BK176</f>
        <v>0</v>
      </c>
      <c r="L176" s="127"/>
      <c r="M176" s="132"/>
      <c r="P176" s="133">
        <f>SUM(P177:P180)</f>
        <v>0</v>
      </c>
      <c r="R176" s="133">
        <f>SUM(R177:R180)</f>
        <v>4.9199999999999999E-3</v>
      </c>
      <c r="T176" s="134">
        <f>SUM(T177:T180)</f>
        <v>0</v>
      </c>
      <c r="AR176" s="128" t="s">
        <v>90</v>
      </c>
      <c r="AT176" s="135" t="s">
        <v>79</v>
      </c>
      <c r="AU176" s="135" t="s">
        <v>87</v>
      </c>
      <c r="AY176" s="128" t="s">
        <v>373</v>
      </c>
      <c r="BK176" s="136">
        <f>SUM(BK177:BK180)</f>
        <v>0</v>
      </c>
    </row>
    <row r="177" spans="2:65" s="1" customFormat="1" ht="16.5" customHeight="1">
      <c r="B177" s="32"/>
      <c r="C177" s="139" t="s">
        <v>572</v>
      </c>
      <c r="D177" s="139" t="s">
        <v>375</v>
      </c>
      <c r="E177" s="140" t="s">
        <v>3181</v>
      </c>
      <c r="F177" s="141" t="s">
        <v>3182</v>
      </c>
      <c r="G177" s="142" t="s">
        <v>465</v>
      </c>
      <c r="H177" s="143">
        <v>4</v>
      </c>
      <c r="I177" s="144"/>
      <c r="J177" s="145">
        <f>ROUND(I177*H177,2)</f>
        <v>0</v>
      </c>
      <c r="K177" s="146"/>
      <c r="L177" s="32"/>
      <c r="M177" s="147" t="s">
        <v>1</v>
      </c>
      <c r="N177" s="148" t="s">
        <v>45</v>
      </c>
      <c r="P177" s="149">
        <f>O177*H177</f>
        <v>0</v>
      </c>
      <c r="Q177" s="149">
        <v>4.8000000000000001E-4</v>
      </c>
      <c r="R177" s="149">
        <f>Q177*H177</f>
        <v>1.92E-3</v>
      </c>
      <c r="S177" s="149">
        <v>0</v>
      </c>
      <c r="T177" s="150">
        <f>S177*H177</f>
        <v>0</v>
      </c>
      <c r="AR177" s="151" t="s">
        <v>497</v>
      </c>
      <c r="AT177" s="151" t="s">
        <v>375</v>
      </c>
      <c r="AU177" s="151" t="s">
        <v>90</v>
      </c>
      <c r="AY177" s="17" t="s">
        <v>373</v>
      </c>
      <c r="BE177" s="152">
        <f>IF(N177="základní",J177,0)</f>
        <v>0</v>
      </c>
      <c r="BF177" s="152">
        <f>IF(N177="snížená",J177,0)</f>
        <v>0</v>
      </c>
      <c r="BG177" s="152">
        <f>IF(N177="zákl. přenesená",J177,0)</f>
        <v>0</v>
      </c>
      <c r="BH177" s="152">
        <f>IF(N177="sníž. přenesená",J177,0)</f>
        <v>0</v>
      </c>
      <c r="BI177" s="152">
        <f>IF(N177="nulová",J177,0)</f>
        <v>0</v>
      </c>
      <c r="BJ177" s="17" t="s">
        <v>87</v>
      </c>
      <c r="BK177" s="152">
        <f>ROUND(I177*H177,2)</f>
        <v>0</v>
      </c>
      <c r="BL177" s="17" t="s">
        <v>497</v>
      </c>
      <c r="BM177" s="151" t="s">
        <v>3640</v>
      </c>
    </row>
    <row r="178" spans="2:65" s="1" customFormat="1" ht="24.2" customHeight="1">
      <c r="B178" s="32"/>
      <c r="C178" s="139" t="s">
        <v>598</v>
      </c>
      <c r="D178" s="139" t="s">
        <v>375</v>
      </c>
      <c r="E178" s="140" t="s">
        <v>3641</v>
      </c>
      <c r="F178" s="141" t="s">
        <v>3642</v>
      </c>
      <c r="G178" s="142" t="s">
        <v>3643</v>
      </c>
      <c r="H178" s="143">
        <v>2</v>
      </c>
      <c r="I178" s="144"/>
      <c r="J178" s="145">
        <f>ROUND(I178*H178,2)</f>
        <v>0</v>
      </c>
      <c r="K178" s="146"/>
      <c r="L178" s="32"/>
      <c r="M178" s="147" t="s">
        <v>1</v>
      </c>
      <c r="N178" s="148" t="s">
        <v>45</v>
      </c>
      <c r="P178" s="149">
        <f>O178*H178</f>
        <v>0</v>
      </c>
      <c r="Q178" s="149">
        <v>0</v>
      </c>
      <c r="R178" s="149">
        <f>Q178*H178</f>
        <v>0</v>
      </c>
      <c r="S178" s="149">
        <v>0</v>
      </c>
      <c r="T178" s="150">
        <f>S178*H178</f>
        <v>0</v>
      </c>
      <c r="AR178" s="151" t="s">
        <v>497</v>
      </c>
      <c r="AT178" s="151" t="s">
        <v>375</v>
      </c>
      <c r="AU178" s="151" t="s">
        <v>90</v>
      </c>
      <c r="AY178" s="17" t="s">
        <v>373</v>
      </c>
      <c r="BE178" s="152">
        <f>IF(N178="základní",J178,0)</f>
        <v>0</v>
      </c>
      <c r="BF178" s="152">
        <f>IF(N178="snížená",J178,0)</f>
        <v>0</v>
      </c>
      <c r="BG178" s="152">
        <f>IF(N178="zákl. přenesená",J178,0)</f>
        <v>0</v>
      </c>
      <c r="BH178" s="152">
        <f>IF(N178="sníž. přenesená",J178,0)</f>
        <v>0</v>
      </c>
      <c r="BI178" s="152">
        <f>IF(N178="nulová",J178,0)</f>
        <v>0</v>
      </c>
      <c r="BJ178" s="17" t="s">
        <v>87</v>
      </c>
      <c r="BK178" s="152">
        <f>ROUND(I178*H178,2)</f>
        <v>0</v>
      </c>
      <c r="BL178" s="17" t="s">
        <v>497</v>
      </c>
      <c r="BM178" s="151" t="s">
        <v>3644</v>
      </c>
    </row>
    <row r="179" spans="2:65" s="1" customFormat="1" ht="24.2" customHeight="1">
      <c r="B179" s="32"/>
      <c r="C179" s="139" t="s">
        <v>606</v>
      </c>
      <c r="D179" s="139" t="s">
        <v>375</v>
      </c>
      <c r="E179" s="140" t="s">
        <v>3645</v>
      </c>
      <c r="F179" s="141" t="s">
        <v>3646</v>
      </c>
      <c r="G179" s="142" t="s">
        <v>3643</v>
      </c>
      <c r="H179" s="143">
        <v>3</v>
      </c>
      <c r="I179" s="144"/>
      <c r="J179" s="145">
        <f>ROUND(I179*H179,2)</f>
        <v>0</v>
      </c>
      <c r="K179" s="146"/>
      <c r="L179" s="32"/>
      <c r="M179" s="147" t="s">
        <v>1</v>
      </c>
      <c r="N179" s="148" t="s">
        <v>45</v>
      </c>
      <c r="P179" s="149">
        <f>O179*H179</f>
        <v>0</v>
      </c>
      <c r="Q179" s="149">
        <v>1E-3</v>
      </c>
      <c r="R179" s="149">
        <f>Q179*H179</f>
        <v>3.0000000000000001E-3</v>
      </c>
      <c r="S179" s="149">
        <v>0</v>
      </c>
      <c r="T179" s="150">
        <f>S179*H179</f>
        <v>0</v>
      </c>
      <c r="AR179" s="151" t="s">
        <v>497</v>
      </c>
      <c r="AT179" s="151" t="s">
        <v>375</v>
      </c>
      <c r="AU179" s="151" t="s">
        <v>90</v>
      </c>
      <c r="AY179" s="17" t="s">
        <v>373</v>
      </c>
      <c r="BE179" s="152">
        <f>IF(N179="základní",J179,0)</f>
        <v>0</v>
      </c>
      <c r="BF179" s="152">
        <f>IF(N179="snížená",J179,0)</f>
        <v>0</v>
      </c>
      <c r="BG179" s="152">
        <f>IF(N179="zákl. přenesená",J179,0)</f>
        <v>0</v>
      </c>
      <c r="BH179" s="152">
        <f>IF(N179="sníž. přenesená",J179,0)</f>
        <v>0</v>
      </c>
      <c r="BI179" s="152">
        <f>IF(N179="nulová",J179,0)</f>
        <v>0</v>
      </c>
      <c r="BJ179" s="17" t="s">
        <v>87</v>
      </c>
      <c r="BK179" s="152">
        <f>ROUND(I179*H179,2)</f>
        <v>0</v>
      </c>
      <c r="BL179" s="17" t="s">
        <v>497</v>
      </c>
      <c r="BM179" s="151" t="s">
        <v>3647</v>
      </c>
    </row>
    <row r="180" spans="2:65" s="1" customFormat="1" ht="24.2" customHeight="1">
      <c r="B180" s="32"/>
      <c r="C180" s="139" t="s">
        <v>614</v>
      </c>
      <c r="D180" s="139" t="s">
        <v>375</v>
      </c>
      <c r="E180" s="140" t="s">
        <v>2096</v>
      </c>
      <c r="F180" s="141" t="s">
        <v>2097</v>
      </c>
      <c r="G180" s="142" t="s">
        <v>647</v>
      </c>
      <c r="H180" s="143">
        <v>5.0000000000000001E-3</v>
      </c>
      <c r="I180" s="144"/>
      <c r="J180" s="145">
        <f>ROUND(I180*H180,2)</f>
        <v>0</v>
      </c>
      <c r="K180" s="146"/>
      <c r="L180" s="32"/>
      <c r="M180" s="147" t="s">
        <v>1</v>
      </c>
      <c r="N180" s="148" t="s">
        <v>45</v>
      </c>
      <c r="P180" s="149">
        <f>O180*H180</f>
        <v>0</v>
      </c>
      <c r="Q180" s="149">
        <v>0</v>
      </c>
      <c r="R180" s="149">
        <f>Q180*H180</f>
        <v>0</v>
      </c>
      <c r="S180" s="149">
        <v>0</v>
      </c>
      <c r="T180" s="150">
        <f>S180*H180</f>
        <v>0</v>
      </c>
      <c r="AR180" s="151" t="s">
        <v>497</v>
      </c>
      <c r="AT180" s="151" t="s">
        <v>375</v>
      </c>
      <c r="AU180" s="151" t="s">
        <v>90</v>
      </c>
      <c r="AY180" s="17" t="s">
        <v>373</v>
      </c>
      <c r="BE180" s="152">
        <f>IF(N180="základní",J180,0)</f>
        <v>0</v>
      </c>
      <c r="BF180" s="152">
        <f>IF(N180="snížená",J180,0)</f>
        <v>0</v>
      </c>
      <c r="BG180" s="152">
        <f>IF(N180="zákl. přenesená",J180,0)</f>
        <v>0</v>
      </c>
      <c r="BH180" s="152">
        <f>IF(N180="sníž. přenesená",J180,0)</f>
        <v>0</v>
      </c>
      <c r="BI180" s="152">
        <f>IF(N180="nulová",J180,0)</f>
        <v>0</v>
      </c>
      <c r="BJ180" s="17" t="s">
        <v>87</v>
      </c>
      <c r="BK180" s="152">
        <f>ROUND(I180*H180,2)</f>
        <v>0</v>
      </c>
      <c r="BL180" s="17" t="s">
        <v>497</v>
      </c>
      <c r="BM180" s="151" t="s">
        <v>3648</v>
      </c>
    </row>
    <row r="181" spans="2:65" s="11" customFormat="1" ht="22.9" customHeight="1">
      <c r="B181" s="127"/>
      <c r="D181" s="128" t="s">
        <v>79</v>
      </c>
      <c r="E181" s="137" t="s">
        <v>3649</v>
      </c>
      <c r="F181" s="137" t="s">
        <v>3650</v>
      </c>
      <c r="I181" s="130"/>
      <c r="J181" s="138">
        <f>BK181</f>
        <v>0</v>
      </c>
      <c r="L181" s="127"/>
      <c r="M181" s="132"/>
      <c r="P181" s="133">
        <f>SUM(P182:P208)</f>
        <v>0</v>
      </c>
      <c r="R181" s="133">
        <f>SUM(R182:R208)</f>
        <v>1.9499999999999999E-3</v>
      </c>
      <c r="T181" s="134">
        <f>SUM(T182:T208)</f>
        <v>0</v>
      </c>
      <c r="AR181" s="128" t="s">
        <v>90</v>
      </c>
      <c r="AT181" s="135" t="s">
        <v>79</v>
      </c>
      <c r="AU181" s="135" t="s">
        <v>87</v>
      </c>
      <c r="AY181" s="128" t="s">
        <v>373</v>
      </c>
      <c r="BK181" s="136">
        <f>SUM(BK182:BK208)</f>
        <v>0</v>
      </c>
    </row>
    <row r="182" spans="2:65" s="1" customFormat="1" ht="16.5" customHeight="1">
      <c r="B182" s="32"/>
      <c r="C182" s="139" t="s">
        <v>621</v>
      </c>
      <c r="D182" s="139" t="s">
        <v>375</v>
      </c>
      <c r="E182" s="140" t="s">
        <v>3651</v>
      </c>
      <c r="F182" s="141" t="s">
        <v>3652</v>
      </c>
      <c r="G182" s="142" t="s">
        <v>465</v>
      </c>
      <c r="H182" s="143">
        <v>5</v>
      </c>
      <c r="I182" s="144"/>
      <c r="J182" s="145">
        <f>ROUND(I182*H182,2)</f>
        <v>0</v>
      </c>
      <c r="K182" s="146"/>
      <c r="L182" s="32"/>
      <c r="M182" s="147" t="s">
        <v>1</v>
      </c>
      <c r="N182" s="148" t="s">
        <v>45</v>
      </c>
      <c r="P182" s="149">
        <f>O182*H182</f>
        <v>0</v>
      </c>
      <c r="Q182" s="149">
        <v>3.8999999999999999E-4</v>
      </c>
      <c r="R182" s="149">
        <f>Q182*H182</f>
        <v>1.9499999999999999E-3</v>
      </c>
      <c r="S182" s="149">
        <v>0</v>
      </c>
      <c r="T182" s="150">
        <f>S182*H182</f>
        <v>0</v>
      </c>
      <c r="AR182" s="151" t="s">
        <v>497</v>
      </c>
      <c r="AT182" s="151" t="s">
        <v>375</v>
      </c>
      <c r="AU182" s="151" t="s">
        <v>90</v>
      </c>
      <c r="AY182" s="17" t="s">
        <v>373</v>
      </c>
      <c r="BE182" s="152">
        <f>IF(N182="základní",J182,0)</f>
        <v>0</v>
      </c>
      <c r="BF182" s="152">
        <f>IF(N182="snížená",J182,0)</f>
        <v>0</v>
      </c>
      <c r="BG182" s="152">
        <f>IF(N182="zákl. přenesená",J182,0)</f>
        <v>0</v>
      </c>
      <c r="BH182" s="152">
        <f>IF(N182="sníž. přenesená",J182,0)</f>
        <v>0</v>
      </c>
      <c r="BI182" s="152">
        <f>IF(N182="nulová",J182,0)</f>
        <v>0</v>
      </c>
      <c r="BJ182" s="17" t="s">
        <v>87</v>
      </c>
      <c r="BK182" s="152">
        <f>ROUND(I182*H182,2)</f>
        <v>0</v>
      </c>
      <c r="BL182" s="17" t="s">
        <v>497</v>
      </c>
      <c r="BM182" s="151" t="s">
        <v>3653</v>
      </c>
    </row>
    <row r="183" spans="2:65" s="13" customFormat="1" ht="11.25">
      <c r="B183" s="160"/>
      <c r="D183" s="154" t="s">
        <v>381</v>
      </c>
      <c r="E183" s="161" t="s">
        <v>1</v>
      </c>
      <c r="F183" s="162" t="s">
        <v>3654</v>
      </c>
      <c r="H183" s="163">
        <v>5</v>
      </c>
      <c r="I183" s="164"/>
      <c r="L183" s="160"/>
      <c r="M183" s="165"/>
      <c r="T183" s="166"/>
      <c r="AT183" s="161" t="s">
        <v>381</v>
      </c>
      <c r="AU183" s="161" t="s">
        <v>90</v>
      </c>
      <c r="AV183" s="13" t="s">
        <v>90</v>
      </c>
      <c r="AW183" s="13" t="s">
        <v>36</v>
      </c>
      <c r="AX183" s="13" t="s">
        <v>87</v>
      </c>
      <c r="AY183" s="161" t="s">
        <v>373</v>
      </c>
    </row>
    <row r="184" spans="2:65" s="1" customFormat="1" ht="128.65" customHeight="1">
      <c r="B184" s="32"/>
      <c r="C184" s="139" t="s">
        <v>627</v>
      </c>
      <c r="D184" s="139" t="s">
        <v>375</v>
      </c>
      <c r="E184" s="140" t="s">
        <v>3655</v>
      </c>
      <c r="F184" s="141" t="s">
        <v>3656</v>
      </c>
      <c r="G184" s="142" t="s">
        <v>914</v>
      </c>
      <c r="H184" s="143">
        <v>1</v>
      </c>
      <c r="I184" s="144"/>
      <c r="J184" s="145">
        <f t="shared" ref="J184:J208" si="0">ROUND(I184*H184,2)</f>
        <v>0</v>
      </c>
      <c r="K184" s="146"/>
      <c r="L184" s="32"/>
      <c r="M184" s="147" t="s">
        <v>1</v>
      </c>
      <c r="N184" s="148" t="s">
        <v>45</v>
      </c>
      <c r="P184" s="149">
        <f t="shared" ref="P184:P208" si="1">O184*H184</f>
        <v>0</v>
      </c>
      <c r="Q184" s="149">
        <v>0</v>
      </c>
      <c r="R184" s="149">
        <f t="shared" ref="R184:R208" si="2">Q184*H184</f>
        <v>0</v>
      </c>
      <c r="S184" s="149">
        <v>0</v>
      </c>
      <c r="T184" s="150">
        <f t="shared" ref="T184:T208" si="3">S184*H184</f>
        <v>0</v>
      </c>
      <c r="AR184" s="151" t="s">
        <v>497</v>
      </c>
      <c r="AT184" s="151" t="s">
        <v>375</v>
      </c>
      <c r="AU184" s="151" t="s">
        <v>90</v>
      </c>
      <c r="AY184" s="17" t="s">
        <v>373</v>
      </c>
      <c r="BE184" s="152">
        <f t="shared" ref="BE184:BE208" si="4">IF(N184="základní",J184,0)</f>
        <v>0</v>
      </c>
      <c r="BF184" s="152">
        <f t="shared" ref="BF184:BF208" si="5">IF(N184="snížená",J184,0)</f>
        <v>0</v>
      </c>
      <c r="BG184" s="152">
        <f t="shared" ref="BG184:BG208" si="6">IF(N184="zákl. přenesená",J184,0)</f>
        <v>0</v>
      </c>
      <c r="BH184" s="152">
        <f t="shared" ref="BH184:BH208" si="7">IF(N184="sníž. přenesená",J184,0)</f>
        <v>0</v>
      </c>
      <c r="BI184" s="152">
        <f t="shared" ref="BI184:BI208" si="8">IF(N184="nulová",J184,0)</f>
        <v>0</v>
      </c>
      <c r="BJ184" s="17" t="s">
        <v>87</v>
      </c>
      <c r="BK184" s="152">
        <f t="shared" ref="BK184:BK208" si="9">ROUND(I184*H184,2)</f>
        <v>0</v>
      </c>
      <c r="BL184" s="17" t="s">
        <v>497</v>
      </c>
      <c r="BM184" s="151" t="s">
        <v>3657</v>
      </c>
    </row>
    <row r="185" spans="2:65" s="1" customFormat="1" ht="24.2" customHeight="1">
      <c r="B185" s="32"/>
      <c r="C185" s="139" t="s">
        <v>638</v>
      </c>
      <c r="D185" s="139" t="s">
        <v>375</v>
      </c>
      <c r="E185" s="140" t="s">
        <v>3658</v>
      </c>
      <c r="F185" s="141" t="s">
        <v>3659</v>
      </c>
      <c r="G185" s="142" t="s">
        <v>914</v>
      </c>
      <c r="H185" s="143">
        <v>1</v>
      </c>
      <c r="I185" s="144"/>
      <c r="J185" s="145">
        <f t="shared" si="0"/>
        <v>0</v>
      </c>
      <c r="K185" s="146"/>
      <c r="L185" s="32"/>
      <c r="M185" s="147" t="s">
        <v>1</v>
      </c>
      <c r="N185" s="148" t="s">
        <v>45</v>
      </c>
      <c r="P185" s="149">
        <f t="shared" si="1"/>
        <v>0</v>
      </c>
      <c r="Q185" s="149">
        <v>0</v>
      </c>
      <c r="R185" s="149">
        <f t="shared" si="2"/>
        <v>0</v>
      </c>
      <c r="S185" s="149">
        <v>0</v>
      </c>
      <c r="T185" s="150">
        <f t="shared" si="3"/>
        <v>0</v>
      </c>
      <c r="AR185" s="151" t="s">
        <v>497</v>
      </c>
      <c r="AT185" s="151" t="s">
        <v>375</v>
      </c>
      <c r="AU185" s="151" t="s">
        <v>90</v>
      </c>
      <c r="AY185" s="17" t="s">
        <v>373</v>
      </c>
      <c r="BE185" s="152">
        <f t="shared" si="4"/>
        <v>0</v>
      </c>
      <c r="BF185" s="152">
        <f t="shared" si="5"/>
        <v>0</v>
      </c>
      <c r="BG185" s="152">
        <f t="shared" si="6"/>
        <v>0</v>
      </c>
      <c r="BH185" s="152">
        <f t="shared" si="7"/>
        <v>0</v>
      </c>
      <c r="BI185" s="152">
        <f t="shared" si="8"/>
        <v>0</v>
      </c>
      <c r="BJ185" s="17" t="s">
        <v>87</v>
      </c>
      <c r="BK185" s="152">
        <f t="shared" si="9"/>
        <v>0</v>
      </c>
      <c r="BL185" s="17" t="s">
        <v>497</v>
      </c>
      <c r="BM185" s="151" t="s">
        <v>3660</v>
      </c>
    </row>
    <row r="186" spans="2:65" s="1" customFormat="1" ht="49.15" customHeight="1">
      <c r="B186" s="32"/>
      <c r="C186" s="139" t="s">
        <v>644</v>
      </c>
      <c r="D186" s="139" t="s">
        <v>375</v>
      </c>
      <c r="E186" s="140" t="s">
        <v>3661</v>
      </c>
      <c r="F186" s="141" t="s">
        <v>3662</v>
      </c>
      <c r="G186" s="142" t="s">
        <v>914</v>
      </c>
      <c r="H186" s="143">
        <v>1</v>
      </c>
      <c r="I186" s="144"/>
      <c r="J186" s="145">
        <f t="shared" si="0"/>
        <v>0</v>
      </c>
      <c r="K186" s="146"/>
      <c r="L186" s="32"/>
      <c r="M186" s="147" t="s">
        <v>1</v>
      </c>
      <c r="N186" s="148" t="s">
        <v>45</v>
      </c>
      <c r="P186" s="149">
        <f t="shared" si="1"/>
        <v>0</v>
      </c>
      <c r="Q186" s="149">
        <v>0</v>
      </c>
      <c r="R186" s="149">
        <f t="shared" si="2"/>
        <v>0</v>
      </c>
      <c r="S186" s="149">
        <v>0</v>
      </c>
      <c r="T186" s="150">
        <f t="shared" si="3"/>
        <v>0</v>
      </c>
      <c r="AR186" s="151" t="s">
        <v>497</v>
      </c>
      <c r="AT186" s="151" t="s">
        <v>375</v>
      </c>
      <c r="AU186" s="151" t="s">
        <v>90</v>
      </c>
      <c r="AY186" s="17" t="s">
        <v>373</v>
      </c>
      <c r="BE186" s="152">
        <f t="shared" si="4"/>
        <v>0</v>
      </c>
      <c r="BF186" s="152">
        <f t="shared" si="5"/>
        <v>0</v>
      </c>
      <c r="BG186" s="152">
        <f t="shared" si="6"/>
        <v>0</v>
      </c>
      <c r="BH186" s="152">
        <f t="shared" si="7"/>
        <v>0</v>
      </c>
      <c r="BI186" s="152">
        <f t="shared" si="8"/>
        <v>0</v>
      </c>
      <c r="BJ186" s="17" t="s">
        <v>87</v>
      </c>
      <c r="BK186" s="152">
        <f t="shared" si="9"/>
        <v>0</v>
      </c>
      <c r="BL186" s="17" t="s">
        <v>497</v>
      </c>
      <c r="BM186" s="151" t="s">
        <v>3663</v>
      </c>
    </row>
    <row r="187" spans="2:65" s="1" customFormat="1" ht="16.5" customHeight="1">
      <c r="B187" s="32"/>
      <c r="C187" s="139" t="s">
        <v>658</v>
      </c>
      <c r="D187" s="139" t="s">
        <v>375</v>
      </c>
      <c r="E187" s="140" t="s">
        <v>3664</v>
      </c>
      <c r="F187" s="141" t="s">
        <v>3665</v>
      </c>
      <c r="G187" s="142" t="s">
        <v>914</v>
      </c>
      <c r="H187" s="143">
        <v>1</v>
      </c>
      <c r="I187" s="144"/>
      <c r="J187" s="145">
        <f t="shared" si="0"/>
        <v>0</v>
      </c>
      <c r="K187" s="146"/>
      <c r="L187" s="32"/>
      <c r="M187" s="147" t="s">
        <v>1</v>
      </c>
      <c r="N187" s="148" t="s">
        <v>45</v>
      </c>
      <c r="P187" s="149">
        <f t="shared" si="1"/>
        <v>0</v>
      </c>
      <c r="Q187" s="149">
        <v>0</v>
      </c>
      <c r="R187" s="149">
        <f t="shared" si="2"/>
        <v>0</v>
      </c>
      <c r="S187" s="149">
        <v>0</v>
      </c>
      <c r="T187" s="150">
        <f t="shared" si="3"/>
        <v>0</v>
      </c>
      <c r="AR187" s="151" t="s">
        <v>497</v>
      </c>
      <c r="AT187" s="151" t="s">
        <v>375</v>
      </c>
      <c r="AU187" s="151" t="s">
        <v>90</v>
      </c>
      <c r="AY187" s="17" t="s">
        <v>373</v>
      </c>
      <c r="BE187" s="152">
        <f t="shared" si="4"/>
        <v>0</v>
      </c>
      <c r="BF187" s="152">
        <f t="shared" si="5"/>
        <v>0</v>
      </c>
      <c r="BG187" s="152">
        <f t="shared" si="6"/>
        <v>0</v>
      </c>
      <c r="BH187" s="152">
        <f t="shared" si="7"/>
        <v>0</v>
      </c>
      <c r="BI187" s="152">
        <f t="shared" si="8"/>
        <v>0</v>
      </c>
      <c r="BJ187" s="17" t="s">
        <v>87</v>
      </c>
      <c r="BK187" s="152">
        <f t="shared" si="9"/>
        <v>0</v>
      </c>
      <c r="BL187" s="17" t="s">
        <v>497</v>
      </c>
      <c r="BM187" s="151" t="s">
        <v>3666</v>
      </c>
    </row>
    <row r="188" spans="2:65" s="1" customFormat="1" ht="16.5" customHeight="1">
      <c r="B188" s="32"/>
      <c r="C188" s="139" t="s">
        <v>663</v>
      </c>
      <c r="D188" s="139" t="s">
        <v>375</v>
      </c>
      <c r="E188" s="140" t="s">
        <v>3667</v>
      </c>
      <c r="F188" s="141" t="s">
        <v>3668</v>
      </c>
      <c r="G188" s="142" t="s">
        <v>914</v>
      </c>
      <c r="H188" s="143">
        <v>1</v>
      </c>
      <c r="I188" s="144"/>
      <c r="J188" s="145">
        <f t="shared" si="0"/>
        <v>0</v>
      </c>
      <c r="K188" s="146"/>
      <c r="L188" s="32"/>
      <c r="M188" s="147" t="s">
        <v>1</v>
      </c>
      <c r="N188" s="148" t="s">
        <v>45</v>
      </c>
      <c r="P188" s="149">
        <f t="shared" si="1"/>
        <v>0</v>
      </c>
      <c r="Q188" s="149">
        <v>0</v>
      </c>
      <c r="R188" s="149">
        <f t="shared" si="2"/>
        <v>0</v>
      </c>
      <c r="S188" s="149">
        <v>0</v>
      </c>
      <c r="T188" s="150">
        <f t="shared" si="3"/>
        <v>0</v>
      </c>
      <c r="AR188" s="151" t="s">
        <v>497</v>
      </c>
      <c r="AT188" s="151" t="s">
        <v>375</v>
      </c>
      <c r="AU188" s="151" t="s">
        <v>90</v>
      </c>
      <c r="AY188" s="17" t="s">
        <v>373</v>
      </c>
      <c r="BE188" s="152">
        <f t="shared" si="4"/>
        <v>0</v>
      </c>
      <c r="BF188" s="152">
        <f t="shared" si="5"/>
        <v>0</v>
      </c>
      <c r="BG188" s="152">
        <f t="shared" si="6"/>
        <v>0</v>
      </c>
      <c r="BH188" s="152">
        <f t="shared" si="7"/>
        <v>0</v>
      </c>
      <c r="BI188" s="152">
        <f t="shared" si="8"/>
        <v>0</v>
      </c>
      <c r="BJ188" s="17" t="s">
        <v>87</v>
      </c>
      <c r="BK188" s="152">
        <f t="shared" si="9"/>
        <v>0</v>
      </c>
      <c r="BL188" s="17" t="s">
        <v>497</v>
      </c>
      <c r="BM188" s="151" t="s">
        <v>3669</v>
      </c>
    </row>
    <row r="189" spans="2:65" s="1" customFormat="1" ht="16.5" customHeight="1">
      <c r="B189" s="32"/>
      <c r="C189" s="139" t="s">
        <v>667</v>
      </c>
      <c r="D189" s="139" t="s">
        <v>375</v>
      </c>
      <c r="E189" s="140" t="s">
        <v>3670</v>
      </c>
      <c r="F189" s="141" t="s">
        <v>3671</v>
      </c>
      <c r="G189" s="142" t="s">
        <v>914</v>
      </c>
      <c r="H189" s="143">
        <v>1</v>
      </c>
      <c r="I189" s="144"/>
      <c r="J189" s="145">
        <f t="shared" si="0"/>
        <v>0</v>
      </c>
      <c r="K189" s="146"/>
      <c r="L189" s="32"/>
      <c r="M189" s="147" t="s">
        <v>1</v>
      </c>
      <c r="N189" s="148" t="s">
        <v>45</v>
      </c>
      <c r="P189" s="149">
        <f t="shared" si="1"/>
        <v>0</v>
      </c>
      <c r="Q189" s="149">
        <v>0</v>
      </c>
      <c r="R189" s="149">
        <f t="shared" si="2"/>
        <v>0</v>
      </c>
      <c r="S189" s="149">
        <v>0</v>
      </c>
      <c r="T189" s="150">
        <f t="shared" si="3"/>
        <v>0</v>
      </c>
      <c r="AR189" s="151" t="s">
        <v>497</v>
      </c>
      <c r="AT189" s="151" t="s">
        <v>375</v>
      </c>
      <c r="AU189" s="151" t="s">
        <v>90</v>
      </c>
      <c r="AY189" s="17" t="s">
        <v>373</v>
      </c>
      <c r="BE189" s="152">
        <f t="shared" si="4"/>
        <v>0</v>
      </c>
      <c r="BF189" s="152">
        <f t="shared" si="5"/>
        <v>0</v>
      </c>
      <c r="BG189" s="152">
        <f t="shared" si="6"/>
        <v>0</v>
      </c>
      <c r="BH189" s="152">
        <f t="shared" si="7"/>
        <v>0</v>
      </c>
      <c r="BI189" s="152">
        <f t="shared" si="8"/>
        <v>0</v>
      </c>
      <c r="BJ189" s="17" t="s">
        <v>87</v>
      </c>
      <c r="BK189" s="152">
        <f t="shared" si="9"/>
        <v>0</v>
      </c>
      <c r="BL189" s="17" t="s">
        <v>497</v>
      </c>
      <c r="BM189" s="151" t="s">
        <v>3672</v>
      </c>
    </row>
    <row r="190" spans="2:65" s="1" customFormat="1" ht="16.5" customHeight="1">
      <c r="B190" s="32"/>
      <c r="C190" s="139" t="s">
        <v>675</v>
      </c>
      <c r="D190" s="139" t="s">
        <v>375</v>
      </c>
      <c r="E190" s="140" t="s">
        <v>3673</v>
      </c>
      <c r="F190" s="141" t="s">
        <v>3674</v>
      </c>
      <c r="G190" s="142" t="s">
        <v>914</v>
      </c>
      <c r="H190" s="143">
        <v>3</v>
      </c>
      <c r="I190" s="144"/>
      <c r="J190" s="145">
        <f t="shared" si="0"/>
        <v>0</v>
      </c>
      <c r="K190" s="146"/>
      <c r="L190" s="32"/>
      <c r="M190" s="147" t="s">
        <v>1</v>
      </c>
      <c r="N190" s="148" t="s">
        <v>45</v>
      </c>
      <c r="P190" s="149">
        <f t="shared" si="1"/>
        <v>0</v>
      </c>
      <c r="Q190" s="149">
        <v>0</v>
      </c>
      <c r="R190" s="149">
        <f t="shared" si="2"/>
        <v>0</v>
      </c>
      <c r="S190" s="149">
        <v>0</v>
      </c>
      <c r="T190" s="150">
        <f t="shared" si="3"/>
        <v>0</v>
      </c>
      <c r="AR190" s="151" t="s">
        <v>497</v>
      </c>
      <c r="AT190" s="151" t="s">
        <v>375</v>
      </c>
      <c r="AU190" s="151" t="s">
        <v>90</v>
      </c>
      <c r="AY190" s="17" t="s">
        <v>373</v>
      </c>
      <c r="BE190" s="152">
        <f t="shared" si="4"/>
        <v>0</v>
      </c>
      <c r="BF190" s="152">
        <f t="shared" si="5"/>
        <v>0</v>
      </c>
      <c r="BG190" s="152">
        <f t="shared" si="6"/>
        <v>0</v>
      </c>
      <c r="BH190" s="152">
        <f t="shared" si="7"/>
        <v>0</v>
      </c>
      <c r="BI190" s="152">
        <f t="shared" si="8"/>
        <v>0</v>
      </c>
      <c r="BJ190" s="17" t="s">
        <v>87</v>
      </c>
      <c r="BK190" s="152">
        <f t="shared" si="9"/>
        <v>0</v>
      </c>
      <c r="BL190" s="17" t="s">
        <v>497</v>
      </c>
      <c r="BM190" s="151" t="s">
        <v>3675</v>
      </c>
    </row>
    <row r="191" spans="2:65" s="1" customFormat="1" ht="16.5" customHeight="1">
      <c r="B191" s="32"/>
      <c r="C191" s="139" t="s">
        <v>682</v>
      </c>
      <c r="D191" s="139" t="s">
        <v>375</v>
      </c>
      <c r="E191" s="140" t="s">
        <v>3676</v>
      </c>
      <c r="F191" s="141" t="s">
        <v>3677</v>
      </c>
      <c r="G191" s="142" t="s">
        <v>914</v>
      </c>
      <c r="H191" s="143">
        <v>4</v>
      </c>
      <c r="I191" s="144"/>
      <c r="J191" s="145">
        <f t="shared" si="0"/>
        <v>0</v>
      </c>
      <c r="K191" s="146"/>
      <c r="L191" s="32"/>
      <c r="M191" s="147" t="s">
        <v>1</v>
      </c>
      <c r="N191" s="148" t="s">
        <v>45</v>
      </c>
      <c r="P191" s="149">
        <f t="shared" si="1"/>
        <v>0</v>
      </c>
      <c r="Q191" s="149">
        <v>0</v>
      </c>
      <c r="R191" s="149">
        <f t="shared" si="2"/>
        <v>0</v>
      </c>
      <c r="S191" s="149">
        <v>0</v>
      </c>
      <c r="T191" s="150">
        <f t="shared" si="3"/>
        <v>0</v>
      </c>
      <c r="AR191" s="151" t="s">
        <v>497</v>
      </c>
      <c r="AT191" s="151" t="s">
        <v>375</v>
      </c>
      <c r="AU191" s="151" t="s">
        <v>90</v>
      </c>
      <c r="AY191" s="17" t="s">
        <v>373</v>
      </c>
      <c r="BE191" s="152">
        <f t="shared" si="4"/>
        <v>0</v>
      </c>
      <c r="BF191" s="152">
        <f t="shared" si="5"/>
        <v>0</v>
      </c>
      <c r="BG191" s="152">
        <f t="shared" si="6"/>
        <v>0</v>
      </c>
      <c r="BH191" s="152">
        <f t="shared" si="7"/>
        <v>0</v>
      </c>
      <c r="BI191" s="152">
        <f t="shared" si="8"/>
        <v>0</v>
      </c>
      <c r="BJ191" s="17" t="s">
        <v>87</v>
      </c>
      <c r="BK191" s="152">
        <f t="shared" si="9"/>
        <v>0</v>
      </c>
      <c r="BL191" s="17" t="s">
        <v>497</v>
      </c>
      <c r="BM191" s="151" t="s">
        <v>3678</v>
      </c>
    </row>
    <row r="192" spans="2:65" s="1" customFormat="1" ht="16.5" customHeight="1">
      <c r="B192" s="32"/>
      <c r="C192" s="139" t="s">
        <v>687</v>
      </c>
      <c r="D192" s="139" t="s">
        <v>375</v>
      </c>
      <c r="E192" s="140" t="s">
        <v>3679</v>
      </c>
      <c r="F192" s="141" t="s">
        <v>3680</v>
      </c>
      <c r="G192" s="142" t="s">
        <v>914</v>
      </c>
      <c r="H192" s="143">
        <v>4</v>
      </c>
      <c r="I192" s="144"/>
      <c r="J192" s="145">
        <f t="shared" si="0"/>
        <v>0</v>
      </c>
      <c r="K192" s="146"/>
      <c r="L192" s="32"/>
      <c r="M192" s="147" t="s">
        <v>1</v>
      </c>
      <c r="N192" s="148" t="s">
        <v>45</v>
      </c>
      <c r="P192" s="149">
        <f t="shared" si="1"/>
        <v>0</v>
      </c>
      <c r="Q192" s="149">
        <v>0</v>
      </c>
      <c r="R192" s="149">
        <f t="shared" si="2"/>
        <v>0</v>
      </c>
      <c r="S192" s="149">
        <v>0</v>
      </c>
      <c r="T192" s="150">
        <f t="shared" si="3"/>
        <v>0</v>
      </c>
      <c r="AR192" s="151" t="s">
        <v>497</v>
      </c>
      <c r="AT192" s="151" t="s">
        <v>375</v>
      </c>
      <c r="AU192" s="151" t="s">
        <v>90</v>
      </c>
      <c r="AY192" s="17" t="s">
        <v>373</v>
      </c>
      <c r="BE192" s="152">
        <f t="shared" si="4"/>
        <v>0</v>
      </c>
      <c r="BF192" s="152">
        <f t="shared" si="5"/>
        <v>0</v>
      </c>
      <c r="BG192" s="152">
        <f t="shared" si="6"/>
        <v>0</v>
      </c>
      <c r="BH192" s="152">
        <f t="shared" si="7"/>
        <v>0</v>
      </c>
      <c r="BI192" s="152">
        <f t="shared" si="8"/>
        <v>0</v>
      </c>
      <c r="BJ192" s="17" t="s">
        <v>87</v>
      </c>
      <c r="BK192" s="152">
        <f t="shared" si="9"/>
        <v>0</v>
      </c>
      <c r="BL192" s="17" t="s">
        <v>497</v>
      </c>
      <c r="BM192" s="151" t="s">
        <v>3681</v>
      </c>
    </row>
    <row r="193" spans="2:65" s="1" customFormat="1" ht="62.65" customHeight="1">
      <c r="B193" s="32"/>
      <c r="C193" s="139" t="s">
        <v>694</v>
      </c>
      <c r="D193" s="139" t="s">
        <v>375</v>
      </c>
      <c r="E193" s="140" t="s">
        <v>3682</v>
      </c>
      <c r="F193" s="141" t="s">
        <v>3683</v>
      </c>
      <c r="G193" s="142" t="s">
        <v>3684</v>
      </c>
      <c r="H193" s="143">
        <v>1</v>
      </c>
      <c r="I193" s="144"/>
      <c r="J193" s="145">
        <f t="shared" si="0"/>
        <v>0</v>
      </c>
      <c r="K193" s="146"/>
      <c r="L193" s="32"/>
      <c r="M193" s="147" t="s">
        <v>1</v>
      </c>
      <c r="N193" s="148" t="s">
        <v>45</v>
      </c>
      <c r="P193" s="149">
        <f t="shared" si="1"/>
        <v>0</v>
      </c>
      <c r="Q193" s="149">
        <v>0</v>
      </c>
      <c r="R193" s="149">
        <f t="shared" si="2"/>
        <v>0</v>
      </c>
      <c r="S193" s="149">
        <v>0</v>
      </c>
      <c r="T193" s="150">
        <f t="shared" si="3"/>
        <v>0</v>
      </c>
      <c r="AR193" s="151" t="s">
        <v>497</v>
      </c>
      <c r="AT193" s="151" t="s">
        <v>375</v>
      </c>
      <c r="AU193" s="151" t="s">
        <v>90</v>
      </c>
      <c r="AY193" s="17" t="s">
        <v>373</v>
      </c>
      <c r="BE193" s="152">
        <f t="shared" si="4"/>
        <v>0</v>
      </c>
      <c r="BF193" s="152">
        <f t="shared" si="5"/>
        <v>0</v>
      </c>
      <c r="BG193" s="152">
        <f t="shared" si="6"/>
        <v>0</v>
      </c>
      <c r="BH193" s="152">
        <f t="shared" si="7"/>
        <v>0</v>
      </c>
      <c r="BI193" s="152">
        <f t="shared" si="8"/>
        <v>0</v>
      </c>
      <c r="BJ193" s="17" t="s">
        <v>87</v>
      </c>
      <c r="BK193" s="152">
        <f t="shared" si="9"/>
        <v>0</v>
      </c>
      <c r="BL193" s="17" t="s">
        <v>497</v>
      </c>
      <c r="BM193" s="151" t="s">
        <v>3685</v>
      </c>
    </row>
    <row r="194" spans="2:65" s="1" customFormat="1" ht="24.2" customHeight="1">
      <c r="B194" s="32"/>
      <c r="C194" s="139" t="s">
        <v>700</v>
      </c>
      <c r="D194" s="139" t="s">
        <v>375</v>
      </c>
      <c r="E194" s="140" t="s">
        <v>3686</v>
      </c>
      <c r="F194" s="141" t="s">
        <v>3687</v>
      </c>
      <c r="G194" s="142" t="s">
        <v>3684</v>
      </c>
      <c r="H194" s="143">
        <v>1</v>
      </c>
      <c r="I194" s="144"/>
      <c r="J194" s="145">
        <f t="shared" si="0"/>
        <v>0</v>
      </c>
      <c r="K194" s="146"/>
      <c r="L194" s="32"/>
      <c r="M194" s="147" t="s">
        <v>1</v>
      </c>
      <c r="N194" s="148" t="s">
        <v>45</v>
      </c>
      <c r="P194" s="149">
        <f t="shared" si="1"/>
        <v>0</v>
      </c>
      <c r="Q194" s="149">
        <v>0</v>
      </c>
      <c r="R194" s="149">
        <f t="shared" si="2"/>
        <v>0</v>
      </c>
      <c r="S194" s="149">
        <v>0</v>
      </c>
      <c r="T194" s="150">
        <f t="shared" si="3"/>
        <v>0</v>
      </c>
      <c r="AR194" s="151" t="s">
        <v>497</v>
      </c>
      <c r="AT194" s="151" t="s">
        <v>375</v>
      </c>
      <c r="AU194" s="151" t="s">
        <v>90</v>
      </c>
      <c r="AY194" s="17" t="s">
        <v>373</v>
      </c>
      <c r="BE194" s="152">
        <f t="shared" si="4"/>
        <v>0</v>
      </c>
      <c r="BF194" s="152">
        <f t="shared" si="5"/>
        <v>0</v>
      </c>
      <c r="BG194" s="152">
        <f t="shared" si="6"/>
        <v>0</v>
      </c>
      <c r="BH194" s="152">
        <f t="shared" si="7"/>
        <v>0</v>
      </c>
      <c r="BI194" s="152">
        <f t="shared" si="8"/>
        <v>0</v>
      </c>
      <c r="BJ194" s="17" t="s">
        <v>87</v>
      </c>
      <c r="BK194" s="152">
        <f t="shared" si="9"/>
        <v>0</v>
      </c>
      <c r="BL194" s="17" t="s">
        <v>497</v>
      </c>
      <c r="BM194" s="151" t="s">
        <v>3688</v>
      </c>
    </row>
    <row r="195" spans="2:65" s="1" customFormat="1" ht="24.2" customHeight="1">
      <c r="B195" s="32"/>
      <c r="C195" s="139" t="s">
        <v>391</v>
      </c>
      <c r="D195" s="139" t="s">
        <v>375</v>
      </c>
      <c r="E195" s="140" t="s">
        <v>3689</v>
      </c>
      <c r="F195" s="141" t="s">
        <v>3690</v>
      </c>
      <c r="G195" s="142" t="s">
        <v>3684</v>
      </c>
      <c r="H195" s="143">
        <v>1</v>
      </c>
      <c r="I195" s="144"/>
      <c r="J195" s="145">
        <f t="shared" si="0"/>
        <v>0</v>
      </c>
      <c r="K195" s="146"/>
      <c r="L195" s="32"/>
      <c r="M195" s="147" t="s">
        <v>1</v>
      </c>
      <c r="N195" s="148" t="s">
        <v>45</v>
      </c>
      <c r="P195" s="149">
        <f t="shared" si="1"/>
        <v>0</v>
      </c>
      <c r="Q195" s="149">
        <v>0</v>
      </c>
      <c r="R195" s="149">
        <f t="shared" si="2"/>
        <v>0</v>
      </c>
      <c r="S195" s="149">
        <v>0</v>
      </c>
      <c r="T195" s="150">
        <f t="shared" si="3"/>
        <v>0</v>
      </c>
      <c r="AR195" s="151" t="s">
        <v>497</v>
      </c>
      <c r="AT195" s="151" t="s">
        <v>375</v>
      </c>
      <c r="AU195" s="151" t="s">
        <v>90</v>
      </c>
      <c r="AY195" s="17" t="s">
        <v>373</v>
      </c>
      <c r="BE195" s="152">
        <f t="shared" si="4"/>
        <v>0</v>
      </c>
      <c r="BF195" s="152">
        <f t="shared" si="5"/>
        <v>0</v>
      </c>
      <c r="BG195" s="152">
        <f t="shared" si="6"/>
        <v>0</v>
      </c>
      <c r="BH195" s="152">
        <f t="shared" si="7"/>
        <v>0</v>
      </c>
      <c r="BI195" s="152">
        <f t="shared" si="8"/>
        <v>0</v>
      </c>
      <c r="BJ195" s="17" t="s">
        <v>87</v>
      </c>
      <c r="BK195" s="152">
        <f t="shared" si="9"/>
        <v>0</v>
      </c>
      <c r="BL195" s="17" t="s">
        <v>497</v>
      </c>
      <c r="BM195" s="151" t="s">
        <v>3691</v>
      </c>
    </row>
    <row r="196" spans="2:65" s="1" customFormat="1" ht="24.2" customHeight="1">
      <c r="B196" s="32"/>
      <c r="C196" s="139" t="s">
        <v>713</v>
      </c>
      <c r="D196" s="139" t="s">
        <v>375</v>
      </c>
      <c r="E196" s="140" t="s">
        <v>3692</v>
      </c>
      <c r="F196" s="141" t="s">
        <v>3693</v>
      </c>
      <c r="G196" s="142" t="s">
        <v>378</v>
      </c>
      <c r="H196" s="143">
        <v>4</v>
      </c>
      <c r="I196" s="144"/>
      <c r="J196" s="145">
        <f t="shared" si="0"/>
        <v>0</v>
      </c>
      <c r="K196" s="146"/>
      <c r="L196" s="32"/>
      <c r="M196" s="147" t="s">
        <v>1</v>
      </c>
      <c r="N196" s="148" t="s">
        <v>45</v>
      </c>
      <c r="P196" s="149">
        <f t="shared" si="1"/>
        <v>0</v>
      </c>
      <c r="Q196" s="149">
        <v>0</v>
      </c>
      <c r="R196" s="149">
        <f t="shared" si="2"/>
        <v>0</v>
      </c>
      <c r="S196" s="149">
        <v>0</v>
      </c>
      <c r="T196" s="150">
        <f t="shared" si="3"/>
        <v>0</v>
      </c>
      <c r="AR196" s="151" t="s">
        <v>497</v>
      </c>
      <c r="AT196" s="151" t="s">
        <v>375</v>
      </c>
      <c r="AU196" s="151" t="s">
        <v>90</v>
      </c>
      <c r="AY196" s="17" t="s">
        <v>373</v>
      </c>
      <c r="BE196" s="152">
        <f t="shared" si="4"/>
        <v>0</v>
      </c>
      <c r="BF196" s="152">
        <f t="shared" si="5"/>
        <v>0</v>
      </c>
      <c r="BG196" s="152">
        <f t="shared" si="6"/>
        <v>0</v>
      </c>
      <c r="BH196" s="152">
        <f t="shared" si="7"/>
        <v>0</v>
      </c>
      <c r="BI196" s="152">
        <f t="shared" si="8"/>
        <v>0</v>
      </c>
      <c r="BJ196" s="17" t="s">
        <v>87</v>
      </c>
      <c r="BK196" s="152">
        <f t="shared" si="9"/>
        <v>0</v>
      </c>
      <c r="BL196" s="17" t="s">
        <v>497</v>
      </c>
      <c r="BM196" s="151" t="s">
        <v>3694</v>
      </c>
    </row>
    <row r="197" spans="2:65" s="1" customFormat="1" ht="24.2" customHeight="1">
      <c r="B197" s="32"/>
      <c r="C197" s="139" t="s">
        <v>796</v>
      </c>
      <c r="D197" s="139" t="s">
        <v>375</v>
      </c>
      <c r="E197" s="140" t="s">
        <v>3695</v>
      </c>
      <c r="F197" s="141" t="s">
        <v>3696</v>
      </c>
      <c r="G197" s="142" t="s">
        <v>3684</v>
      </c>
      <c r="H197" s="143">
        <v>1</v>
      </c>
      <c r="I197" s="144"/>
      <c r="J197" s="145">
        <f t="shared" si="0"/>
        <v>0</v>
      </c>
      <c r="K197" s="146"/>
      <c r="L197" s="32"/>
      <c r="M197" s="147" t="s">
        <v>1</v>
      </c>
      <c r="N197" s="148" t="s">
        <v>45</v>
      </c>
      <c r="P197" s="149">
        <f t="shared" si="1"/>
        <v>0</v>
      </c>
      <c r="Q197" s="149">
        <v>0</v>
      </c>
      <c r="R197" s="149">
        <f t="shared" si="2"/>
        <v>0</v>
      </c>
      <c r="S197" s="149">
        <v>0</v>
      </c>
      <c r="T197" s="150">
        <f t="shared" si="3"/>
        <v>0</v>
      </c>
      <c r="AR197" s="151" t="s">
        <v>497</v>
      </c>
      <c r="AT197" s="151" t="s">
        <v>375</v>
      </c>
      <c r="AU197" s="151" t="s">
        <v>90</v>
      </c>
      <c r="AY197" s="17" t="s">
        <v>373</v>
      </c>
      <c r="BE197" s="152">
        <f t="shared" si="4"/>
        <v>0</v>
      </c>
      <c r="BF197" s="152">
        <f t="shared" si="5"/>
        <v>0</v>
      </c>
      <c r="BG197" s="152">
        <f t="shared" si="6"/>
        <v>0</v>
      </c>
      <c r="BH197" s="152">
        <f t="shared" si="7"/>
        <v>0</v>
      </c>
      <c r="BI197" s="152">
        <f t="shared" si="8"/>
        <v>0</v>
      </c>
      <c r="BJ197" s="17" t="s">
        <v>87</v>
      </c>
      <c r="BK197" s="152">
        <f t="shared" si="9"/>
        <v>0</v>
      </c>
      <c r="BL197" s="17" t="s">
        <v>497</v>
      </c>
      <c r="BM197" s="151" t="s">
        <v>3697</v>
      </c>
    </row>
    <row r="198" spans="2:65" s="1" customFormat="1" ht="24.2" customHeight="1">
      <c r="B198" s="32"/>
      <c r="C198" s="139" t="s">
        <v>811</v>
      </c>
      <c r="D198" s="139" t="s">
        <v>375</v>
      </c>
      <c r="E198" s="140" t="s">
        <v>3698</v>
      </c>
      <c r="F198" s="141" t="s">
        <v>3699</v>
      </c>
      <c r="G198" s="142" t="s">
        <v>3684</v>
      </c>
      <c r="H198" s="143">
        <v>1</v>
      </c>
      <c r="I198" s="144"/>
      <c r="J198" s="145">
        <f t="shared" si="0"/>
        <v>0</v>
      </c>
      <c r="K198" s="146"/>
      <c r="L198" s="32"/>
      <c r="M198" s="147" t="s">
        <v>1</v>
      </c>
      <c r="N198" s="148" t="s">
        <v>45</v>
      </c>
      <c r="P198" s="149">
        <f t="shared" si="1"/>
        <v>0</v>
      </c>
      <c r="Q198" s="149">
        <v>0</v>
      </c>
      <c r="R198" s="149">
        <f t="shared" si="2"/>
        <v>0</v>
      </c>
      <c r="S198" s="149">
        <v>0</v>
      </c>
      <c r="T198" s="150">
        <f t="shared" si="3"/>
        <v>0</v>
      </c>
      <c r="AR198" s="151" t="s">
        <v>497</v>
      </c>
      <c r="AT198" s="151" t="s">
        <v>375</v>
      </c>
      <c r="AU198" s="151" t="s">
        <v>90</v>
      </c>
      <c r="AY198" s="17" t="s">
        <v>373</v>
      </c>
      <c r="BE198" s="152">
        <f t="shared" si="4"/>
        <v>0</v>
      </c>
      <c r="BF198" s="152">
        <f t="shared" si="5"/>
        <v>0</v>
      </c>
      <c r="BG198" s="152">
        <f t="shared" si="6"/>
        <v>0</v>
      </c>
      <c r="BH198" s="152">
        <f t="shared" si="7"/>
        <v>0</v>
      </c>
      <c r="BI198" s="152">
        <f t="shared" si="8"/>
        <v>0</v>
      </c>
      <c r="BJ198" s="17" t="s">
        <v>87</v>
      </c>
      <c r="BK198" s="152">
        <f t="shared" si="9"/>
        <v>0</v>
      </c>
      <c r="BL198" s="17" t="s">
        <v>497</v>
      </c>
      <c r="BM198" s="151" t="s">
        <v>3700</v>
      </c>
    </row>
    <row r="199" spans="2:65" s="1" customFormat="1" ht="24.2" customHeight="1">
      <c r="B199" s="32"/>
      <c r="C199" s="139" t="s">
        <v>816</v>
      </c>
      <c r="D199" s="139" t="s">
        <v>375</v>
      </c>
      <c r="E199" s="140" t="s">
        <v>3701</v>
      </c>
      <c r="F199" s="141" t="s">
        <v>3702</v>
      </c>
      <c r="G199" s="142" t="s">
        <v>3684</v>
      </c>
      <c r="H199" s="143">
        <v>2</v>
      </c>
      <c r="I199" s="144"/>
      <c r="J199" s="145">
        <f t="shared" si="0"/>
        <v>0</v>
      </c>
      <c r="K199" s="146"/>
      <c r="L199" s="32"/>
      <c r="M199" s="147" t="s">
        <v>1</v>
      </c>
      <c r="N199" s="148" t="s">
        <v>45</v>
      </c>
      <c r="P199" s="149">
        <f t="shared" si="1"/>
        <v>0</v>
      </c>
      <c r="Q199" s="149">
        <v>0</v>
      </c>
      <c r="R199" s="149">
        <f t="shared" si="2"/>
        <v>0</v>
      </c>
      <c r="S199" s="149">
        <v>0</v>
      </c>
      <c r="T199" s="150">
        <f t="shared" si="3"/>
        <v>0</v>
      </c>
      <c r="AR199" s="151" t="s">
        <v>497</v>
      </c>
      <c r="AT199" s="151" t="s">
        <v>375</v>
      </c>
      <c r="AU199" s="151" t="s">
        <v>90</v>
      </c>
      <c r="AY199" s="17" t="s">
        <v>373</v>
      </c>
      <c r="BE199" s="152">
        <f t="shared" si="4"/>
        <v>0</v>
      </c>
      <c r="BF199" s="152">
        <f t="shared" si="5"/>
        <v>0</v>
      </c>
      <c r="BG199" s="152">
        <f t="shared" si="6"/>
        <v>0</v>
      </c>
      <c r="BH199" s="152">
        <f t="shared" si="7"/>
        <v>0</v>
      </c>
      <c r="BI199" s="152">
        <f t="shared" si="8"/>
        <v>0</v>
      </c>
      <c r="BJ199" s="17" t="s">
        <v>87</v>
      </c>
      <c r="BK199" s="152">
        <f t="shared" si="9"/>
        <v>0</v>
      </c>
      <c r="BL199" s="17" t="s">
        <v>497</v>
      </c>
      <c r="BM199" s="151" t="s">
        <v>3703</v>
      </c>
    </row>
    <row r="200" spans="2:65" s="1" customFormat="1" ht="24.2" customHeight="1">
      <c r="B200" s="32"/>
      <c r="C200" s="139" t="s">
        <v>836</v>
      </c>
      <c r="D200" s="139" t="s">
        <v>375</v>
      </c>
      <c r="E200" s="140" t="s">
        <v>3704</v>
      </c>
      <c r="F200" s="141" t="s">
        <v>3705</v>
      </c>
      <c r="G200" s="142" t="s">
        <v>3684</v>
      </c>
      <c r="H200" s="143">
        <v>1</v>
      </c>
      <c r="I200" s="144"/>
      <c r="J200" s="145">
        <f t="shared" si="0"/>
        <v>0</v>
      </c>
      <c r="K200" s="146"/>
      <c r="L200" s="32"/>
      <c r="M200" s="147" t="s">
        <v>1</v>
      </c>
      <c r="N200" s="148" t="s">
        <v>45</v>
      </c>
      <c r="P200" s="149">
        <f t="shared" si="1"/>
        <v>0</v>
      </c>
      <c r="Q200" s="149">
        <v>0</v>
      </c>
      <c r="R200" s="149">
        <f t="shared" si="2"/>
        <v>0</v>
      </c>
      <c r="S200" s="149">
        <v>0</v>
      </c>
      <c r="T200" s="150">
        <f t="shared" si="3"/>
        <v>0</v>
      </c>
      <c r="AR200" s="151" t="s">
        <v>497</v>
      </c>
      <c r="AT200" s="151" t="s">
        <v>375</v>
      </c>
      <c r="AU200" s="151" t="s">
        <v>90</v>
      </c>
      <c r="AY200" s="17" t="s">
        <v>373</v>
      </c>
      <c r="BE200" s="152">
        <f t="shared" si="4"/>
        <v>0</v>
      </c>
      <c r="BF200" s="152">
        <f t="shared" si="5"/>
        <v>0</v>
      </c>
      <c r="BG200" s="152">
        <f t="shared" si="6"/>
        <v>0</v>
      </c>
      <c r="BH200" s="152">
        <f t="shared" si="7"/>
        <v>0</v>
      </c>
      <c r="BI200" s="152">
        <f t="shared" si="8"/>
        <v>0</v>
      </c>
      <c r="BJ200" s="17" t="s">
        <v>87</v>
      </c>
      <c r="BK200" s="152">
        <f t="shared" si="9"/>
        <v>0</v>
      </c>
      <c r="BL200" s="17" t="s">
        <v>497</v>
      </c>
      <c r="BM200" s="151" t="s">
        <v>3706</v>
      </c>
    </row>
    <row r="201" spans="2:65" s="1" customFormat="1" ht="55.5" customHeight="1">
      <c r="B201" s="32"/>
      <c r="C201" s="139" t="s">
        <v>841</v>
      </c>
      <c r="D201" s="139" t="s">
        <v>375</v>
      </c>
      <c r="E201" s="140" t="s">
        <v>3707</v>
      </c>
      <c r="F201" s="141" t="s">
        <v>3708</v>
      </c>
      <c r="G201" s="142" t="s">
        <v>3684</v>
      </c>
      <c r="H201" s="143">
        <v>1</v>
      </c>
      <c r="I201" s="144"/>
      <c r="J201" s="145">
        <f t="shared" si="0"/>
        <v>0</v>
      </c>
      <c r="K201" s="146"/>
      <c r="L201" s="32"/>
      <c r="M201" s="147" t="s">
        <v>1</v>
      </c>
      <c r="N201" s="148" t="s">
        <v>45</v>
      </c>
      <c r="P201" s="149">
        <f t="shared" si="1"/>
        <v>0</v>
      </c>
      <c r="Q201" s="149">
        <v>0</v>
      </c>
      <c r="R201" s="149">
        <f t="shared" si="2"/>
        <v>0</v>
      </c>
      <c r="S201" s="149">
        <v>0</v>
      </c>
      <c r="T201" s="150">
        <f t="shared" si="3"/>
        <v>0</v>
      </c>
      <c r="AR201" s="151" t="s">
        <v>497</v>
      </c>
      <c r="AT201" s="151" t="s">
        <v>375</v>
      </c>
      <c r="AU201" s="151" t="s">
        <v>90</v>
      </c>
      <c r="AY201" s="17" t="s">
        <v>373</v>
      </c>
      <c r="BE201" s="152">
        <f t="shared" si="4"/>
        <v>0</v>
      </c>
      <c r="BF201" s="152">
        <f t="shared" si="5"/>
        <v>0</v>
      </c>
      <c r="BG201" s="152">
        <f t="shared" si="6"/>
        <v>0</v>
      </c>
      <c r="BH201" s="152">
        <f t="shared" si="7"/>
        <v>0</v>
      </c>
      <c r="BI201" s="152">
        <f t="shared" si="8"/>
        <v>0</v>
      </c>
      <c r="BJ201" s="17" t="s">
        <v>87</v>
      </c>
      <c r="BK201" s="152">
        <f t="shared" si="9"/>
        <v>0</v>
      </c>
      <c r="BL201" s="17" t="s">
        <v>497</v>
      </c>
      <c r="BM201" s="151" t="s">
        <v>3709</v>
      </c>
    </row>
    <row r="202" spans="2:65" s="1" customFormat="1" ht="33" customHeight="1">
      <c r="B202" s="32"/>
      <c r="C202" s="139" t="s">
        <v>845</v>
      </c>
      <c r="D202" s="139" t="s">
        <v>375</v>
      </c>
      <c r="E202" s="140" t="s">
        <v>3710</v>
      </c>
      <c r="F202" s="141" t="s">
        <v>3711</v>
      </c>
      <c r="G202" s="142" t="s">
        <v>3684</v>
      </c>
      <c r="H202" s="143">
        <v>1</v>
      </c>
      <c r="I202" s="144"/>
      <c r="J202" s="145">
        <f t="shared" si="0"/>
        <v>0</v>
      </c>
      <c r="K202" s="146"/>
      <c r="L202" s="32"/>
      <c r="M202" s="147" t="s">
        <v>1</v>
      </c>
      <c r="N202" s="148" t="s">
        <v>45</v>
      </c>
      <c r="P202" s="149">
        <f t="shared" si="1"/>
        <v>0</v>
      </c>
      <c r="Q202" s="149">
        <v>0</v>
      </c>
      <c r="R202" s="149">
        <f t="shared" si="2"/>
        <v>0</v>
      </c>
      <c r="S202" s="149">
        <v>0</v>
      </c>
      <c r="T202" s="150">
        <f t="shared" si="3"/>
        <v>0</v>
      </c>
      <c r="AR202" s="151" t="s">
        <v>497</v>
      </c>
      <c r="AT202" s="151" t="s">
        <v>375</v>
      </c>
      <c r="AU202" s="151" t="s">
        <v>90</v>
      </c>
      <c r="AY202" s="17" t="s">
        <v>373</v>
      </c>
      <c r="BE202" s="152">
        <f t="shared" si="4"/>
        <v>0</v>
      </c>
      <c r="BF202" s="152">
        <f t="shared" si="5"/>
        <v>0</v>
      </c>
      <c r="BG202" s="152">
        <f t="shared" si="6"/>
        <v>0</v>
      </c>
      <c r="BH202" s="152">
        <f t="shared" si="7"/>
        <v>0</v>
      </c>
      <c r="BI202" s="152">
        <f t="shared" si="8"/>
        <v>0</v>
      </c>
      <c r="BJ202" s="17" t="s">
        <v>87</v>
      </c>
      <c r="BK202" s="152">
        <f t="shared" si="9"/>
        <v>0</v>
      </c>
      <c r="BL202" s="17" t="s">
        <v>497</v>
      </c>
      <c r="BM202" s="151" t="s">
        <v>3712</v>
      </c>
    </row>
    <row r="203" spans="2:65" s="1" customFormat="1" ht="37.9" customHeight="1">
      <c r="B203" s="32"/>
      <c r="C203" s="139" t="s">
        <v>849</v>
      </c>
      <c r="D203" s="139" t="s">
        <v>375</v>
      </c>
      <c r="E203" s="140" t="s">
        <v>3713</v>
      </c>
      <c r="F203" s="141" t="s">
        <v>3714</v>
      </c>
      <c r="G203" s="142" t="s">
        <v>3684</v>
      </c>
      <c r="H203" s="143">
        <v>1</v>
      </c>
      <c r="I203" s="144"/>
      <c r="J203" s="145">
        <f t="shared" si="0"/>
        <v>0</v>
      </c>
      <c r="K203" s="146"/>
      <c r="L203" s="32"/>
      <c r="M203" s="147" t="s">
        <v>1</v>
      </c>
      <c r="N203" s="148" t="s">
        <v>45</v>
      </c>
      <c r="P203" s="149">
        <f t="shared" si="1"/>
        <v>0</v>
      </c>
      <c r="Q203" s="149">
        <v>0</v>
      </c>
      <c r="R203" s="149">
        <f t="shared" si="2"/>
        <v>0</v>
      </c>
      <c r="S203" s="149">
        <v>0</v>
      </c>
      <c r="T203" s="150">
        <f t="shared" si="3"/>
        <v>0</v>
      </c>
      <c r="AR203" s="151" t="s">
        <v>497</v>
      </c>
      <c r="AT203" s="151" t="s">
        <v>375</v>
      </c>
      <c r="AU203" s="151" t="s">
        <v>90</v>
      </c>
      <c r="AY203" s="17" t="s">
        <v>373</v>
      </c>
      <c r="BE203" s="152">
        <f t="shared" si="4"/>
        <v>0</v>
      </c>
      <c r="BF203" s="152">
        <f t="shared" si="5"/>
        <v>0</v>
      </c>
      <c r="BG203" s="152">
        <f t="shared" si="6"/>
        <v>0</v>
      </c>
      <c r="BH203" s="152">
        <f t="shared" si="7"/>
        <v>0</v>
      </c>
      <c r="BI203" s="152">
        <f t="shared" si="8"/>
        <v>0</v>
      </c>
      <c r="BJ203" s="17" t="s">
        <v>87</v>
      </c>
      <c r="BK203" s="152">
        <f t="shared" si="9"/>
        <v>0</v>
      </c>
      <c r="BL203" s="17" t="s">
        <v>497</v>
      </c>
      <c r="BM203" s="151" t="s">
        <v>3715</v>
      </c>
    </row>
    <row r="204" spans="2:65" s="1" customFormat="1" ht="37.9" customHeight="1">
      <c r="B204" s="32"/>
      <c r="C204" s="139" t="s">
        <v>860</v>
      </c>
      <c r="D204" s="139" t="s">
        <v>375</v>
      </c>
      <c r="E204" s="140" t="s">
        <v>3716</v>
      </c>
      <c r="F204" s="141" t="s">
        <v>3717</v>
      </c>
      <c r="G204" s="142" t="s">
        <v>914</v>
      </c>
      <c r="H204" s="143">
        <v>2</v>
      </c>
      <c r="I204" s="144"/>
      <c r="J204" s="145">
        <f t="shared" si="0"/>
        <v>0</v>
      </c>
      <c r="K204" s="146"/>
      <c r="L204" s="32"/>
      <c r="M204" s="147" t="s">
        <v>1</v>
      </c>
      <c r="N204" s="148" t="s">
        <v>45</v>
      </c>
      <c r="P204" s="149">
        <f t="shared" si="1"/>
        <v>0</v>
      </c>
      <c r="Q204" s="149">
        <v>0</v>
      </c>
      <c r="R204" s="149">
        <f t="shared" si="2"/>
        <v>0</v>
      </c>
      <c r="S204" s="149">
        <v>0</v>
      </c>
      <c r="T204" s="150">
        <f t="shared" si="3"/>
        <v>0</v>
      </c>
      <c r="AR204" s="151" t="s">
        <v>497</v>
      </c>
      <c r="AT204" s="151" t="s">
        <v>375</v>
      </c>
      <c r="AU204" s="151" t="s">
        <v>90</v>
      </c>
      <c r="AY204" s="17" t="s">
        <v>373</v>
      </c>
      <c r="BE204" s="152">
        <f t="shared" si="4"/>
        <v>0</v>
      </c>
      <c r="BF204" s="152">
        <f t="shared" si="5"/>
        <v>0</v>
      </c>
      <c r="BG204" s="152">
        <f t="shared" si="6"/>
        <v>0</v>
      </c>
      <c r="BH204" s="152">
        <f t="shared" si="7"/>
        <v>0</v>
      </c>
      <c r="BI204" s="152">
        <f t="shared" si="8"/>
        <v>0</v>
      </c>
      <c r="BJ204" s="17" t="s">
        <v>87</v>
      </c>
      <c r="BK204" s="152">
        <f t="shared" si="9"/>
        <v>0</v>
      </c>
      <c r="BL204" s="17" t="s">
        <v>497</v>
      </c>
      <c r="BM204" s="151" t="s">
        <v>3718</v>
      </c>
    </row>
    <row r="205" spans="2:65" s="1" customFormat="1" ht="24.2" customHeight="1">
      <c r="B205" s="32"/>
      <c r="C205" s="139" t="s">
        <v>880</v>
      </c>
      <c r="D205" s="139" t="s">
        <v>375</v>
      </c>
      <c r="E205" s="140" t="s">
        <v>3719</v>
      </c>
      <c r="F205" s="141" t="s">
        <v>3720</v>
      </c>
      <c r="G205" s="142" t="s">
        <v>914</v>
      </c>
      <c r="H205" s="143">
        <v>2</v>
      </c>
      <c r="I205" s="144"/>
      <c r="J205" s="145">
        <f t="shared" si="0"/>
        <v>0</v>
      </c>
      <c r="K205" s="146"/>
      <c r="L205" s="32"/>
      <c r="M205" s="147" t="s">
        <v>1</v>
      </c>
      <c r="N205" s="148" t="s">
        <v>45</v>
      </c>
      <c r="P205" s="149">
        <f t="shared" si="1"/>
        <v>0</v>
      </c>
      <c r="Q205" s="149">
        <v>0</v>
      </c>
      <c r="R205" s="149">
        <f t="shared" si="2"/>
        <v>0</v>
      </c>
      <c r="S205" s="149">
        <v>0</v>
      </c>
      <c r="T205" s="150">
        <f t="shared" si="3"/>
        <v>0</v>
      </c>
      <c r="AR205" s="151" t="s">
        <v>497</v>
      </c>
      <c r="AT205" s="151" t="s">
        <v>375</v>
      </c>
      <c r="AU205" s="151" t="s">
        <v>90</v>
      </c>
      <c r="AY205" s="17" t="s">
        <v>373</v>
      </c>
      <c r="BE205" s="152">
        <f t="shared" si="4"/>
        <v>0</v>
      </c>
      <c r="BF205" s="152">
        <f t="shared" si="5"/>
        <v>0</v>
      </c>
      <c r="BG205" s="152">
        <f t="shared" si="6"/>
        <v>0</v>
      </c>
      <c r="BH205" s="152">
        <f t="shared" si="7"/>
        <v>0</v>
      </c>
      <c r="BI205" s="152">
        <f t="shared" si="8"/>
        <v>0</v>
      </c>
      <c r="BJ205" s="17" t="s">
        <v>87</v>
      </c>
      <c r="BK205" s="152">
        <f t="shared" si="9"/>
        <v>0</v>
      </c>
      <c r="BL205" s="17" t="s">
        <v>497</v>
      </c>
      <c r="BM205" s="151" t="s">
        <v>3721</v>
      </c>
    </row>
    <row r="206" spans="2:65" s="1" customFormat="1" ht="24.2" customHeight="1">
      <c r="B206" s="32"/>
      <c r="C206" s="139" t="s">
        <v>887</v>
      </c>
      <c r="D206" s="139" t="s">
        <v>375</v>
      </c>
      <c r="E206" s="140" t="s">
        <v>3722</v>
      </c>
      <c r="F206" s="141" t="s">
        <v>3723</v>
      </c>
      <c r="G206" s="142" t="s">
        <v>914</v>
      </c>
      <c r="H206" s="143">
        <v>2</v>
      </c>
      <c r="I206" s="144"/>
      <c r="J206" s="145">
        <f t="shared" si="0"/>
        <v>0</v>
      </c>
      <c r="K206" s="146"/>
      <c r="L206" s="32"/>
      <c r="M206" s="147" t="s">
        <v>1</v>
      </c>
      <c r="N206" s="148" t="s">
        <v>45</v>
      </c>
      <c r="P206" s="149">
        <f t="shared" si="1"/>
        <v>0</v>
      </c>
      <c r="Q206" s="149">
        <v>0</v>
      </c>
      <c r="R206" s="149">
        <f t="shared" si="2"/>
        <v>0</v>
      </c>
      <c r="S206" s="149">
        <v>0</v>
      </c>
      <c r="T206" s="150">
        <f t="shared" si="3"/>
        <v>0</v>
      </c>
      <c r="AR206" s="151" t="s">
        <v>497</v>
      </c>
      <c r="AT206" s="151" t="s">
        <v>375</v>
      </c>
      <c r="AU206" s="151" t="s">
        <v>90</v>
      </c>
      <c r="AY206" s="17" t="s">
        <v>373</v>
      </c>
      <c r="BE206" s="152">
        <f t="shared" si="4"/>
        <v>0</v>
      </c>
      <c r="BF206" s="152">
        <f t="shared" si="5"/>
        <v>0</v>
      </c>
      <c r="BG206" s="152">
        <f t="shared" si="6"/>
        <v>0</v>
      </c>
      <c r="BH206" s="152">
        <f t="shared" si="7"/>
        <v>0</v>
      </c>
      <c r="BI206" s="152">
        <f t="shared" si="8"/>
        <v>0</v>
      </c>
      <c r="BJ206" s="17" t="s">
        <v>87</v>
      </c>
      <c r="BK206" s="152">
        <f t="shared" si="9"/>
        <v>0</v>
      </c>
      <c r="BL206" s="17" t="s">
        <v>497</v>
      </c>
      <c r="BM206" s="151" t="s">
        <v>3724</v>
      </c>
    </row>
    <row r="207" spans="2:65" s="1" customFormat="1" ht="24.2" customHeight="1">
      <c r="B207" s="32"/>
      <c r="C207" s="139" t="s">
        <v>892</v>
      </c>
      <c r="D207" s="139" t="s">
        <v>375</v>
      </c>
      <c r="E207" s="140" t="s">
        <v>3725</v>
      </c>
      <c r="F207" s="141" t="s">
        <v>3726</v>
      </c>
      <c r="G207" s="142" t="s">
        <v>914</v>
      </c>
      <c r="H207" s="143">
        <v>1</v>
      </c>
      <c r="I207" s="144"/>
      <c r="J207" s="145">
        <f t="shared" si="0"/>
        <v>0</v>
      </c>
      <c r="K207" s="146"/>
      <c r="L207" s="32"/>
      <c r="M207" s="147" t="s">
        <v>1</v>
      </c>
      <c r="N207" s="148" t="s">
        <v>45</v>
      </c>
      <c r="P207" s="149">
        <f t="shared" si="1"/>
        <v>0</v>
      </c>
      <c r="Q207" s="149">
        <v>0</v>
      </c>
      <c r="R207" s="149">
        <f t="shared" si="2"/>
        <v>0</v>
      </c>
      <c r="S207" s="149">
        <v>0</v>
      </c>
      <c r="T207" s="150">
        <f t="shared" si="3"/>
        <v>0</v>
      </c>
      <c r="AR207" s="151" t="s">
        <v>497</v>
      </c>
      <c r="AT207" s="151" t="s">
        <v>375</v>
      </c>
      <c r="AU207" s="151" t="s">
        <v>90</v>
      </c>
      <c r="AY207" s="17" t="s">
        <v>373</v>
      </c>
      <c r="BE207" s="152">
        <f t="shared" si="4"/>
        <v>0</v>
      </c>
      <c r="BF207" s="152">
        <f t="shared" si="5"/>
        <v>0</v>
      </c>
      <c r="BG207" s="152">
        <f t="shared" si="6"/>
        <v>0</v>
      </c>
      <c r="BH207" s="152">
        <f t="shared" si="7"/>
        <v>0</v>
      </c>
      <c r="BI207" s="152">
        <f t="shared" si="8"/>
        <v>0</v>
      </c>
      <c r="BJ207" s="17" t="s">
        <v>87</v>
      </c>
      <c r="BK207" s="152">
        <f t="shared" si="9"/>
        <v>0</v>
      </c>
      <c r="BL207" s="17" t="s">
        <v>497</v>
      </c>
      <c r="BM207" s="151" t="s">
        <v>3727</v>
      </c>
    </row>
    <row r="208" spans="2:65" s="1" customFormat="1" ht="24.2" customHeight="1">
      <c r="B208" s="32"/>
      <c r="C208" s="139" t="s">
        <v>896</v>
      </c>
      <c r="D208" s="139" t="s">
        <v>375</v>
      </c>
      <c r="E208" s="140" t="s">
        <v>3728</v>
      </c>
      <c r="F208" s="141" t="s">
        <v>3729</v>
      </c>
      <c r="G208" s="142" t="s">
        <v>647</v>
      </c>
      <c r="H208" s="143">
        <v>3.2</v>
      </c>
      <c r="I208" s="144"/>
      <c r="J208" s="145">
        <f t="shared" si="0"/>
        <v>0</v>
      </c>
      <c r="K208" s="146"/>
      <c r="L208" s="32"/>
      <c r="M208" s="147" t="s">
        <v>1</v>
      </c>
      <c r="N208" s="148" t="s">
        <v>45</v>
      </c>
      <c r="P208" s="149">
        <f t="shared" si="1"/>
        <v>0</v>
      </c>
      <c r="Q208" s="149">
        <v>0</v>
      </c>
      <c r="R208" s="149">
        <f t="shared" si="2"/>
        <v>0</v>
      </c>
      <c r="S208" s="149">
        <v>0</v>
      </c>
      <c r="T208" s="150">
        <f t="shared" si="3"/>
        <v>0</v>
      </c>
      <c r="AR208" s="151" t="s">
        <v>497</v>
      </c>
      <c r="AT208" s="151" t="s">
        <v>375</v>
      </c>
      <c r="AU208" s="151" t="s">
        <v>90</v>
      </c>
      <c r="AY208" s="17" t="s">
        <v>373</v>
      </c>
      <c r="BE208" s="152">
        <f t="shared" si="4"/>
        <v>0</v>
      </c>
      <c r="BF208" s="152">
        <f t="shared" si="5"/>
        <v>0</v>
      </c>
      <c r="BG208" s="152">
        <f t="shared" si="6"/>
        <v>0</v>
      </c>
      <c r="BH208" s="152">
        <f t="shared" si="7"/>
        <v>0</v>
      </c>
      <c r="BI208" s="152">
        <f t="shared" si="8"/>
        <v>0</v>
      </c>
      <c r="BJ208" s="17" t="s">
        <v>87</v>
      </c>
      <c r="BK208" s="152">
        <f t="shared" si="9"/>
        <v>0</v>
      </c>
      <c r="BL208" s="17" t="s">
        <v>497</v>
      </c>
      <c r="BM208" s="151" t="s">
        <v>3730</v>
      </c>
    </row>
    <row r="209" spans="2:65" s="11" customFormat="1" ht="22.9" customHeight="1">
      <c r="B209" s="127"/>
      <c r="D209" s="128" t="s">
        <v>79</v>
      </c>
      <c r="E209" s="137" t="s">
        <v>3731</v>
      </c>
      <c r="F209" s="137" t="s">
        <v>3732</v>
      </c>
      <c r="I209" s="130"/>
      <c r="J209" s="138">
        <f>BK209</f>
        <v>0</v>
      </c>
      <c r="L209" s="127"/>
      <c r="M209" s="132"/>
      <c r="P209" s="133">
        <f>SUM(P210:P235)</f>
        <v>0</v>
      </c>
      <c r="R209" s="133">
        <f>SUM(R210:R235)</f>
        <v>5.1330000000000001E-2</v>
      </c>
      <c r="T209" s="134">
        <f>SUM(T210:T235)</f>
        <v>0</v>
      </c>
      <c r="AR209" s="128" t="s">
        <v>90</v>
      </c>
      <c r="AT209" s="135" t="s">
        <v>79</v>
      </c>
      <c r="AU209" s="135" t="s">
        <v>87</v>
      </c>
      <c r="AY209" s="128" t="s">
        <v>373</v>
      </c>
      <c r="BK209" s="136">
        <f>SUM(BK210:BK235)</f>
        <v>0</v>
      </c>
    </row>
    <row r="210" spans="2:65" s="1" customFormat="1" ht="16.5" customHeight="1">
      <c r="B210" s="32"/>
      <c r="C210" s="139" t="s">
        <v>900</v>
      </c>
      <c r="D210" s="139" t="s">
        <v>375</v>
      </c>
      <c r="E210" s="140" t="s">
        <v>3733</v>
      </c>
      <c r="F210" s="141" t="s">
        <v>3734</v>
      </c>
      <c r="G210" s="142" t="s">
        <v>914</v>
      </c>
      <c r="H210" s="143">
        <v>11</v>
      </c>
      <c r="I210" s="144"/>
      <c r="J210" s="145">
        <f t="shared" ref="J210:J220" si="10">ROUND(I210*H210,2)</f>
        <v>0</v>
      </c>
      <c r="K210" s="146"/>
      <c r="L210" s="32"/>
      <c r="M210" s="147" t="s">
        <v>1</v>
      </c>
      <c r="N210" s="148" t="s">
        <v>45</v>
      </c>
      <c r="P210" s="149">
        <f t="shared" ref="P210:P220" si="11">O210*H210</f>
        <v>0</v>
      </c>
      <c r="Q210" s="149">
        <v>1.1199999999999999E-3</v>
      </c>
      <c r="R210" s="149">
        <f t="shared" ref="R210:R220" si="12">Q210*H210</f>
        <v>1.2319999999999999E-2</v>
      </c>
      <c r="S210" s="149">
        <v>0</v>
      </c>
      <c r="T210" s="150">
        <f t="shared" ref="T210:T220" si="13">S210*H210</f>
        <v>0</v>
      </c>
      <c r="AR210" s="151" t="s">
        <v>497</v>
      </c>
      <c r="AT210" s="151" t="s">
        <v>375</v>
      </c>
      <c r="AU210" s="151" t="s">
        <v>90</v>
      </c>
      <c r="AY210" s="17" t="s">
        <v>373</v>
      </c>
      <c r="BE210" s="152">
        <f t="shared" ref="BE210:BE220" si="14">IF(N210="základní",J210,0)</f>
        <v>0</v>
      </c>
      <c r="BF210" s="152">
        <f t="shared" ref="BF210:BF220" si="15">IF(N210="snížená",J210,0)</f>
        <v>0</v>
      </c>
      <c r="BG210" s="152">
        <f t="shared" ref="BG210:BG220" si="16">IF(N210="zákl. přenesená",J210,0)</f>
        <v>0</v>
      </c>
      <c r="BH210" s="152">
        <f t="shared" ref="BH210:BH220" si="17">IF(N210="sníž. přenesená",J210,0)</f>
        <v>0</v>
      </c>
      <c r="BI210" s="152">
        <f t="shared" ref="BI210:BI220" si="18">IF(N210="nulová",J210,0)</f>
        <v>0</v>
      </c>
      <c r="BJ210" s="17" t="s">
        <v>87</v>
      </c>
      <c r="BK210" s="152">
        <f t="shared" ref="BK210:BK220" si="19">ROUND(I210*H210,2)</f>
        <v>0</v>
      </c>
      <c r="BL210" s="17" t="s">
        <v>497</v>
      </c>
      <c r="BM210" s="151" t="s">
        <v>3735</v>
      </c>
    </row>
    <row r="211" spans="2:65" s="1" customFormat="1" ht="16.5" customHeight="1">
      <c r="B211" s="32"/>
      <c r="C211" s="185" t="s">
        <v>904</v>
      </c>
      <c r="D211" s="185" t="s">
        <v>479</v>
      </c>
      <c r="E211" s="186" t="s">
        <v>3736</v>
      </c>
      <c r="F211" s="187" t="s">
        <v>3737</v>
      </c>
      <c r="G211" s="188" t="s">
        <v>914</v>
      </c>
      <c r="H211" s="189">
        <v>11</v>
      </c>
      <c r="I211" s="190"/>
      <c r="J211" s="191">
        <f t="shared" si="10"/>
        <v>0</v>
      </c>
      <c r="K211" s="192"/>
      <c r="L211" s="193"/>
      <c r="M211" s="194" t="s">
        <v>1</v>
      </c>
      <c r="N211" s="195" t="s">
        <v>45</v>
      </c>
      <c r="P211" s="149">
        <f t="shared" si="11"/>
        <v>0</v>
      </c>
      <c r="Q211" s="149">
        <v>1E-4</v>
      </c>
      <c r="R211" s="149">
        <f t="shared" si="12"/>
        <v>1.1000000000000001E-3</v>
      </c>
      <c r="S211" s="149">
        <v>0</v>
      </c>
      <c r="T211" s="150">
        <f t="shared" si="13"/>
        <v>0</v>
      </c>
      <c r="AR211" s="151" t="s">
        <v>658</v>
      </c>
      <c r="AT211" s="151" t="s">
        <v>479</v>
      </c>
      <c r="AU211" s="151" t="s">
        <v>90</v>
      </c>
      <c r="AY211" s="17" t="s">
        <v>373</v>
      </c>
      <c r="BE211" s="152">
        <f t="shared" si="14"/>
        <v>0</v>
      </c>
      <c r="BF211" s="152">
        <f t="shared" si="15"/>
        <v>0</v>
      </c>
      <c r="BG211" s="152">
        <f t="shared" si="16"/>
        <v>0</v>
      </c>
      <c r="BH211" s="152">
        <f t="shared" si="17"/>
        <v>0</v>
      </c>
      <c r="BI211" s="152">
        <f t="shared" si="18"/>
        <v>0</v>
      </c>
      <c r="BJ211" s="17" t="s">
        <v>87</v>
      </c>
      <c r="BK211" s="152">
        <f t="shared" si="19"/>
        <v>0</v>
      </c>
      <c r="BL211" s="17" t="s">
        <v>497</v>
      </c>
      <c r="BM211" s="151" t="s">
        <v>3738</v>
      </c>
    </row>
    <row r="212" spans="2:65" s="1" customFormat="1" ht="16.5" customHeight="1">
      <c r="B212" s="32"/>
      <c r="C212" s="139" t="s">
        <v>911</v>
      </c>
      <c r="D212" s="139" t="s">
        <v>375</v>
      </c>
      <c r="E212" s="140" t="s">
        <v>3739</v>
      </c>
      <c r="F212" s="141" t="s">
        <v>3740</v>
      </c>
      <c r="G212" s="142" t="s">
        <v>3643</v>
      </c>
      <c r="H212" s="143">
        <v>1</v>
      </c>
      <c r="I212" s="144"/>
      <c r="J212" s="145">
        <f t="shared" si="10"/>
        <v>0</v>
      </c>
      <c r="K212" s="146"/>
      <c r="L212" s="32"/>
      <c r="M212" s="147" t="s">
        <v>1</v>
      </c>
      <c r="N212" s="148" t="s">
        <v>45</v>
      </c>
      <c r="P212" s="149">
        <f t="shared" si="11"/>
        <v>0</v>
      </c>
      <c r="Q212" s="149">
        <v>1.023E-2</v>
      </c>
      <c r="R212" s="149">
        <f t="shared" si="12"/>
        <v>1.023E-2</v>
      </c>
      <c r="S212" s="149">
        <v>0</v>
      </c>
      <c r="T212" s="150">
        <f t="shared" si="13"/>
        <v>0</v>
      </c>
      <c r="AR212" s="151" t="s">
        <v>497</v>
      </c>
      <c r="AT212" s="151" t="s">
        <v>375</v>
      </c>
      <c r="AU212" s="151" t="s">
        <v>90</v>
      </c>
      <c r="AY212" s="17" t="s">
        <v>373</v>
      </c>
      <c r="BE212" s="152">
        <f t="shared" si="14"/>
        <v>0</v>
      </c>
      <c r="BF212" s="152">
        <f t="shared" si="15"/>
        <v>0</v>
      </c>
      <c r="BG212" s="152">
        <f t="shared" si="16"/>
        <v>0</v>
      </c>
      <c r="BH212" s="152">
        <f t="shared" si="17"/>
        <v>0</v>
      </c>
      <c r="BI212" s="152">
        <f t="shared" si="18"/>
        <v>0</v>
      </c>
      <c r="BJ212" s="17" t="s">
        <v>87</v>
      </c>
      <c r="BK212" s="152">
        <f t="shared" si="19"/>
        <v>0</v>
      </c>
      <c r="BL212" s="17" t="s">
        <v>497</v>
      </c>
      <c r="BM212" s="151" t="s">
        <v>3741</v>
      </c>
    </row>
    <row r="213" spans="2:65" s="1" customFormat="1" ht="24.2" customHeight="1">
      <c r="B213" s="32"/>
      <c r="C213" s="139" t="s">
        <v>920</v>
      </c>
      <c r="D213" s="139" t="s">
        <v>375</v>
      </c>
      <c r="E213" s="140" t="s">
        <v>3742</v>
      </c>
      <c r="F213" s="141" t="s">
        <v>3743</v>
      </c>
      <c r="G213" s="142" t="s">
        <v>3684</v>
      </c>
      <c r="H213" s="143">
        <v>2</v>
      </c>
      <c r="I213" s="144"/>
      <c r="J213" s="145">
        <f t="shared" si="10"/>
        <v>0</v>
      </c>
      <c r="K213" s="146"/>
      <c r="L213" s="32"/>
      <c r="M213" s="147" t="s">
        <v>1</v>
      </c>
      <c r="N213" s="148" t="s">
        <v>45</v>
      </c>
      <c r="P213" s="149">
        <f t="shared" si="11"/>
        <v>0</v>
      </c>
      <c r="Q213" s="149">
        <v>0</v>
      </c>
      <c r="R213" s="149">
        <f t="shared" si="12"/>
        <v>0</v>
      </c>
      <c r="S213" s="149">
        <v>0</v>
      </c>
      <c r="T213" s="150">
        <f t="shared" si="13"/>
        <v>0</v>
      </c>
      <c r="AR213" s="151" t="s">
        <v>497</v>
      </c>
      <c r="AT213" s="151" t="s">
        <v>375</v>
      </c>
      <c r="AU213" s="151" t="s">
        <v>90</v>
      </c>
      <c r="AY213" s="17" t="s">
        <v>373</v>
      </c>
      <c r="BE213" s="152">
        <f t="shared" si="14"/>
        <v>0</v>
      </c>
      <c r="BF213" s="152">
        <f t="shared" si="15"/>
        <v>0</v>
      </c>
      <c r="BG213" s="152">
        <f t="shared" si="16"/>
        <v>0</v>
      </c>
      <c r="BH213" s="152">
        <f t="shared" si="17"/>
        <v>0</v>
      </c>
      <c r="BI213" s="152">
        <f t="shared" si="18"/>
        <v>0</v>
      </c>
      <c r="BJ213" s="17" t="s">
        <v>87</v>
      </c>
      <c r="BK213" s="152">
        <f t="shared" si="19"/>
        <v>0</v>
      </c>
      <c r="BL213" s="17" t="s">
        <v>497</v>
      </c>
      <c r="BM213" s="151" t="s">
        <v>3744</v>
      </c>
    </row>
    <row r="214" spans="2:65" s="1" customFormat="1" ht="24.2" customHeight="1">
      <c r="B214" s="32"/>
      <c r="C214" s="139" t="s">
        <v>930</v>
      </c>
      <c r="D214" s="139" t="s">
        <v>375</v>
      </c>
      <c r="E214" s="140" t="s">
        <v>3745</v>
      </c>
      <c r="F214" s="141" t="s">
        <v>3746</v>
      </c>
      <c r="G214" s="142" t="s">
        <v>3684</v>
      </c>
      <c r="H214" s="143">
        <v>1</v>
      </c>
      <c r="I214" s="144"/>
      <c r="J214" s="145">
        <f t="shared" si="10"/>
        <v>0</v>
      </c>
      <c r="K214" s="146"/>
      <c r="L214" s="32"/>
      <c r="M214" s="147" t="s">
        <v>1</v>
      </c>
      <c r="N214" s="148" t="s">
        <v>45</v>
      </c>
      <c r="P214" s="149">
        <f t="shared" si="11"/>
        <v>0</v>
      </c>
      <c r="Q214" s="149">
        <v>0</v>
      </c>
      <c r="R214" s="149">
        <f t="shared" si="12"/>
        <v>0</v>
      </c>
      <c r="S214" s="149">
        <v>0</v>
      </c>
      <c r="T214" s="150">
        <f t="shared" si="13"/>
        <v>0</v>
      </c>
      <c r="AR214" s="151" t="s">
        <v>497</v>
      </c>
      <c r="AT214" s="151" t="s">
        <v>375</v>
      </c>
      <c r="AU214" s="151" t="s">
        <v>90</v>
      </c>
      <c r="AY214" s="17" t="s">
        <v>373</v>
      </c>
      <c r="BE214" s="152">
        <f t="shared" si="14"/>
        <v>0</v>
      </c>
      <c r="BF214" s="152">
        <f t="shared" si="15"/>
        <v>0</v>
      </c>
      <c r="BG214" s="152">
        <f t="shared" si="16"/>
        <v>0</v>
      </c>
      <c r="BH214" s="152">
        <f t="shared" si="17"/>
        <v>0</v>
      </c>
      <c r="BI214" s="152">
        <f t="shared" si="18"/>
        <v>0</v>
      </c>
      <c r="BJ214" s="17" t="s">
        <v>87</v>
      </c>
      <c r="BK214" s="152">
        <f t="shared" si="19"/>
        <v>0</v>
      </c>
      <c r="BL214" s="17" t="s">
        <v>497</v>
      </c>
      <c r="BM214" s="151" t="s">
        <v>3747</v>
      </c>
    </row>
    <row r="215" spans="2:65" s="1" customFormat="1" ht="24.2" customHeight="1">
      <c r="B215" s="32"/>
      <c r="C215" s="139" t="s">
        <v>937</v>
      </c>
      <c r="D215" s="139" t="s">
        <v>375</v>
      </c>
      <c r="E215" s="140" t="s">
        <v>3748</v>
      </c>
      <c r="F215" s="141" t="s">
        <v>3749</v>
      </c>
      <c r="G215" s="142" t="s">
        <v>1230</v>
      </c>
      <c r="H215" s="143">
        <v>1</v>
      </c>
      <c r="I215" s="144"/>
      <c r="J215" s="145">
        <f t="shared" si="10"/>
        <v>0</v>
      </c>
      <c r="K215" s="146"/>
      <c r="L215" s="32"/>
      <c r="M215" s="147" t="s">
        <v>1</v>
      </c>
      <c r="N215" s="148" t="s">
        <v>45</v>
      </c>
      <c r="P215" s="149">
        <f t="shared" si="11"/>
        <v>0</v>
      </c>
      <c r="Q215" s="149">
        <v>1.5869999999999999E-2</v>
      </c>
      <c r="R215" s="149">
        <f t="shared" si="12"/>
        <v>1.5869999999999999E-2</v>
      </c>
      <c r="S215" s="149">
        <v>0</v>
      </c>
      <c r="T215" s="150">
        <f t="shared" si="13"/>
        <v>0</v>
      </c>
      <c r="AR215" s="151" t="s">
        <v>497</v>
      </c>
      <c r="AT215" s="151" t="s">
        <v>375</v>
      </c>
      <c r="AU215" s="151" t="s">
        <v>90</v>
      </c>
      <c r="AY215" s="17" t="s">
        <v>373</v>
      </c>
      <c r="BE215" s="152">
        <f t="shared" si="14"/>
        <v>0</v>
      </c>
      <c r="BF215" s="152">
        <f t="shared" si="15"/>
        <v>0</v>
      </c>
      <c r="BG215" s="152">
        <f t="shared" si="16"/>
        <v>0</v>
      </c>
      <c r="BH215" s="152">
        <f t="shared" si="17"/>
        <v>0</v>
      </c>
      <c r="BI215" s="152">
        <f t="shared" si="18"/>
        <v>0</v>
      </c>
      <c r="BJ215" s="17" t="s">
        <v>87</v>
      </c>
      <c r="BK215" s="152">
        <f t="shared" si="19"/>
        <v>0</v>
      </c>
      <c r="BL215" s="17" t="s">
        <v>497</v>
      </c>
      <c r="BM215" s="151" t="s">
        <v>3750</v>
      </c>
    </row>
    <row r="216" spans="2:65" s="1" customFormat="1" ht="24.2" customHeight="1">
      <c r="B216" s="32"/>
      <c r="C216" s="139" t="s">
        <v>944</v>
      </c>
      <c r="D216" s="139" t="s">
        <v>375</v>
      </c>
      <c r="E216" s="140" t="s">
        <v>3751</v>
      </c>
      <c r="F216" s="141" t="s">
        <v>3752</v>
      </c>
      <c r="G216" s="142" t="s">
        <v>1230</v>
      </c>
      <c r="H216" s="143">
        <v>1</v>
      </c>
      <c r="I216" s="144"/>
      <c r="J216" s="145">
        <f t="shared" si="10"/>
        <v>0</v>
      </c>
      <c r="K216" s="146"/>
      <c r="L216" s="32"/>
      <c r="M216" s="147" t="s">
        <v>1</v>
      </c>
      <c r="N216" s="148" t="s">
        <v>45</v>
      </c>
      <c r="P216" s="149">
        <f t="shared" si="11"/>
        <v>0</v>
      </c>
      <c r="Q216" s="149">
        <v>1.1900000000000001E-3</v>
      </c>
      <c r="R216" s="149">
        <f t="shared" si="12"/>
        <v>1.1900000000000001E-3</v>
      </c>
      <c r="S216" s="149">
        <v>0</v>
      </c>
      <c r="T216" s="150">
        <f t="shared" si="13"/>
        <v>0</v>
      </c>
      <c r="AR216" s="151" t="s">
        <v>497</v>
      </c>
      <c r="AT216" s="151" t="s">
        <v>375</v>
      </c>
      <c r="AU216" s="151" t="s">
        <v>90</v>
      </c>
      <c r="AY216" s="17" t="s">
        <v>373</v>
      </c>
      <c r="BE216" s="152">
        <f t="shared" si="14"/>
        <v>0</v>
      </c>
      <c r="BF216" s="152">
        <f t="shared" si="15"/>
        <v>0</v>
      </c>
      <c r="BG216" s="152">
        <f t="shared" si="16"/>
        <v>0</v>
      </c>
      <c r="BH216" s="152">
        <f t="shared" si="17"/>
        <v>0</v>
      </c>
      <c r="BI216" s="152">
        <f t="shared" si="18"/>
        <v>0</v>
      </c>
      <c r="BJ216" s="17" t="s">
        <v>87</v>
      </c>
      <c r="BK216" s="152">
        <f t="shared" si="19"/>
        <v>0</v>
      </c>
      <c r="BL216" s="17" t="s">
        <v>497</v>
      </c>
      <c r="BM216" s="151" t="s">
        <v>3753</v>
      </c>
    </row>
    <row r="217" spans="2:65" s="1" customFormat="1" ht="24.2" customHeight="1">
      <c r="B217" s="32"/>
      <c r="C217" s="139" t="s">
        <v>952</v>
      </c>
      <c r="D217" s="139" t="s">
        <v>375</v>
      </c>
      <c r="E217" s="140" t="s">
        <v>3754</v>
      </c>
      <c r="F217" s="141" t="s">
        <v>3755</v>
      </c>
      <c r="G217" s="142" t="s">
        <v>3643</v>
      </c>
      <c r="H217" s="143">
        <v>3</v>
      </c>
      <c r="I217" s="144"/>
      <c r="J217" s="145">
        <f t="shared" si="10"/>
        <v>0</v>
      </c>
      <c r="K217" s="146"/>
      <c r="L217" s="32"/>
      <c r="M217" s="147" t="s">
        <v>1</v>
      </c>
      <c r="N217" s="148" t="s">
        <v>45</v>
      </c>
      <c r="P217" s="149">
        <f t="shared" si="11"/>
        <v>0</v>
      </c>
      <c r="Q217" s="149">
        <v>3.5400000000000002E-3</v>
      </c>
      <c r="R217" s="149">
        <f t="shared" si="12"/>
        <v>1.0620000000000001E-2</v>
      </c>
      <c r="S217" s="149">
        <v>0</v>
      </c>
      <c r="T217" s="150">
        <f t="shared" si="13"/>
        <v>0</v>
      </c>
      <c r="AR217" s="151" t="s">
        <v>497</v>
      </c>
      <c r="AT217" s="151" t="s">
        <v>375</v>
      </c>
      <c r="AU217" s="151" t="s">
        <v>90</v>
      </c>
      <c r="AY217" s="17" t="s">
        <v>373</v>
      </c>
      <c r="BE217" s="152">
        <f t="shared" si="14"/>
        <v>0</v>
      </c>
      <c r="BF217" s="152">
        <f t="shared" si="15"/>
        <v>0</v>
      </c>
      <c r="BG217" s="152">
        <f t="shared" si="16"/>
        <v>0</v>
      </c>
      <c r="BH217" s="152">
        <f t="shared" si="17"/>
        <v>0</v>
      </c>
      <c r="BI217" s="152">
        <f t="shared" si="18"/>
        <v>0</v>
      </c>
      <c r="BJ217" s="17" t="s">
        <v>87</v>
      </c>
      <c r="BK217" s="152">
        <f t="shared" si="19"/>
        <v>0</v>
      </c>
      <c r="BL217" s="17" t="s">
        <v>497</v>
      </c>
      <c r="BM217" s="151" t="s">
        <v>3756</v>
      </c>
    </row>
    <row r="218" spans="2:65" s="1" customFormat="1" ht="16.5" customHeight="1">
      <c r="B218" s="32"/>
      <c r="C218" s="139" t="s">
        <v>977</v>
      </c>
      <c r="D218" s="139" t="s">
        <v>375</v>
      </c>
      <c r="E218" s="140" t="s">
        <v>3757</v>
      </c>
      <c r="F218" s="141" t="s">
        <v>3758</v>
      </c>
      <c r="G218" s="142" t="s">
        <v>914</v>
      </c>
      <c r="H218" s="143">
        <v>1</v>
      </c>
      <c r="I218" s="144"/>
      <c r="J218" s="145">
        <f t="shared" si="10"/>
        <v>0</v>
      </c>
      <c r="K218" s="146"/>
      <c r="L218" s="32"/>
      <c r="M218" s="147" t="s">
        <v>1</v>
      </c>
      <c r="N218" s="148" t="s">
        <v>45</v>
      </c>
      <c r="P218" s="149">
        <f t="shared" si="11"/>
        <v>0</v>
      </c>
      <c r="Q218" s="149">
        <v>0</v>
      </c>
      <c r="R218" s="149">
        <f t="shared" si="12"/>
        <v>0</v>
      </c>
      <c r="S218" s="149">
        <v>0</v>
      </c>
      <c r="T218" s="150">
        <f t="shared" si="13"/>
        <v>0</v>
      </c>
      <c r="AR218" s="151" t="s">
        <v>497</v>
      </c>
      <c r="AT218" s="151" t="s">
        <v>375</v>
      </c>
      <c r="AU218" s="151" t="s">
        <v>90</v>
      </c>
      <c r="AY218" s="17" t="s">
        <v>373</v>
      </c>
      <c r="BE218" s="152">
        <f t="shared" si="14"/>
        <v>0</v>
      </c>
      <c r="BF218" s="152">
        <f t="shared" si="15"/>
        <v>0</v>
      </c>
      <c r="BG218" s="152">
        <f t="shared" si="16"/>
        <v>0</v>
      </c>
      <c r="BH218" s="152">
        <f t="shared" si="17"/>
        <v>0</v>
      </c>
      <c r="BI218" s="152">
        <f t="shared" si="18"/>
        <v>0</v>
      </c>
      <c r="BJ218" s="17" t="s">
        <v>87</v>
      </c>
      <c r="BK218" s="152">
        <f t="shared" si="19"/>
        <v>0</v>
      </c>
      <c r="BL218" s="17" t="s">
        <v>497</v>
      </c>
      <c r="BM218" s="151" t="s">
        <v>3759</v>
      </c>
    </row>
    <row r="219" spans="2:65" s="1" customFormat="1" ht="49.15" customHeight="1">
      <c r="B219" s="32"/>
      <c r="C219" s="139" t="s">
        <v>269</v>
      </c>
      <c r="D219" s="139" t="s">
        <v>375</v>
      </c>
      <c r="E219" s="140" t="s">
        <v>3760</v>
      </c>
      <c r="F219" s="141" t="s">
        <v>3761</v>
      </c>
      <c r="G219" s="142" t="s">
        <v>465</v>
      </c>
      <c r="H219" s="143">
        <v>1.5</v>
      </c>
      <c r="I219" s="144"/>
      <c r="J219" s="145">
        <f t="shared" si="10"/>
        <v>0</v>
      </c>
      <c r="K219" s="146"/>
      <c r="L219" s="32"/>
      <c r="M219" s="147" t="s">
        <v>1</v>
      </c>
      <c r="N219" s="148" t="s">
        <v>45</v>
      </c>
      <c r="P219" s="149">
        <f t="shared" si="11"/>
        <v>0</v>
      </c>
      <c r="Q219" s="149">
        <v>0</v>
      </c>
      <c r="R219" s="149">
        <f t="shared" si="12"/>
        <v>0</v>
      </c>
      <c r="S219" s="149">
        <v>0</v>
      </c>
      <c r="T219" s="150">
        <f t="shared" si="13"/>
        <v>0</v>
      </c>
      <c r="AR219" s="151" t="s">
        <v>497</v>
      </c>
      <c r="AT219" s="151" t="s">
        <v>375</v>
      </c>
      <c r="AU219" s="151" t="s">
        <v>90</v>
      </c>
      <c r="AY219" s="17" t="s">
        <v>373</v>
      </c>
      <c r="BE219" s="152">
        <f t="shared" si="14"/>
        <v>0</v>
      </c>
      <c r="BF219" s="152">
        <f t="shared" si="15"/>
        <v>0</v>
      </c>
      <c r="BG219" s="152">
        <f t="shared" si="16"/>
        <v>0</v>
      </c>
      <c r="BH219" s="152">
        <f t="shared" si="17"/>
        <v>0</v>
      </c>
      <c r="BI219" s="152">
        <f t="shared" si="18"/>
        <v>0</v>
      </c>
      <c r="BJ219" s="17" t="s">
        <v>87</v>
      </c>
      <c r="BK219" s="152">
        <f t="shared" si="19"/>
        <v>0</v>
      </c>
      <c r="BL219" s="17" t="s">
        <v>497</v>
      </c>
      <c r="BM219" s="151" t="s">
        <v>3762</v>
      </c>
    </row>
    <row r="220" spans="2:65" s="1" customFormat="1" ht="90.75" customHeight="1">
      <c r="B220" s="32"/>
      <c r="C220" s="139" t="s">
        <v>1000</v>
      </c>
      <c r="D220" s="139" t="s">
        <v>375</v>
      </c>
      <c r="E220" s="140" t="s">
        <v>3763</v>
      </c>
      <c r="F220" s="141" t="s">
        <v>3764</v>
      </c>
      <c r="G220" s="142" t="s">
        <v>914</v>
      </c>
      <c r="H220" s="143">
        <v>1</v>
      </c>
      <c r="I220" s="144"/>
      <c r="J220" s="145">
        <f t="shared" si="10"/>
        <v>0</v>
      </c>
      <c r="K220" s="146"/>
      <c r="L220" s="32"/>
      <c r="M220" s="147" t="s">
        <v>1</v>
      </c>
      <c r="N220" s="148" t="s">
        <v>45</v>
      </c>
      <c r="P220" s="149">
        <f t="shared" si="11"/>
        <v>0</v>
      </c>
      <c r="Q220" s="149">
        <v>0</v>
      </c>
      <c r="R220" s="149">
        <f t="shared" si="12"/>
        <v>0</v>
      </c>
      <c r="S220" s="149">
        <v>0</v>
      </c>
      <c r="T220" s="150">
        <f t="shared" si="13"/>
        <v>0</v>
      </c>
      <c r="AR220" s="151" t="s">
        <v>497</v>
      </c>
      <c r="AT220" s="151" t="s">
        <v>375</v>
      </c>
      <c r="AU220" s="151" t="s">
        <v>90</v>
      </c>
      <c r="AY220" s="17" t="s">
        <v>373</v>
      </c>
      <c r="BE220" s="152">
        <f t="shared" si="14"/>
        <v>0</v>
      </c>
      <c r="BF220" s="152">
        <f t="shared" si="15"/>
        <v>0</v>
      </c>
      <c r="BG220" s="152">
        <f t="shared" si="16"/>
        <v>0</v>
      </c>
      <c r="BH220" s="152">
        <f t="shared" si="17"/>
        <v>0</v>
      </c>
      <c r="BI220" s="152">
        <f t="shared" si="18"/>
        <v>0</v>
      </c>
      <c r="BJ220" s="17" t="s">
        <v>87</v>
      </c>
      <c r="BK220" s="152">
        <f t="shared" si="19"/>
        <v>0</v>
      </c>
      <c r="BL220" s="17" t="s">
        <v>497</v>
      </c>
      <c r="BM220" s="151" t="s">
        <v>3765</v>
      </c>
    </row>
    <row r="221" spans="2:65" s="13" customFormat="1" ht="11.25">
      <c r="B221" s="160"/>
      <c r="D221" s="154" t="s">
        <v>381</v>
      </c>
      <c r="E221" s="161" t="s">
        <v>1</v>
      </c>
      <c r="F221" s="162" t="s">
        <v>87</v>
      </c>
      <c r="H221" s="163">
        <v>1</v>
      </c>
      <c r="I221" s="164"/>
      <c r="L221" s="160"/>
      <c r="M221" s="165"/>
      <c r="T221" s="166"/>
      <c r="AT221" s="161" t="s">
        <v>381</v>
      </c>
      <c r="AU221" s="161" t="s">
        <v>90</v>
      </c>
      <c r="AV221" s="13" t="s">
        <v>90</v>
      </c>
      <c r="AW221" s="13" t="s">
        <v>36</v>
      </c>
      <c r="AX221" s="13" t="s">
        <v>87</v>
      </c>
      <c r="AY221" s="161" t="s">
        <v>373</v>
      </c>
    </row>
    <row r="222" spans="2:65" s="12" customFormat="1" ht="11.25">
      <c r="B222" s="153"/>
      <c r="D222" s="154" t="s">
        <v>381</v>
      </c>
      <c r="E222" s="155" t="s">
        <v>1</v>
      </c>
      <c r="F222" s="156" t="s">
        <v>3766</v>
      </c>
      <c r="H222" s="155" t="s">
        <v>1</v>
      </c>
      <c r="I222" s="157"/>
      <c r="L222" s="153"/>
      <c r="M222" s="158"/>
      <c r="T222" s="159"/>
      <c r="AT222" s="155" t="s">
        <v>381</v>
      </c>
      <c r="AU222" s="155" t="s">
        <v>90</v>
      </c>
      <c r="AV222" s="12" t="s">
        <v>87</v>
      </c>
      <c r="AW222" s="12" t="s">
        <v>36</v>
      </c>
      <c r="AX222" s="12" t="s">
        <v>80</v>
      </c>
      <c r="AY222" s="155" t="s">
        <v>373</v>
      </c>
    </row>
    <row r="223" spans="2:65" s="12" customFormat="1" ht="11.25">
      <c r="B223" s="153"/>
      <c r="D223" s="154" t="s">
        <v>381</v>
      </c>
      <c r="E223" s="155" t="s">
        <v>1</v>
      </c>
      <c r="F223" s="156" t="s">
        <v>3767</v>
      </c>
      <c r="H223" s="155" t="s">
        <v>1</v>
      </c>
      <c r="I223" s="157"/>
      <c r="L223" s="153"/>
      <c r="M223" s="158"/>
      <c r="T223" s="159"/>
      <c r="AT223" s="155" t="s">
        <v>381</v>
      </c>
      <c r="AU223" s="155" t="s">
        <v>90</v>
      </c>
      <c r="AV223" s="12" t="s">
        <v>87</v>
      </c>
      <c r="AW223" s="12" t="s">
        <v>36</v>
      </c>
      <c r="AX223" s="12" t="s">
        <v>80</v>
      </c>
      <c r="AY223" s="155" t="s">
        <v>373</v>
      </c>
    </row>
    <row r="224" spans="2:65" s="12" customFormat="1" ht="22.5">
      <c r="B224" s="153"/>
      <c r="D224" s="154" t="s">
        <v>381</v>
      </c>
      <c r="E224" s="155" t="s">
        <v>1</v>
      </c>
      <c r="F224" s="156" t="s">
        <v>3768</v>
      </c>
      <c r="H224" s="155" t="s">
        <v>1</v>
      </c>
      <c r="I224" s="157"/>
      <c r="L224" s="153"/>
      <c r="M224" s="158"/>
      <c r="T224" s="159"/>
      <c r="AT224" s="155" t="s">
        <v>381</v>
      </c>
      <c r="AU224" s="155" t="s">
        <v>90</v>
      </c>
      <c r="AV224" s="12" t="s">
        <v>87</v>
      </c>
      <c r="AW224" s="12" t="s">
        <v>36</v>
      </c>
      <c r="AX224" s="12" t="s">
        <v>80</v>
      </c>
      <c r="AY224" s="155" t="s">
        <v>373</v>
      </c>
    </row>
    <row r="225" spans="2:65" s="12" customFormat="1" ht="11.25">
      <c r="B225" s="153"/>
      <c r="D225" s="154" t="s">
        <v>381</v>
      </c>
      <c r="E225" s="155" t="s">
        <v>1</v>
      </c>
      <c r="F225" s="156" t="s">
        <v>3769</v>
      </c>
      <c r="H225" s="155" t="s">
        <v>1</v>
      </c>
      <c r="I225" s="157"/>
      <c r="L225" s="153"/>
      <c r="M225" s="158"/>
      <c r="T225" s="159"/>
      <c r="AT225" s="155" t="s">
        <v>381</v>
      </c>
      <c r="AU225" s="155" t="s">
        <v>90</v>
      </c>
      <c r="AV225" s="12" t="s">
        <v>87</v>
      </c>
      <c r="AW225" s="12" t="s">
        <v>36</v>
      </c>
      <c r="AX225" s="12" t="s">
        <v>80</v>
      </c>
      <c r="AY225" s="155" t="s">
        <v>373</v>
      </c>
    </row>
    <row r="226" spans="2:65" s="1" customFormat="1" ht="76.349999999999994" customHeight="1">
      <c r="B226" s="32"/>
      <c r="C226" s="139" t="s">
        <v>1004</v>
      </c>
      <c r="D226" s="139" t="s">
        <v>375</v>
      </c>
      <c r="E226" s="140" t="s">
        <v>3770</v>
      </c>
      <c r="F226" s="141" t="s">
        <v>3771</v>
      </c>
      <c r="G226" s="142" t="s">
        <v>914</v>
      </c>
      <c r="H226" s="143">
        <v>2</v>
      </c>
      <c r="I226" s="144"/>
      <c r="J226" s="145">
        <f>ROUND(I226*H226,2)</f>
        <v>0</v>
      </c>
      <c r="K226" s="146"/>
      <c r="L226" s="32"/>
      <c r="M226" s="147" t="s">
        <v>1</v>
      </c>
      <c r="N226" s="148" t="s">
        <v>45</v>
      </c>
      <c r="P226" s="149">
        <f>O226*H226</f>
        <v>0</v>
      </c>
      <c r="Q226" s="149">
        <v>0</v>
      </c>
      <c r="R226" s="149">
        <f>Q226*H226</f>
        <v>0</v>
      </c>
      <c r="S226" s="149">
        <v>0</v>
      </c>
      <c r="T226" s="150">
        <f>S226*H226</f>
        <v>0</v>
      </c>
      <c r="AR226" s="151" t="s">
        <v>497</v>
      </c>
      <c r="AT226" s="151" t="s">
        <v>375</v>
      </c>
      <c r="AU226" s="151" t="s">
        <v>90</v>
      </c>
      <c r="AY226" s="17" t="s">
        <v>373</v>
      </c>
      <c r="BE226" s="152">
        <f>IF(N226="základní",J226,0)</f>
        <v>0</v>
      </c>
      <c r="BF226" s="152">
        <f>IF(N226="snížená",J226,0)</f>
        <v>0</v>
      </c>
      <c r="BG226" s="152">
        <f>IF(N226="zákl. přenesená",J226,0)</f>
        <v>0</v>
      </c>
      <c r="BH226" s="152">
        <f>IF(N226="sníž. přenesená",J226,0)</f>
        <v>0</v>
      </c>
      <c r="BI226" s="152">
        <f>IF(N226="nulová",J226,0)</f>
        <v>0</v>
      </c>
      <c r="BJ226" s="17" t="s">
        <v>87</v>
      </c>
      <c r="BK226" s="152">
        <f>ROUND(I226*H226,2)</f>
        <v>0</v>
      </c>
      <c r="BL226" s="17" t="s">
        <v>497</v>
      </c>
      <c r="BM226" s="151" t="s">
        <v>3772</v>
      </c>
    </row>
    <row r="227" spans="2:65" s="13" customFormat="1" ht="11.25">
      <c r="B227" s="160"/>
      <c r="D227" s="154" t="s">
        <v>381</v>
      </c>
      <c r="E227" s="161" t="s">
        <v>1</v>
      </c>
      <c r="F227" s="162" t="s">
        <v>90</v>
      </c>
      <c r="H227" s="163">
        <v>2</v>
      </c>
      <c r="I227" s="164"/>
      <c r="L227" s="160"/>
      <c r="M227" s="165"/>
      <c r="T227" s="166"/>
      <c r="AT227" s="161" t="s">
        <v>381</v>
      </c>
      <c r="AU227" s="161" t="s">
        <v>90</v>
      </c>
      <c r="AV227" s="13" t="s">
        <v>90</v>
      </c>
      <c r="AW227" s="13" t="s">
        <v>36</v>
      </c>
      <c r="AX227" s="13" t="s">
        <v>87</v>
      </c>
      <c r="AY227" s="161" t="s">
        <v>373</v>
      </c>
    </row>
    <row r="228" spans="2:65" s="12" customFormat="1" ht="11.25">
      <c r="B228" s="153"/>
      <c r="D228" s="154" t="s">
        <v>381</v>
      </c>
      <c r="E228" s="155" t="s">
        <v>1</v>
      </c>
      <c r="F228" s="156" t="s">
        <v>3766</v>
      </c>
      <c r="H228" s="155" t="s">
        <v>1</v>
      </c>
      <c r="I228" s="157"/>
      <c r="L228" s="153"/>
      <c r="M228" s="158"/>
      <c r="T228" s="159"/>
      <c r="AT228" s="155" t="s">
        <v>381</v>
      </c>
      <c r="AU228" s="155" t="s">
        <v>90</v>
      </c>
      <c r="AV228" s="12" t="s">
        <v>87</v>
      </c>
      <c r="AW228" s="12" t="s">
        <v>36</v>
      </c>
      <c r="AX228" s="12" t="s">
        <v>80</v>
      </c>
      <c r="AY228" s="155" t="s">
        <v>373</v>
      </c>
    </row>
    <row r="229" spans="2:65" s="12" customFormat="1" ht="11.25">
      <c r="B229" s="153"/>
      <c r="D229" s="154" t="s">
        <v>381</v>
      </c>
      <c r="E229" s="155" t="s">
        <v>1</v>
      </c>
      <c r="F229" s="156" t="s">
        <v>3767</v>
      </c>
      <c r="H229" s="155" t="s">
        <v>1</v>
      </c>
      <c r="I229" s="157"/>
      <c r="L229" s="153"/>
      <c r="M229" s="158"/>
      <c r="T229" s="159"/>
      <c r="AT229" s="155" t="s">
        <v>381</v>
      </c>
      <c r="AU229" s="155" t="s">
        <v>90</v>
      </c>
      <c r="AV229" s="12" t="s">
        <v>87</v>
      </c>
      <c r="AW229" s="12" t="s">
        <v>36</v>
      </c>
      <c r="AX229" s="12" t="s">
        <v>80</v>
      </c>
      <c r="AY229" s="155" t="s">
        <v>373</v>
      </c>
    </row>
    <row r="230" spans="2:65" s="12" customFormat="1" ht="22.5">
      <c r="B230" s="153"/>
      <c r="D230" s="154" t="s">
        <v>381</v>
      </c>
      <c r="E230" s="155" t="s">
        <v>1</v>
      </c>
      <c r="F230" s="156" t="s">
        <v>3768</v>
      </c>
      <c r="H230" s="155" t="s">
        <v>1</v>
      </c>
      <c r="I230" s="157"/>
      <c r="L230" s="153"/>
      <c r="M230" s="158"/>
      <c r="T230" s="159"/>
      <c r="AT230" s="155" t="s">
        <v>381</v>
      </c>
      <c r="AU230" s="155" t="s">
        <v>90</v>
      </c>
      <c r="AV230" s="12" t="s">
        <v>87</v>
      </c>
      <c r="AW230" s="12" t="s">
        <v>36</v>
      </c>
      <c r="AX230" s="12" t="s">
        <v>80</v>
      </c>
      <c r="AY230" s="155" t="s">
        <v>373</v>
      </c>
    </row>
    <row r="231" spans="2:65" s="12" customFormat="1" ht="11.25">
      <c r="B231" s="153"/>
      <c r="D231" s="154" t="s">
        <v>381</v>
      </c>
      <c r="E231" s="155" t="s">
        <v>1</v>
      </c>
      <c r="F231" s="156" t="s">
        <v>3769</v>
      </c>
      <c r="H231" s="155" t="s">
        <v>1</v>
      </c>
      <c r="I231" s="157"/>
      <c r="L231" s="153"/>
      <c r="M231" s="158"/>
      <c r="T231" s="159"/>
      <c r="AT231" s="155" t="s">
        <v>381</v>
      </c>
      <c r="AU231" s="155" t="s">
        <v>90</v>
      </c>
      <c r="AV231" s="12" t="s">
        <v>87</v>
      </c>
      <c r="AW231" s="12" t="s">
        <v>36</v>
      </c>
      <c r="AX231" s="12" t="s">
        <v>80</v>
      </c>
      <c r="AY231" s="155" t="s">
        <v>373</v>
      </c>
    </row>
    <row r="232" spans="2:65" s="1" customFormat="1" ht="33" customHeight="1">
      <c r="B232" s="32"/>
      <c r="C232" s="139" t="s">
        <v>1008</v>
      </c>
      <c r="D232" s="139" t="s">
        <v>375</v>
      </c>
      <c r="E232" s="140" t="s">
        <v>3773</v>
      </c>
      <c r="F232" s="141" t="s">
        <v>3774</v>
      </c>
      <c r="G232" s="142" t="s">
        <v>914</v>
      </c>
      <c r="H232" s="143">
        <v>3</v>
      </c>
      <c r="I232" s="144"/>
      <c r="J232" s="145">
        <f>ROUND(I232*H232,2)</f>
        <v>0</v>
      </c>
      <c r="K232" s="146"/>
      <c r="L232" s="32"/>
      <c r="M232" s="147" t="s">
        <v>1</v>
      </c>
      <c r="N232" s="148" t="s">
        <v>45</v>
      </c>
      <c r="P232" s="149">
        <f>O232*H232</f>
        <v>0</v>
      </c>
      <c r="Q232" s="149">
        <v>0</v>
      </c>
      <c r="R232" s="149">
        <f>Q232*H232</f>
        <v>0</v>
      </c>
      <c r="S232" s="149">
        <v>0</v>
      </c>
      <c r="T232" s="150">
        <f>S232*H232</f>
        <v>0</v>
      </c>
      <c r="AR232" s="151" t="s">
        <v>497</v>
      </c>
      <c r="AT232" s="151" t="s">
        <v>375</v>
      </c>
      <c r="AU232" s="151" t="s">
        <v>90</v>
      </c>
      <c r="AY232" s="17" t="s">
        <v>373</v>
      </c>
      <c r="BE232" s="152">
        <f>IF(N232="základní",J232,0)</f>
        <v>0</v>
      </c>
      <c r="BF232" s="152">
        <f>IF(N232="snížená",J232,0)</f>
        <v>0</v>
      </c>
      <c r="BG232" s="152">
        <f>IF(N232="zákl. přenesená",J232,0)</f>
        <v>0</v>
      </c>
      <c r="BH232" s="152">
        <f>IF(N232="sníž. přenesená",J232,0)</f>
        <v>0</v>
      </c>
      <c r="BI232" s="152">
        <f>IF(N232="nulová",J232,0)</f>
        <v>0</v>
      </c>
      <c r="BJ232" s="17" t="s">
        <v>87</v>
      </c>
      <c r="BK232" s="152">
        <f>ROUND(I232*H232,2)</f>
        <v>0</v>
      </c>
      <c r="BL232" s="17" t="s">
        <v>497</v>
      </c>
      <c r="BM232" s="151" t="s">
        <v>3775</v>
      </c>
    </row>
    <row r="233" spans="2:65" s="1" customFormat="1" ht="16.5" customHeight="1">
      <c r="B233" s="32"/>
      <c r="C233" s="139" t="s">
        <v>1015</v>
      </c>
      <c r="D233" s="139" t="s">
        <v>375</v>
      </c>
      <c r="E233" s="140" t="s">
        <v>3776</v>
      </c>
      <c r="F233" s="141" t="s">
        <v>3777</v>
      </c>
      <c r="G233" s="142" t="s">
        <v>3643</v>
      </c>
      <c r="H233" s="143">
        <v>2</v>
      </c>
      <c r="I233" s="144"/>
      <c r="J233" s="145">
        <f>ROUND(I233*H233,2)</f>
        <v>0</v>
      </c>
      <c r="K233" s="146"/>
      <c r="L233" s="32"/>
      <c r="M233" s="147" t="s">
        <v>1</v>
      </c>
      <c r="N233" s="148" t="s">
        <v>45</v>
      </c>
      <c r="P233" s="149">
        <f>O233*H233</f>
        <v>0</v>
      </c>
      <c r="Q233" s="149">
        <v>0</v>
      </c>
      <c r="R233" s="149">
        <f>Q233*H233</f>
        <v>0</v>
      </c>
      <c r="S233" s="149">
        <v>0</v>
      </c>
      <c r="T233" s="150">
        <f>S233*H233</f>
        <v>0</v>
      </c>
      <c r="AR233" s="151" t="s">
        <v>497</v>
      </c>
      <c r="AT233" s="151" t="s">
        <v>375</v>
      </c>
      <c r="AU233" s="151" t="s">
        <v>90</v>
      </c>
      <c r="AY233" s="17" t="s">
        <v>373</v>
      </c>
      <c r="BE233" s="152">
        <f>IF(N233="základní",J233,0)</f>
        <v>0</v>
      </c>
      <c r="BF233" s="152">
        <f>IF(N233="snížená",J233,0)</f>
        <v>0</v>
      </c>
      <c r="BG233" s="152">
        <f>IF(N233="zákl. přenesená",J233,0)</f>
        <v>0</v>
      </c>
      <c r="BH233" s="152">
        <f>IF(N233="sníž. přenesená",J233,0)</f>
        <v>0</v>
      </c>
      <c r="BI233" s="152">
        <f>IF(N233="nulová",J233,0)</f>
        <v>0</v>
      </c>
      <c r="BJ233" s="17" t="s">
        <v>87</v>
      </c>
      <c r="BK233" s="152">
        <f>ROUND(I233*H233,2)</f>
        <v>0</v>
      </c>
      <c r="BL233" s="17" t="s">
        <v>497</v>
      </c>
      <c r="BM233" s="151" t="s">
        <v>3778</v>
      </c>
    </row>
    <row r="234" spans="2:65" s="1" customFormat="1" ht="16.5" customHeight="1">
      <c r="B234" s="32"/>
      <c r="C234" s="139" t="s">
        <v>1021</v>
      </c>
      <c r="D234" s="139" t="s">
        <v>375</v>
      </c>
      <c r="E234" s="140" t="s">
        <v>3779</v>
      </c>
      <c r="F234" s="141" t="s">
        <v>3780</v>
      </c>
      <c r="G234" s="142" t="s">
        <v>914</v>
      </c>
      <c r="H234" s="143">
        <v>6</v>
      </c>
      <c r="I234" s="144"/>
      <c r="J234" s="145">
        <f>ROUND(I234*H234,2)</f>
        <v>0</v>
      </c>
      <c r="K234" s="146"/>
      <c r="L234" s="32"/>
      <c r="M234" s="147" t="s">
        <v>1</v>
      </c>
      <c r="N234" s="148" t="s">
        <v>45</v>
      </c>
      <c r="P234" s="149">
        <f>O234*H234</f>
        <v>0</v>
      </c>
      <c r="Q234" s="149">
        <v>0</v>
      </c>
      <c r="R234" s="149">
        <f>Q234*H234</f>
        <v>0</v>
      </c>
      <c r="S234" s="149">
        <v>0</v>
      </c>
      <c r="T234" s="150">
        <f>S234*H234</f>
        <v>0</v>
      </c>
      <c r="AR234" s="151" t="s">
        <v>497</v>
      </c>
      <c r="AT234" s="151" t="s">
        <v>375</v>
      </c>
      <c r="AU234" s="151" t="s">
        <v>90</v>
      </c>
      <c r="AY234" s="17" t="s">
        <v>373</v>
      </c>
      <c r="BE234" s="152">
        <f>IF(N234="základní",J234,0)</f>
        <v>0</v>
      </c>
      <c r="BF234" s="152">
        <f>IF(N234="snížená",J234,0)</f>
        <v>0</v>
      </c>
      <c r="BG234" s="152">
        <f>IF(N234="zákl. přenesená",J234,0)</f>
        <v>0</v>
      </c>
      <c r="BH234" s="152">
        <f>IF(N234="sníž. přenesená",J234,0)</f>
        <v>0</v>
      </c>
      <c r="BI234" s="152">
        <f>IF(N234="nulová",J234,0)</f>
        <v>0</v>
      </c>
      <c r="BJ234" s="17" t="s">
        <v>87</v>
      </c>
      <c r="BK234" s="152">
        <f>ROUND(I234*H234,2)</f>
        <v>0</v>
      </c>
      <c r="BL234" s="17" t="s">
        <v>497</v>
      </c>
      <c r="BM234" s="151" t="s">
        <v>3781</v>
      </c>
    </row>
    <row r="235" spans="2:65" s="1" customFormat="1" ht="24.2" customHeight="1">
      <c r="B235" s="32"/>
      <c r="C235" s="139" t="s">
        <v>1090</v>
      </c>
      <c r="D235" s="139" t="s">
        <v>375</v>
      </c>
      <c r="E235" s="140" t="s">
        <v>3782</v>
      </c>
      <c r="F235" s="141" t="s">
        <v>3783</v>
      </c>
      <c r="G235" s="142" t="s">
        <v>647</v>
      </c>
      <c r="H235" s="143">
        <v>5.0999999999999997E-2</v>
      </c>
      <c r="I235" s="144"/>
      <c r="J235" s="145">
        <f>ROUND(I235*H235,2)</f>
        <v>0</v>
      </c>
      <c r="K235" s="146"/>
      <c r="L235" s="32"/>
      <c r="M235" s="147" t="s">
        <v>1</v>
      </c>
      <c r="N235" s="148" t="s">
        <v>45</v>
      </c>
      <c r="P235" s="149">
        <f>O235*H235</f>
        <v>0</v>
      </c>
      <c r="Q235" s="149">
        <v>0</v>
      </c>
      <c r="R235" s="149">
        <f>Q235*H235</f>
        <v>0</v>
      </c>
      <c r="S235" s="149">
        <v>0</v>
      </c>
      <c r="T235" s="150">
        <f>S235*H235</f>
        <v>0</v>
      </c>
      <c r="AR235" s="151" t="s">
        <v>497</v>
      </c>
      <c r="AT235" s="151" t="s">
        <v>375</v>
      </c>
      <c r="AU235" s="151" t="s">
        <v>90</v>
      </c>
      <c r="AY235" s="17" t="s">
        <v>373</v>
      </c>
      <c r="BE235" s="152">
        <f>IF(N235="základní",J235,0)</f>
        <v>0</v>
      </c>
      <c r="BF235" s="152">
        <f>IF(N235="snížená",J235,0)</f>
        <v>0</v>
      </c>
      <c r="BG235" s="152">
        <f>IF(N235="zákl. přenesená",J235,0)</f>
        <v>0</v>
      </c>
      <c r="BH235" s="152">
        <f>IF(N235="sníž. přenesená",J235,0)</f>
        <v>0</v>
      </c>
      <c r="BI235" s="152">
        <f>IF(N235="nulová",J235,0)</f>
        <v>0</v>
      </c>
      <c r="BJ235" s="17" t="s">
        <v>87</v>
      </c>
      <c r="BK235" s="152">
        <f>ROUND(I235*H235,2)</f>
        <v>0</v>
      </c>
      <c r="BL235" s="17" t="s">
        <v>497</v>
      </c>
      <c r="BM235" s="151" t="s">
        <v>3784</v>
      </c>
    </row>
    <row r="236" spans="2:65" s="11" customFormat="1" ht="22.9" customHeight="1">
      <c r="B236" s="127"/>
      <c r="D236" s="128" t="s">
        <v>79</v>
      </c>
      <c r="E236" s="137" t="s">
        <v>3785</v>
      </c>
      <c r="F236" s="137" t="s">
        <v>3786</v>
      </c>
      <c r="I236" s="130"/>
      <c r="J236" s="138">
        <f>BK236</f>
        <v>0</v>
      </c>
      <c r="L236" s="127"/>
      <c r="M236" s="132"/>
      <c r="P236" s="133">
        <f>SUM(P237:P330)</f>
        <v>0</v>
      </c>
      <c r="R236" s="133">
        <f>SUM(R237:R330)</f>
        <v>0.80562</v>
      </c>
      <c r="T236" s="134">
        <f>SUM(T237:T330)</f>
        <v>0</v>
      </c>
      <c r="AR236" s="128" t="s">
        <v>90</v>
      </c>
      <c r="AT236" s="135" t="s">
        <v>79</v>
      </c>
      <c r="AU236" s="135" t="s">
        <v>87</v>
      </c>
      <c r="AY236" s="128" t="s">
        <v>373</v>
      </c>
      <c r="BK236" s="136">
        <f>SUM(BK237:BK330)</f>
        <v>0</v>
      </c>
    </row>
    <row r="237" spans="2:65" s="1" customFormat="1" ht="21.75" customHeight="1">
      <c r="B237" s="32"/>
      <c r="C237" s="139" t="s">
        <v>1125</v>
      </c>
      <c r="D237" s="139" t="s">
        <v>375</v>
      </c>
      <c r="E237" s="140" t="s">
        <v>3787</v>
      </c>
      <c r="F237" s="141" t="s">
        <v>3788</v>
      </c>
      <c r="G237" s="142" t="s">
        <v>914</v>
      </c>
      <c r="H237" s="143">
        <v>36</v>
      </c>
      <c r="I237" s="144"/>
      <c r="J237" s="145">
        <f>ROUND(I237*H237,2)</f>
        <v>0</v>
      </c>
      <c r="K237" s="146"/>
      <c r="L237" s="32"/>
      <c r="M237" s="147" t="s">
        <v>1</v>
      </c>
      <c r="N237" s="148" t="s">
        <v>45</v>
      </c>
      <c r="P237" s="149">
        <f>O237*H237</f>
        <v>0</v>
      </c>
      <c r="Q237" s="149">
        <v>1.25E-3</v>
      </c>
      <c r="R237" s="149">
        <f>Q237*H237</f>
        <v>4.4999999999999998E-2</v>
      </c>
      <c r="S237" s="149">
        <v>0</v>
      </c>
      <c r="T237" s="150">
        <f>S237*H237</f>
        <v>0</v>
      </c>
      <c r="AR237" s="151" t="s">
        <v>497</v>
      </c>
      <c r="AT237" s="151" t="s">
        <v>375</v>
      </c>
      <c r="AU237" s="151" t="s">
        <v>90</v>
      </c>
      <c r="AY237" s="17" t="s">
        <v>373</v>
      </c>
      <c r="BE237" s="152">
        <f>IF(N237="základní",J237,0)</f>
        <v>0</v>
      </c>
      <c r="BF237" s="152">
        <f>IF(N237="snížená",J237,0)</f>
        <v>0</v>
      </c>
      <c r="BG237" s="152">
        <f>IF(N237="zákl. přenesená",J237,0)</f>
        <v>0</v>
      </c>
      <c r="BH237" s="152">
        <f>IF(N237="sníž. přenesená",J237,0)</f>
        <v>0</v>
      </c>
      <c r="BI237" s="152">
        <f>IF(N237="nulová",J237,0)</f>
        <v>0</v>
      </c>
      <c r="BJ237" s="17" t="s">
        <v>87</v>
      </c>
      <c r="BK237" s="152">
        <f>ROUND(I237*H237,2)</f>
        <v>0</v>
      </c>
      <c r="BL237" s="17" t="s">
        <v>497</v>
      </c>
      <c r="BM237" s="151" t="s">
        <v>3789</v>
      </c>
    </row>
    <row r="238" spans="2:65" s="13" customFormat="1" ht="11.25">
      <c r="B238" s="160"/>
      <c r="D238" s="154" t="s">
        <v>381</v>
      </c>
      <c r="E238" s="161" t="s">
        <v>1</v>
      </c>
      <c r="F238" s="162" t="s">
        <v>682</v>
      </c>
      <c r="H238" s="163">
        <v>36</v>
      </c>
      <c r="I238" s="164"/>
      <c r="L238" s="160"/>
      <c r="M238" s="165"/>
      <c r="T238" s="166"/>
      <c r="AT238" s="161" t="s">
        <v>381</v>
      </c>
      <c r="AU238" s="161" t="s">
        <v>90</v>
      </c>
      <c r="AV238" s="13" t="s">
        <v>90</v>
      </c>
      <c r="AW238" s="13" t="s">
        <v>36</v>
      </c>
      <c r="AX238" s="13" t="s">
        <v>87</v>
      </c>
      <c r="AY238" s="161" t="s">
        <v>373</v>
      </c>
    </row>
    <row r="239" spans="2:65" s="12" customFormat="1" ht="11.25">
      <c r="B239" s="153"/>
      <c r="D239" s="154" t="s">
        <v>381</v>
      </c>
      <c r="E239" s="155" t="s">
        <v>1</v>
      </c>
      <c r="F239" s="156" t="s">
        <v>3790</v>
      </c>
      <c r="H239" s="155" t="s">
        <v>1</v>
      </c>
      <c r="I239" s="157"/>
      <c r="L239" s="153"/>
      <c r="M239" s="158"/>
      <c r="T239" s="159"/>
      <c r="AT239" s="155" t="s">
        <v>381</v>
      </c>
      <c r="AU239" s="155" t="s">
        <v>90</v>
      </c>
      <c r="AV239" s="12" t="s">
        <v>87</v>
      </c>
      <c r="AW239" s="12" t="s">
        <v>36</v>
      </c>
      <c r="AX239" s="12" t="s">
        <v>80</v>
      </c>
      <c r="AY239" s="155" t="s">
        <v>373</v>
      </c>
    </row>
    <row r="240" spans="2:65" s="1" customFormat="1" ht="16.5" customHeight="1">
      <c r="B240" s="32"/>
      <c r="C240" s="139" t="s">
        <v>1130</v>
      </c>
      <c r="D240" s="139" t="s">
        <v>375</v>
      </c>
      <c r="E240" s="140" t="s">
        <v>3791</v>
      </c>
      <c r="F240" s="141" t="s">
        <v>3792</v>
      </c>
      <c r="G240" s="142" t="s">
        <v>914</v>
      </c>
      <c r="H240" s="143">
        <v>4</v>
      </c>
      <c r="I240" s="144"/>
      <c r="J240" s="145">
        <f>ROUND(I240*H240,2)</f>
        <v>0</v>
      </c>
      <c r="K240" s="146"/>
      <c r="L240" s="32"/>
      <c r="M240" s="147" t="s">
        <v>1</v>
      </c>
      <c r="N240" s="148" t="s">
        <v>45</v>
      </c>
      <c r="P240" s="149">
        <f>O240*H240</f>
        <v>0</v>
      </c>
      <c r="Q240" s="149">
        <v>1.25E-3</v>
      </c>
      <c r="R240" s="149">
        <f>Q240*H240</f>
        <v>5.0000000000000001E-3</v>
      </c>
      <c r="S240" s="149">
        <v>0</v>
      </c>
      <c r="T240" s="150">
        <f>S240*H240</f>
        <v>0</v>
      </c>
      <c r="AR240" s="151" t="s">
        <v>497</v>
      </c>
      <c r="AT240" s="151" t="s">
        <v>375</v>
      </c>
      <c r="AU240" s="151" t="s">
        <v>90</v>
      </c>
      <c r="AY240" s="17" t="s">
        <v>373</v>
      </c>
      <c r="BE240" s="152">
        <f>IF(N240="základní",J240,0)</f>
        <v>0</v>
      </c>
      <c r="BF240" s="152">
        <f>IF(N240="snížená",J240,0)</f>
        <v>0</v>
      </c>
      <c r="BG240" s="152">
        <f>IF(N240="zákl. přenesená",J240,0)</f>
        <v>0</v>
      </c>
      <c r="BH240" s="152">
        <f>IF(N240="sníž. přenesená",J240,0)</f>
        <v>0</v>
      </c>
      <c r="BI240" s="152">
        <f>IF(N240="nulová",J240,0)</f>
        <v>0</v>
      </c>
      <c r="BJ240" s="17" t="s">
        <v>87</v>
      </c>
      <c r="BK240" s="152">
        <f>ROUND(I240*H240,2)</f>
        <v>0</v>
      </c>
      <c r="BL240" s="17" t="s">
        <v>497</v>
      </c>
      <c r="BM240" s="151" t="s">
        <v>3793</v>
      </c>
    </row>
    <row r="241" spans="2:65" s="1" customFormat="1" ht="16.5" customHeight="1">
      <c r="B241" s="32"/>
      <c r="C241" s="139" t="s">
        <v>1179</v>
      </c>
      <c r="D241" s="139" t="s">
        <v>375</v>
      </c>
      <c r="E241" s="140" t="s">
        <v>3794</v>
      </c>
      <c r="F241" s="141" t="s">
        <v>3795</v>
      </c>
      <c r="G241" s="142" t="s">
        <v>914</v>
      </c>
      <c r="H241" s="143">
        <v>2</v>
      </c>
      <c r="I241" s="144"/>
      <c r="J241" s="145">
        <f>ROUND(I241*H241,2)</f>
        <v>0</v>
      </c>
      <c r="K241" s="146"/>
      <c r="L241" s="32"/>
      <c r="M241" s="147" t="s">
        <v>1</v>
      </c>
      <c r="N241" s="148" t="s">
        <v>45</v>
      </c>
      <c r="P241" s="149">
        <f>O241*H241</f>
        <v>0</v>
      </c>
      <c r="Q241" s="149">
        <v>1.25E-3</v>
      </c>
      <c r="R241" s="149">
        <f>Q241*H241</f>
        <v>2.5000000000000001E-3</v>
      </c>
      <c r="S241" s="149">
        <v>0</v>
      </c>
      <c r="T241" s="150">
        <f>S241*H241</f>
        <v>0</v>
      </c>
      <c r="AR241" s="151" t="s">
        <v>497</v>
      </c>
      <c r="AT241" s="151" t="s">
        <v>375</v>
      </c>
      <c r="AU241" s="151" t="s">
        <v>90</v>
      </c>
      <c r="AY241" s="17" t="s">
        <v>373</v>
      </c>
      <c r="BE241" s="152">
        <f>IF(N241="základní",J241,0)</f>
        <v>0</v>
      </c>
      <c r="BF241" s="152">
        <f>IF(N241="snížená",J241,0)</f>
        <v>0</v>
      </c>
      <c r="BG241" s="152">
        <f>IF(N241="zákl. přenesená",J241,0)</f>
        <v>0</v>
      </c>
      <c r="BH241" s="152">
        <f>IF(N241="sníž. přenesená",J241,0)</f>
        <v>0</v>
      </c>
      <c r="BI241" s="152">
        <f>IF(N241="nulová",J241,0)</f>
        <v>0</v>
      </c>
      <c r="BJ241" s="17" t="s">
        <v>87</v>
      </c>
      <c r="BK241" s="152">
        <f>ROUND(I241*H241,2)</f>
        <v>0</v>
      </c>
      <c r="BL241" s="17" t="s">
        <v>497</v>
      </c>
      <c r="BM241" s="151" t="s">
        <v>3796</v>
      </c>
    </row>
    <row r="242" spans="2:65" s="1" customFormat="1" ht="16.5" customHeight="1">
      <c r="B242" s="32"/>
      <c r="C242" s="139" t="s">
        <v>1186</v>
      </c>
      <c r="D242" s="139" t="s">
        <v>375</v>
      </c>
      <c r="E242" s="140" t="s">
        <v>3797</v>
      </c>
      <c r="F242" s="141" t="s">
        <v>3798</v>
      </c>
      <c r="G242" s="142" t="s">
        <v>465</v>
      </c>
      <c r="H242" s="143">
        <v>60</v>
      </c>
      <c r="I242" s="144"/>
      <c r="J242" s="145">
        <f>ROUND(I242*H242,2)</f>
        <v>0</v>
      </c>
      <c r="K242" s="146"/>
      <c r="L242" s="32"/>
      <c r="M242" s="147" t="s">
        <v>1</v>
      </c>
      <c r="N242" s="148" t="s">
        <v>45</v>
      </c>
      <c r="P242" s="149">
        <f>O242*H242</f>
        <v>0</v>
      </c>
      <c r="Q242" s="149">
        <v>4.6000000000000001E-4</v>
      </c>
      <c r="R242" s="149">
        <f>Q242*H242</f>
        <v>2.76E-2</v>
      </c>
      <c r="S242" s="149">
        <v>0</v>
      </c>
      <c r="T242" s="150">
        <f>S242*H242</f>
        <v>0</v>
      </c>
      <c r="AR242" s="151" t="s">
        <v>497</v>
      </c>
      <c r="AT242" s="151" t="s">
        <v>375</v>
      </c>
      <c r="AU242" s="151" t="s">
        <v>90</v>
      </c>
      <c r="AY242" s="17" t="s">
        <v>373</v>
      </c>
      <c r="BE242" s="152">
        <f>IF(N242="základní",J242,0)</f>
        <v>0</v>
      </c>
      <c r="BF242" s="152">
        <f>IF(N242="snížená",J242,0)</f>
        <v>0</v>
      </c>
      <c r="BG242" s="152">
        <f>IF(N242="zákl. přenesená",J242,0)</f>
        <v>0</v>
      </c>
      <c r="BH242" s="152">
        <f>IF(N242="sníž. přenesená",J242,0)</f>
        <v>0</v>
      </c>
      <c r="BI242" s="152">
        <f>IF(N242="nulová",J242,0)</f>
        <v>0</v>
      </c>
      <c r="BJ242" s="17" t="s">
        <v>87</v>
      </c>
      <c r="BK242" s="152">
        <f>ROUND(I242*H242,2)</f>
        <v>0</v>
      </c>
      <c r="BL242" s="17" t="s">
        <v>497</v>
      </c>
      <c r="BM242" s="151" t="s">
        <v>3799</v>
      </c>
    </row>
    <row r="243" spans="2:65" s="13" customFormat="1" ht="11.25">
      <c r="B243" s="160"/>
      <c r="D243" s="154" t="s">
        <v>381</v>
      </c>
      <c r="E243" s="161" t="s">
        <v>1</v>
      </c>
      <c r="F243" s="162" t="s">
        <v>3800</v>
      </c>
      <c r="H243" s="163">
        <v>60</v>
      </c>
      <c r="I243" s="164"/>
      <c r="L243" s="160"/>
      <c r="M243" s="165"/>
      <c r="T243" s="166"/>
      <c r="AT243" s="161" t="s">
        <v>381</v>
      </c>
      <c r="AU243" s="161" t="s">
        <v>90</v>
      </c>
      <c r="AV243" s="13" t="s">
        <v>90</v>
      </c>
      <c r="AW243" s="13" t="s">
        <v>36</v>
      </c>
      <c r="AX243" s="13" t="s">
        <v>87</v>
      </c>
      <c r="AY243" s="161" t="s">
        <v>373</v>
      </c>
    </row>
    <row r="244" spans="2:65" s="1" customFormat="1" ht="16.5" customHeight="1">
      <c r="B244" s="32"/>
      <c r="C244" s="139" t="s">
        <v>1192</v>
      </c>
      <c r="D244" s="139" t="s">
        <v>375</v>
      </c>
      <c r="E244" s="140" t="s">
        <v>3801</v>
      </c>
      <c r="F244" s="141" t="s">
        <v>3802</v>
      </c>
      <c r="G244" s="142" t="s">
        <v>465</v>
      </c>
      <c r="H244" s="143">
        <v>55</v>
      </c>
      <c r="I244" s="144"/>
      <c r="J244" s="145">
        <f>ROUND(I244*H244,2)</f>
        <v>0</v>
      </c>
      <c r="K244" s="146"/>
      <c r="L244" s="32"/>
      <c r="M244" s="147" t="s">
        <v>1</v>
      </c>
      <c r="N244" s="148" t="s">
        <v>45</v>
      </c>
      <c r="P244" s="149">
        <f>O244*H244</f>
        <v>0</v>
      </c>
      <c r="Q244" s="149">
        <v>5.5000000000000003E-4</v>
      </c>
      <c r="R244" s="149">
        <f>Q244*H244</f>
        <v>3.0250000000000003E-2</v>
      </c>
      <c r="S244" s="149">
        <v>0</v>
      </c>
      <c r="T244" s="150">
        <f>S244*H244</f>
        <v>0</v>
      </c>
      <c r="AR244" s="151" t="s">
        <v>497</v>
      </c>
      <c r="AT244" s="151" t="s">
        <v>375</v>
      </c>
      <c r="AU244" s="151" t="s">
        <v>90</v>
      </c>
      <c r="AY244" s="17" t="s">
        <v>373</v>
      </c>
      <c r="BE244" s="152">
        <f>IF(N244="základní",J244,0)</f>
        <v>0</v>
      </c>
      <c r="BF244" s="152">
        <f>IF(N244="snížená",J244,0)</f>
        <v>0</v>
      </c>
      <c r="BG244" s="152">
        <f>IF(N244="zákl. přenesená",J244,0)</f>
        <v>0</v>
      </c>
      <c r="BH244" s="152">
        <f>IF(N244="sníž. přenesená",J244,0)</f>
        <v>0</v>
      </c>
      <c r="BI244" s="152">
        <f>IF(N244="nulová",J244,0)</f>
        <v>0</v>
      </c>
      <c r="BJ244" s="17" t="s">
        <v>87</v>
      </c>
      <c r="BK244" s="152">
        <f>ROUND(I244*H244,2)</f>
        <v>0</v>
      </c>
      <c r="BL244" s="17" t="s">
        <v>497</v>
      </c>
      <c r="BM244" s="151" t="s">
        <v>3803</v>
      </c>
    </row>
    <row r="245" spans="2:65" s="13" customFormat="1" ht="11.25">
      <c r="B245" s="160"/>
      <c r="D245" s="154" t="s">
        <v>381</v>
      </c>
      <c r="E245" s="161" t="s">
        <v>1</v>
      </c>
      <c r="F245" s="162" t="s">
        <v>3804</v>
      </c>
      <c r="H245" s="163">
        <v>55</v>
      </c>
      <c r="I245" s="164"/>
      <c r="L245" s="160"/>
      <c r="M245" s="165"/>
      <c r="T245" s="166"/>
      <c r="AT245" s="161" t="s">
        <v>381</v>
      </c>
      <c r="AU245" s="161" t="s">
        <v>90</v>
      </c>
      <c r="AV245" s="13" t="s">
        <v>90</v>
      </c>
      <c r="AW245" s="13" t="s">
        <v>36</v>
      </c>
      <c r="AX245" s="13" t="s">
        <v>87</v>
      </c>
      <c r="AY245" s="161" t="s">
        <v>373</v>
      </c>
    </row>
    <row r="246" spans="2:65" s="1" customFormat="1" ht="16.5" customHeight="1">
      <c r="B246" s="32"/>
      <c r="C246" s="139" t="s">
        <v>1199</v>
      </c>
      <c r="D246" s="139" t="s">
        <v>375</v>
      </c>
      <c r="E246" s="140" t="s">
        <v>3805</v>
      </c>
      <c r="F246" s="141" t="s">
        <v>3806</v>
      </c>
      <c r="G246" s="142" t="s">
        <v>465</v>
      </c>
      <c r="H246" s="143">
        <v>70</v>
      </c>
      <c r="I246" s="144"/>
      <c r="J246" s="145">
        <f>ROUND(I246*H246,2)</f>
        <v>0</v>
      </c>
      <c r="K246" s="146"/>
      <c r="L246" s="32"/>
      <c r="M246" s="147" t="s">
        <v>1</v>
      </c>
      <c r="N246" s="148" t="s">
        <v>45</v>
      </c>
      <c r="P246" s="149">
        <f>O246*H246</f>
        <v>0</v>
      </c>
      <c r="Q246" s="149">
        <v>7.1000000000000002E-4</v>
      </c>
      <c r="R246" s="149">
        <f>Q246*H246</f>
        <v>4.9700000000000001E-2</v>
      </c>
      <c r="S246" s="149">
        <v>0</v>
      </c>
      <c r="T246" s="150">
        <f>S246*H246</f>
        <v>0</v>
      </c>
      <c r="AR246" s="151" t="s">
        <v>497</v>
      </c>
      <c r="AT246" s="151" t="s">
        <v>375</v>
      </c>
      <c r="AU246" s="151" t="s">
        <v>90</v>
      </c>
      <c r="AY246" s="17" t="s">
        <v>373</v>
      </c>
      <c r="BE246" s="152">
        <f>IF(N246="základní",J246,0)</f>
        <v>0</v>
      </c>
      <c r="BF246" s="152">
        <f>IF(N246="snížená",J246,0)</f>
        <v>0</v>
      </c>
      <c r="BG246" s="152">
        <f>IF(N246="zákl. přenesená",J246,0)</f>
        <v>0</v>
      </c>
      <c r="BH246" s="152">
        <f>IF(N246="sníž. přenesená",J246,0)</f>
        <v>0</v>
      </c>
      <c r="BI246" s="152">
        <f>IF(N246="nulová",J246,0)</f>
        <v>0</v>
      </c>
      <c r="BJ246" s="17" t="s">
        <v>87</v>
      </c>
      <c r="BK246" s="152">
        <f>ROUND(I246*H246,2)</f>
        <v>0</v>
      </c>
      <c r="BL246" s="17" t="s">
        <v>497</v>
      </c>
      <c r="BM246" s="151" t="s">
        <v>3807</v>
      </c>
    </row>
    <row r="247" spans="2:65" s="13" customFormat="1" ht="11.25">
      <c r="B247" s="160"/>
      <c r="D247" s="154" t="s">
        <v>381</v>
      </c>
      <c r="E247" s="161" t="s">
        <v>1</v>
      </c>
      <c r="F247" s="162" t="s">
        <v>3808</v>
      </c>
      <c r="H247" s="163">
        <v>70</v>
      </c>
      <c r="I247" s="164"/>
      <c r="L247" s="160"/>
      <c r="M247" s="165"/>
      <c r="T247" s="166"/>
      <c r="AT247" s="161" t="s">
        <v>381</v>
      </c>
      <c r="AU247" s="161" t="s">
        <v>90</v>
      </c>
      <c r="AV247" s="13" t="s">
        <v>90</v>
      </c>
      <c r="AW247" s="13" t="s">
        <v>36</v>
      </c>
      <c r="AX247" s="13" t="s">
        <v>87</v>
      </c>
      <c r="AY247" s="161" t="s">
        <v>373</v>
      </c>
    </row>
    <row r="248" spans="2:65" s="1" customFormat="1" ht="16.5" customHeight="1">
      <c r="B248" s="32"/>
      <c r="C248" s="139" t="s">
        <v>1206</v>
      </c>
      <c r="D248" s="139" t="s">
        <v>375</v>
      </c>
      <c r="E248" s="140" t="s">
        <v>3809</v>
      </c>
      <c r="F248" s="141" t="s">
        <v>3810</v>
      </c>
      <c r="G248" s="142" t="s">
        <v>465</v>
      </c>
      <c r="H248" s="143">
        <v>150</v>
      </c>
      <c r="I248" s="144"/>
      <c r="J248" s="145">
        <f>ROUND(I248*H248,2)</f>
        <v>0</v>
      </c>
      <c r="K248" s="146"/>
      <c r="L248" s="32"/>
      <c r="M248" s="147" t="s">
        <v>1</v>
      </c>
      <c r="N248" s="148" t="s">
        <v>45</v>
      </c>
      <c r="P248" s="149">
        <f>O248*H248</f>
        <v>0</v>
      </c>
      <c r="Q248" s="149">
        <v>1.25E-3</v>
      </c>
      <c r="R248" s="149">
        <f>Q248*H248</f>
        <v>0.1875</v>
      </c>
      <c r="S248" s="149">
        <v>0</v>
      </c>
      <c r="T248" s="150">
        <f>S248*H248</f>
        <v>0</v>
      </c>
      <c r="AR248" s="151" t="s">
        <v>497</v>
      </c>
      <c r="AT248" s="151" t="s">
        <v>375</v>
      </c>
      <c r="AU248" s="151" t="s">
        <v>90</v>
      </c>
      <c r="AY248" s="17" t="s">
        <v>373</v>
      </c>
      <c r="BE248" s="152">
        <f>IF(N248="základní",J248,0)</f>
        <v>0</v>
      </c>
      <c r="BF248" s="152">
        <f>IF(N248="snížená",J248,0)</f>
        <v>0</v>
      </c>
      <c r="BG248" s="152">
        <f>IF(N248="zákl. přenesená",J248,0)</f>
        <v>0</v>
      </c>
      <c r="BH248" s="152">
        <f>IF(N248="sníž. přenesená",J248,0)</f>
        <v>0</v>
      </c>
      <c r="BI248" s="152">
        <f>IF(N248="nulová",J248,0)</f>
        <v>0</v>
      </c>
      <c r="BJ248" s="17" t="s">
        <v>87</v>
      </c>
      <c r="BK248" s="152">
        <f>ROUND(I248*H248,2)</f>
        <v>0</v>
      </c>
      <c r="BL248" s="17" t="s">
        <v>497</v>
      </c>
      <c r="BM248" s="151" t="s">
        <v>3811</v>
      </c>
    </row>
    <row r="249" spans="2:65" s="13" customFormat="1" ht="11.25">
      <c r="B249" s="160"/>
      <c r="D249" s="154" t="s">
        <v>381</v>
      </c>
      <c r="E249" s="161" t="s">
        <v>1</v>
      </c>
      <c r="F249" s="162" t="s">
        <v>3812</v>
      </c>
      <c r="H249" s="163">
        <v>150</v>
      </c>
      <c r="I249" s="164"/>
      <c r="L249" s="160"/>
      <c r="M249" s="165"/>
      <c r="T249" s="166"/>
      <c r="AT249" s="161" t="s">
        <v>381</v>
      </c>
      <c r="AU249" s="161" t="s">
        <v>90</v>
      </c>
      <c r="AV249" s="13" t="s">
        <v>90</v>
      </c>
      <c r="AW249" s="13" t="s">
        <v>36</v>
      </c>
      <c r="AX249" s="13" t="s">
        <v>87</v>
      </c>
      <c r="AY249" s="161" t="s">
        <v>373</v>
      </c>
    </row>
    <row r="250" spans="2:65" s="1" customFormat="1" ht="16.5" customHeight="1">
      <c r="B250" s="32"/>
      <c r="C250" s="139" t="s">
        <v>1211</v>
      </c>
      <c r="D250" s="139" t="s">
        <v>375</v>
      </c>
      <c r="E250" s="140" t="s">
        <v>3813</v>
      </c>
      <c r="F250" s="141" t="s">
        <v>3814</v>
      </c>
      <c r="G250" s="142" t="s">
        <v>465</v>
      </c>
      <c r="H250" s="143">
        <v>170</v>
      </c>
      <c r="I250" s="144"/>
      <c r="J250" s="145">
        <f>ROUND(I250*H250,2)</f>
        <v>0</v>
      </c>
      <c r="K250" s="146"/>
      <c r="L250" s="32"/>
      <c r="M250" s="147" t="s">
        <v>1</v>
      </c>
      <c r="N250" s="148" t="s">
        <v>45</v>
      </c>
      <c r="P250" s="149">
        <f>O250*H250</f>
        <v>0</v>
      </c>
      <c r="Q250" s="149">
        <v>1.6199999999999999E-3</v>
      </c>
      <c r="R250" s="149">
        <f>Q250*H250</f>
        <v>0.27539999999999998</v>
      </c>
      <c r="S250" s="149">
        <v>0</v>
      </c>
      <c r="T250" s="150">
        <f>S250*H250</f>
        <v>0</v>
      </c>
      <c r="AR250" s="151" t="s">
        <v>497</v>
      </c>
      <c r="AT250" s="151" t="s">
        <v>375</v>
      </c>
      <c r="AU250" s="151" t="s">
        <v>90</v>
      </c>
      <c r="AY250" s="17" t="s">
        <v>373</v>
      </c>
      <c r="BE250" s="152">
        <f>IF(N250="základní",J250,0)</f>
        <v>0</v>
      </c>
      <c r="BF250" s="152">
        <f>IF(N250="snížená",J250,0)</f>
        <v>0</v>
      </c>
      <c r="BG250" s="152">
        <f>IF(N250="zákl. přenesená",J250,0)</f>
        <v>0</v>
      </c>
      <c r="BH250" s="152">
        <f>IF(N250="sníž. přenesená",J250,0)</f>
        <v>0</v>
      </c>
      <c r="BI250" s="152">
        <f>IF(N250="nulová",J250,0)</f>
        <v>0</v>
      </c>
      <c r="BJ250" s="17" t="s">
        <v>87</v>
      </c>
      <c r="BK250" s="152">
        <f>ROUND(I250*H250,2)</f>
        <v>0</v>
      </c>
      <c r="BL250" s="17" t="s">
        <v>497</v>
      </c>
      <c r="BM250" s="151" t="s">
        <v>3815</v>
      </c>
    </row>
    <row r="251" spans="2:65" s="13" customFormat="1" ht="11.25">
      <c r="B251" s="160"/>
      <c r="D251" s="154" t="s">
        <v>381</v>
      </c>
      <c r="E251" s="161" t="s">
        <v>1</v>
      </c>
      <c r="F251" s="162" t="s">
        <v>3816</v>
      </c>
      <c r="H251" s="163">
        <v>170</v>
      </c>
      <c r="I251" s="164"/>
      <c r="L251" s="160"/>
      <c r="M251" s="165"/>
      <c r="T251" s="166"/>
      <c r="AT251" s="161" t="s">
        <v>381</v>
      </c>
      <c r="AU251" s="161" t="s">
        <v>90</v>
      </c>
      <c r="AV251" s="13" t="s">
        <v>90</v>
      </c>
      <c r="AW251" s="13" t="s">
        <v>36</v>
      </c>
      <c r="AX251" s="13" t="s">
        <v>87</v>
      </c>
      <c r="AY251" s="161" t="s">
        <v>373</v>
      </c>
    </row>
    <row r="252" spans="2:65" s="1" customFormat="1" ht="16.5" customHeight="1">
      <c r="B252" s="32"/>
      <c r="C252" s="139" t="s">
        <v>1216</v>
      </c>
      <c r="D252" s="139" t="s">
        <v>375</v>
      </c>
      <c r="E252" s="140" t="s">
        <v>3817</v>
      </c>
      <c r="F252" s="141" t="s">
        <v>3818</v>
      </c>
      <c r="G252" s="142" t="s">
        <v>465</v>
      </c>
      <c r="H252" s="143">
        <v>20</v>
      </c>
      <c r="I252" s="144"/>
      <c r="J252" s="145">
        <f>ROUND(I252*H252,2)</f>
        <v>0</v>
      </c>
      <c r="K252" s="146"/>
      <c r="L252" s="32"/>
      <c r="M252" s="147" t="s">
        <v>1</v>
      </c>
      <c r="N252" s="148" t="s">
        <v>45</v>
      </c>
      <c r="P252" s="149">
        <f>O252*H252</f>
        <v>0</v>
      </c>
      <c r="Q252" s="149">
        <v>1.97E-3</v>
      </c>
      <c r="R252" s="149">
        <f>Q252*H252</f>
        <v>3.9399999999999998E-2</v>
      </c>
      <c r="S252" s="149">
        <v>0</v>
      </c>
      <c r="T252" s="150">
        <f>S252*H252</f>
        <v>0</v>
      </c>
      <c r="AR252" s="151" t="s">
        <v>497</v>
      </c>
      <c r="AT252" s="151" t="s">
        <v>375</v>
      </c>
      <c r="AU252" s="151" t="s">
        <v>90</v>
      </c>
      <c r="AY252" s="17" t="s">
        <v>373</v>
      </c>
      <c r="BE252" s="152">
        <f>IF(N252="základní",J252,0)</f>
        <v>0</v>
      </c>
      <c r="BF252" s="152">
        <f>IF(N252="snížená",J252,0)</f>
        <v>0</v>
      </c>
      <c r="BG252" s="152">
        <f>IF(N252="zákl. přenesená",J252,0)</f>
        <v>0</v>
      </c>
      <c r="BH252" s="152">
        <f>IF(N252="sníž. přenesená",J252,0)</f>
        <v>0</v>
      </c>
      <c r="BI252" s="152">
        <f>IF(N252="nulová",J252,0)</f>
        <v>0</v>
      </c>
      <c r="BJ252" s="17" t="s">
        <v>87</v>
      </c>
      <c r="BK252" s="152">
        <f>ROUND(I252*H252,2)</f>
        <v>0</v>
      </c>
      <c r="BL252" s="17" t="s">
        <v>497</v>
      </c>
      <c r="BM252" s="151" t="s">
        <v>3819</v>
      </c>
    </row>
    <row r="253" spans="2:65" s="13" customFormat="1" ht="11.25">
      <c r="B253" s="160"/>
      <c r="D253" s="154" t="s">
        <v>381</v>
      </c>
      <c r="E253" s="161" t="s">
        <v>1</v>
      </c>
      <c r="F253" s="162" t="s">
        <v>3820</v>
      </c>
      <c r="H253" s="163">
        <v>20</v>
      </c>
      <c r="I253" s="164"/>
      <c r="L253" s="160"/>
      <c r="M253" s="165"/>
      <c r="T253" s="166"/>
      <c r="AT253" s="161" t="s">
        <v>381</v>
      </c>
      <c r="AU253" s="161" t="s">
        <v>90</v>
      </c>
      <c r="AV253" s="13" t="s">
        <v>90</v>
      </c>
      <c r="AW253" s="13" t="s">
        <v>36</v>
      </c>
      <c r="AX253" s="13" t="s">
        <v>87</v>
      </c>
      <c r="AY253" s="161" t="s">
        <v>373</v>
      </c>
    </row>
    <row r="254" spans="2:65" s="1" customFormat="1" ht="16.5" customHeight="1">
      <c r="B254" s="32"/>
      <c r="C254" s="139" t="s">
        <v>1222</v>
      </c>
      <c r="D254" s="139" t="s">
        <v>375</v>
      </c>
      <c r="E254" s="140" t="s">
        <v>3821</v>
      </c>
      <c r="F254" s="141" t="s">
        <v>3822</v>
      </c>
      <c r="G254" s="142" t="s">
        <v>465</v>
      </c>
      <c r="H254" s="143">
        <v>35</v>
      </c>
      <c r="I254" s="144"/>
      <c r="J254" s="145">
        <f>ROUND(I254*H254,2)</f>
        <v>0</v>
      </c>
      <c r="K254" s="146"/>
      <c r="L254" s="32"/>
      <c r="M254" s="147" t="s">
        <v>1</v>
      </c>
      <c r="N254" s="148" t="s">
        <v>45</v>
      </c>
      <c r="P254" s="149">
        <f>O254*H254</f>
        <v>0</v>
      </c>
      <c r="Q254" s="149">
        <v>3.4499999999999999E-3</v>
      </c>
      <c r="R254" s="149">
        <f>Q254*H254</f>
        <v>0.12075</v>
      </c>
      <c r="S254" s="149">
        <v>0</v>
      </c>
      <c r="T254" s="150">
        <f>S254*H254</f>
        <v>0</v>
      </c>
      <c r="AR254" s="151" t="s">
        <v>497</v>
      </c>
      <c r="AT254" s="151" t="s">
        <v>375</v>
      </c>
      <c r="AU254" s="151" t="s">
        <v>90</v>
      </c>
      <c r="AY254" s="17" t="s">
        <v>373</v>
      </c>
      <c r="BE254" s="152">
        <f>IF(N254="základní",J254,0)</f>
        <v>0</v>
      </c>
      <c r="BF254" s="152">
        <f>IF(N254="snížená",J254,0)</f>
        <v>0</v>
      </c>
      <c r="BG254" s="152">
        <f>IF(N254="zákl. přenesená",J254,0)</f>
        <v>0</v>
      </c>
      <c r="BH254" s="152">
        <f>IF(N254="sníž. přenesená",J254,0)</f>
        <v>0</v>
      </c>
      <c r="BI254" s="152">
        <f>IF(N254="nulová",J254,0)</f>
        <v>0</v>
      </c>
      <c r="BJ254" s="17" t="s">
        <v>87</v>
      </c>
      <c r="BK254" s="152">
        <f>ROUND(I254*H254,2)</f>
        <v>0</v>
      </c>
      <c r="BL254" s="17" t="s">
        <v>497</v>
      </c>
      <c r="BM254" s="151" t="s">
        <v>3823</v>
      </c>
    </row>
    <row r="255" spans="2:65" s="13" customFormat="1" ht="11.25">
      <c r="B255" s="160"/>
      <c r="D255" s="154" t="s">
        <v>381</v>
      </c>
      <c r="E255" s="161" t="s">
        <v>1</v>
      </c>
      <c r="F255" s="162" t="s">
        <v>3606</v>
      </c>
      <c r="H255" s="163">
        <v>35</v>
      </c>
      <c r="I255" s="164"/>
      <c r="L255" s="160"/>
      <c r="M255" s="165"/>
      <c r="T255" s="166"/>
      <c r="AT255" s="161" t="s">
        <v>381</v>
      </c>
      <c r="AU255" s="161" t="s">
        <v>90</v>
      </c>
      <c r="AV255" s="13" t="s">
        <v>90</v>
      </c>
      <c r="AW255" s="13" t="s">
        <v>36</v>
      </c>
      <c r="AX255" s="13" t="s">
        <v>87</v>
      </c>
      <c r="AY255" s="161" t="s">
        <v>373</v>
      </c>
    </row>
    <row r="256" spans="2:65" s="1" customFormat="1" ht="21.75" customHeight="1">
      <c r="B256" s="32"/>
      <c r="C256" s="139" t="s">
        <v>1227</v>
      </c>
      <c r="D256" s="139" t="s">
        <v>375</v>
      </c>
      <c r="E256" s="140" t="s">
        <v>3824</v>
      </c>
      <c r="F256" s="141" t="s">
        <v>3825</v>
      </c>
      <c r="G256" s="142" t="s">
        <v>465</v>
      </c>
      <c r="H256" s="143">
        <v>10</v>
      </c>
      <c r="I256" s="144"/>
      <c r="J256" s="145">
        <f t="shared" ref="J256:J263" si="20">ROUND(I256*H256,2)</f>
        <v>0</v>
      </c>
      <c r="K256" s="146"/>
      <c r="L256" s="32"/>
      <c r="M256" s="147" t="s">
        <v>1</v>
      </c>
      <c r="N256" s="148" t="s">
        <v>45</v>
      </c>
      <c r="P256" s="149">
        <f t="shared" ref="P256:P263" si="21">O256*H256</f>
        <v>0</v>
      </c>
      <c r="Q256" s="149">
        <v>5.0000000000000002E-5</v>
      </c>
      <c r="R256" s="149">
        <f t="shared" ref="R256:R263" si="22">Q256*H256</f>
        <v>5.0000000000000001E-4</v>
      </c>
      <c r="S256" s="149">
        <v>0</v>
      </c>
      <c r="T256" s="150">
        <f t="shared" ref="T256:T263" si="23">S256*H256</f>
        <v>0</v>
      </c>
      <c r="AR256" s="151" t="s">
        <v>497</v>
      </c>
      <c r="AT256" s="151" t="s">
        <v>375</v>
      </c>
      <c r="AU256" s="151" t="s">
        <v>90</v>
      </c>
      <c r="AY256" s="17" t="s">
        <v>373</v>
      </c>
      <c r="BE256" s="152">
        <f t="shared" ref="BE256:BE263" si="24">IF(N256="základní",J256,0)</f>
        <v>0</v>
      </c>
      <c r="BF256" s="152">
        <f t="shared" ref="BF256:BF263" si="25">IF(N256="snížená",J256,0)</f>
        <v>0</v>
      </c>
      <c r="BG256" s="152">
        <f t="shared" ref="BG256:BG263" si="26">IF(N256="zákl. přenesená",J256,0)</f>
        <v>0</v>
      </c>
      <c r="BH256" s="152">
        <f t="shared" ref="BH256:BH263" si="27">IF(N256="sníž. přenesená",J256,0)</f>
        <v>0</v>
      </c>
      <c r="BI256" s="152">
        <f t="shared" ref="BI256:BI263" si="28">IF(N256="nulová",J256,0)</f>
        <v>0</v>
      </c>
      <c r="BJ256" s="17" t="s">
        <v>87</v>
      </c>
      <c r="BK256" s="152">
        <f t="shared" ref="BK256:BK263" si="29">ROUND(I256*H256,2)</f>
        <v>0</v>
      </c>
      <c r="BL256" s="17" t="s">
        <v>497</v>
      </c>
      <c r="BM256" s="151" t="s">
        <v>3826</v>
      </c>
    </row>
    <row r="257" spans="2:65" s="1" customFormat="1" ht="21.75" customHeight="1">
      <c r="B257" s="32"/>
      <c r="C257" s="139" t="s">
        <v>1233</v>
      </c>
      <c r="D257" s="139" t="s">
        <v>375</v>
      </c>
      <c r="E257" s="140" t="s">
        <v>3827</v>
      </c>
      <c r="F257" s="141" t="s">
        <v>3828</v>
      </c>
      <c r="G257" s="142" t="s">
        <v>465</v>
      </c>
      <c r="H257" s="143">
        <v>20</v>
      </c>
      <c r="I257" s="144"/>
      <c r="J257" s="145">
        <f t="shared" si="20"/>
        <v>0</v>
      </c>
      <c r="K257" s="146"/>
      <c r="L257" s="32"/>
      <c r="M257" s="147" t="s">
        <v>1</v>
      </c>
      <c r="N257" s="148" t="s">
        <v>45</v>
      </c>
      <c r="P257" s="149">
        <f t="shared" si="21"/>
        <v>0</v>
      </c>
      <c r="Q257" s="149">
        <v>6.0000000000000002E-5</v>
      </c>
      <c r="R257" s="149">
        <f t="shared" si="22"/>
        <v>1.2000000000000001E-3</v>
      </c>
      <c r="S257" s="149">
        <v>0</v>
      </c>
      <c r="T257" s="150">
        <f t="shared" si="23"/>
        <v>0</v>
      </c>
      <c r="AR257" s="151" t="s">
        <v>497</v>
      </c>
      <c r="AT257" s="151" t="s">
        <v>375</v>
      </c>
      <c r="AU257" s="151" t="s">
        <v>90</v>
      </c>
      <c r="AY257" s="17" t="s">
        <v>373</v>
      </c>
      <c r="BE257" s="152">
        <f t="shared" si="24"/>
        <v>0</v>
      </c>
      <c r="BF257" s="152">
        <f t="shared" si="25"/>
        <v>0</v>
      </c>
      <c r="BG257" s="152">
        <f t="shared" si="26"/>
        <v>0</v>
      </c>
      <c r="BH257" s="152">
        <f t="shared" si="27"/>
        <v>0</v>
      </c>
      <c r="BI257" s="152">
        <f t="shared" si="28"/>
        <v>0</v>
      </c>
      <c r="BJ257" s="17" t="s">
        <v>87</v>
      </c>
      <c r="BK257" s="152">
        <f t="shared" si="29"/>
        <v>0</v>
      </c>
      <c r="BL257" s="17" t="s">
        <v>497</v>
      </c>
      <c r="BM257" s="151" t="s">
        <v>3829</v>
      </c>
    </row>
    <row r="258" spans="2:65" s="1" customFormat="1" ht="21.75" customHeight="1">
      <c r="B258" s="32"/>
      <c r="C258" s="139" t="s">
        <v>149</v>
      </c>
      <c r="D258" s="139" t="s">
        <v>375</v>
      </c>
      <c r="E258" s="140" t="s">
        <v>3830</v>
      </c>
      <c r="F258" s="141" t="s">
        <v>3831</v>
      </c>
      <c r="G258" s="142" t="s">
        <v>465</v>
      </c>
      <c r="H258" s="143">
        <v>10</v>
      </c>
      <c r="I258" s="144"/>
      <c r="J258" s="145">
        <f t="shared" si="20"/>
        <v>0</v>
      </c>
      <c r="K258" s="146"/>
      <c r="L258" s="32"/>
      <c r="M258" s="147" t="s">
        <v>1</v>
      </c>
      <c r="N258" s="148" t="s">
        <v>45</v>
      </c>
      <c r="P258" s="149">
        <f t="shared" si="21"/>
        <v>0</v>
      </c>
      <c r="Q258" s="149">
        <v>1.3999999999999999E-4</v>
      </c>
      <c r="R258" s="149">
        <f t="shared" si="22"/>
        <v>1.3999999999999998E-3</v>
      </c>
      <c r="S258" s="149">
        <v>0</v>
      </c>
      <c r="T258" s="150">
        <f t="shared" si="23"/>
        <v>0</v>
      </c>
      <c r="AR258" s="151" t="s">
        <v>497</v>
      </c>
      <c r="AT258" s="151" t="s">
        <v>375</v>
      </c>
      <c r="AU258" s="151" t="s">
        <v>90</v>
      </c>
      <c r="AY258" s="17" t="s">
        <v>373</v>
      </c>
      <c r="BE258" s="152">
        <f t="shared" si="24"/>
        <v>0</v>
      </c>
      <c r="BF258" s="152">
        <f t="shared" si="25"/>
        <v>0</v>
      </c>
      <c r="BG258" s="152">
        <f t="shared" si="26"/>
        <v>0</v>
      </c>
      <c r="BH258" s="152">
        <f t="shared" si="27"/>
        <v>0</v>
      </c>
      <c r="BI258" s="152">
        <f t="shared" si="28"/>
        <v>0</v>
      </c>
      <c r="BJ258" s="17" t="s">
        <v>87</v>
      </c>
      <c r="BK258" s="152">
        <f t="shared" si="29"/>
        <v>0</v>
      </c>
      <c r="BL258" s="17" t="s">
        <v>497</v>
      </c>
      <c r="BM258" s="151" t="s">
        <v>3832</v>
      </c>
    </row>
    <row r="259" spans="2:65" s="1" customFormat="1" ht="21.75" customHeight="1">
      <c r="B259" s="32"/>
      <c r="C259" s="139" t="s">
        <v>1267</v>
      </c>
      <c r="D259" s="139" t="s">
        <v>375</v>
      </c>
      <c r="E259" s="140" t="s">
        <v>3833</v>
      </c>
      <c r="F259" s="141" t="s">
        <v>3834</v>
      </c>
      <c r="G259" s="142" t="s">
        <v>465</v>
      </c>
      <c r="H259" s="143">
        <v>35</v>
      </c>
      <c r="I259" s="144"/>
      <c r="J259" s="145">
        <f t="shared" si="20"/>
        <v>0</v>
      </c>
      <c r="K259" s="146"/>
      <c r="L259" s="32"/>
      <c r="M259" s="147" t="s">
        <v>1</v>
      </c>
      <c r="N259" s="148" t="s">
        <v>45</v>
      </c>
      <c r="P259" s="149">
        <f t="shared" si="21"/>
        <v>0</v>
      </c>
      <c r="Q259" s="149">
        <v>2.4000000000000001E-4</v>
      </c>
      <c r="R259" s="149">
        <f t="shared" si="22"/>
        <v>8.3999999999999995E-3</v>
      </c>
      <c r="S259" s="149">
        <v>0</v>
      </c>
      <c r="T259" s="150">
        <f t="shared" si="23"/>
        <v>0</v>
      </c>
      <c r="AR259" s="151" t="s">
        <v>497</v>
      </c>
      <c r="AT259" s="151" t="s">
        <v>375</v>
      </c>
      <c r="AU259" s="151" t="s">
        <v>90</v>
      </c>
      <c r="AY259" s="17" t="s">
        <v>373</v>
      </c>
      <c r="BE259" s="152">
        <f t="shared" si="24"/>
        <v>0</v>
      </c>
      <c r="BF259" s="152">
        <f t="shared" si="25"/>
        <v>0</v>
      </c>
      <c r="BG259" s="152">
        <f t="shared" si="26"/>
        <v>0</v>
      </c>
      <c r="BH259" s="152">
        <f t="shared" si="27"/>
        <v>0</v>
      </c>
      <c r="BI259" s="152">
        <f t="shared" si="28"/>
        <v>0</v>
      </c>
      <c r="BJ259" s="17" t="s">
        <v>87</v>
      </c>
      <c r="BK259" s="152">
        <f t="shared" si="29"/>
        <v>0</v>
      </c>
      <c r="BL259" s="17" t="s">
        <v>497</v>
      </c>
      <c r="BM259" s="151" t="s">
        <v>3835</v>
      </c>
    </row>
    <row r="260" spans="2:65" s="1" customFormat="1" ht="16.5" customHeight="1">
      <c r="B260" s="32"/>
      <c r="C260" s="139" t="s">
        <v>1275</v>
      </c>
      <c r="D260" s="139" t="s">
        <v>375</v>
      </c>
      <c r="E260" s="140" t="s">
        <v>3836</v>
      </c>
      <c r="F260" s="141" t="s">
        <v>3837</v>
      </c>
      <c r="G260" s="142" t="s">
        <v>914</v>
      </c>
      <c r="H260" s="143">
        <v>2</v>
      </c>
      <c r="I260" s="144"/>
      <c r="J260" s="145">
        <f t="shared" si="20"/>
        <v>0</v>
      </c>
      <c r="K260" s="146"/>
      <c r="L260" s="32"/>
      <c r="M260" s="147" t="s">
        <v>1</v>
      </c>
      <c r="N260" s="148" t="s">
        <v>45</v>
      </c>
      <c r="P260" s="149">
        <f t="shared" si="21"/>
        <v>0</v>
      </c>
      <c r="Q260" s="149">
        <v>1.6000000000000001E-4</v>
      </c>
      <c r="R260" s="149">
        <f t="shared" si="22"/>
        <v>3.2000000000000003E-4</v>
      </c>
      <c r="S260" s="149">
        <v>0</v>
      </c>
      <c r="T260" s="150">
        <f t="shared" si="23"/>
        <v>0</v>
      </c>
      <c r="AR260" s="151" t="s">
        <v>497</v>
      </c>
      <c r="AT260" s="151" t="s">
        <v>375</v>
      </c>
      <c r="AU260" s="151" t="s">
        <v>90</v>
      </c>
      <c r="AY260" s="17" t="s">
        <v>373</v>
      </c>
      <c r="BE260" s="152">
        <f t="shared" si="24"/>
        <v>0</v>
      </c>
      <c r="BF260" s="152">
        <f t="shared" si="25"/>
        <v>0</v>
      </c>
      <c r="BG260" s="152">
        <f t="shared" si="26"/>
        <v>0</v>
      </c>
      <c r="BH260" s="152">
        <f t="shared" si="27"/>
        <v>0</v>
      </c>
      <c r="BI260" s="152">
        <f t="shared" si="28"/>
        <v>0</v>
      </c>
      <c r="BJ260" s="17" t="s">
        <v>87</v>
      </c>
      <c r="BK260" s="152">
        <f t="shared" si="29"/>
        <v>0</v>
      </c>
      <c r="BL260" s="17" t="s">
        <v>497</v>
      </c>
      <c r="BM260" s="151" t="s">
        <v>3838</v>
      </c>
    </row>
    <row r="261" spans="2:65" s="1" customFormat="1" ht="16.5" customHeight="1">
      <c r="B261" s="32"/>
      <c r="C261" s="139" t="s">
        <v>1281</v>
      </c>
      <c r="D261" s="139" t="s">
        <v>375</v>
      </c>
      <c r="E261" s="140" t="s">
        <v>3839</v>
      </c>
      <c r="F261" s="141" t="s">
        <v>3840</v>
      </c>
      <c r="G261" s="142" t="s">
        <v>914</v>
      </c>
      <c r="H261" s="143">
        <v>2</v>
      </c>
      <c r="I261" s="144"/>
      <c r="J261" s="145">
        <f t="shared" si="20"/>
        <v>0</v>
      </c>
      <c r="K261" s="146"/>
      <c r="L261" s="32"/>
      <c r="M261" s="147" t="s">
        <v>1</v>
      </c>
      <c r="N261" s="148" t="s">
        <v>45</v>
      </c>
      <c r="P261" s="149">
        <f t="shared" si="21"/>
        <v>0</v>
      </c>
      <c r="Q261" s="149">
        <v>3.6000000000000002E-4</v>
      </c>
      <c r="R261" s="149">
        <f t="shared" si="22"/>
        <v>7.2000000000000005E-4</v>
      </c>
      <c r="S261" s="149">
        <v>0</v>
      </c>
      <c r="T261" s="150">
        <f t="shared" si="23"/>
        <v>0</v>
      </c>
      <c r="AR261" s="151" t="s">
        <v>497</v>
      </c>
      <c r="AT261" s="151" t="s">
        <v>375</v>
      </c>
      <c r="AU261" s="151" t="s">
        <v>90</v>
      </c>
      <c r="AY261" s="17" t="s">
        <v>373</v>
      </c>
      <c r="BE261" s="152">
        <f t="shared" si="24"/>
        <v>0</v>
      </c>
      <c r="BF261" s="152">
        <f t="shared" si="25"/>
        <v>0</v>
      </c>
      <c r="BG261" s="152">
        <f t="shared" si="26"/>
        <v>0</v>
      </c>
      <c r="BH261" s="152">
        <f t="shared" si="27"/>
        <v>0</v>
      </c>
      <c r="BI261" s="152">
        <f t="shared" si="28"/>
        <v>0</v>
      </c>
      <c r="BJ261" s="17" t="s">
        <v>87</v>
      </c>
      <c r="BK261" s="152">
        <f t="shared" si="29"/>
        <v>0</v>
      </c>
      <c r="BL261" s="17" t="s">
        <v>497</v>
      </c>
      <c r="BM261" s="151" t="s">
        <v>3841</v>
      </c>
    </row>
    <row r="262" spans="2:65" s="1" customFormat="1" ht="16.5" customHeight="1">
      <c r="B262" s="32"/>
      <c r="C262" s="139" t="s">
        <v>1287</v>
      </c>
      <c r="D262" s="139" t="s">
        <v>375</v>
      </c>
      <c r="E262" s="140" t="s">
        <v>3842</v>
      </c>
      <c r="F262" s="141" t="s">
        <v>3843</v>
      </c>
      <c r="G262" s="142" t="s">
        <v>914</v>
      </c>
      <c r="H262" s="143">
        <v>2</v>
      </c>
      <c r="I262" s="144"/>
      <c r="J262" s="145">
        <f t="shared" si="20"/>
        <v>0</v>
      </c>
      <c r="K262" s="146"/>
      <c r="L262" s="32"/>
      <c r="M262" s="147" t="s">
        <v>1</v>
      </c>
      <c r="N262" s="148" t="s">
        <v>45</v>
      </c>
      <c r="P262" s="149">
        <f t="shared" si="21"/>
        <v>0</v>
      </c>
      <c r="Q262" s="149">
        <v>6.3000000000000003E-4</v>
      </c>
      <c r="R262" s="149">
        <f t="shared" si="22"/>
        <v>1.2600000000000001E-3</v>
      </c>
      <c r="S262" s="149">
        <v>0</v>
      </c>
      <c r="T262" s="150">
        <f t="shared" si="23"/>
        <v>0</v>
      </c>
      <c r="AR262" s="151" t="s">
        <v>497</v>
      </c>
      <c r="AT262" s="151" t="s">
        <v>375</v>
      </c>
      <c r="AU262" s="151" t="s">
        <v>90</v>
      </c>
      <c r="AY262" s="17" t="s">
        <v>373</v>
      </c>
      <c r="BE262" s="152">
        <f t="shared" si="24"/>
        <v>0</v>
      </c>
      <c r="BF262" s="152">
        <f t="shared" si="25"/>
        <v>0</v>
      </c>
      <c r="BG262" s="152">
        <f t="shared" si="26"/>
        <v>0</v>
      </c>
      <c r="BH262" s="152">
        <f t="shared" si="27"/>
        <v>0</v>
      </c>
      <c r="BI262" s="152">
        <f t="shared" si="28"/>
        <v>0</v>
      </c>
      <c r="BJ262" s="17" t="s">
        <v>87</v>
      </c>
      <c r="BK262" s="152">
        <f t="shared" si="29"/>
        <v>0</v>
      </c>
      <c r="BL262" s="17" t="s">
        <v>497</v>
      </c>
      <c r="BM262" s="151" t="s">
        <v>3844</v>
      </c>
    </row>
    <row r="263" spans="2:65" s="1" customFormat="1" ht="16.5" customHeight="1">
      <c r="B263" s="32"/>
      <c r="C263" s="139" t="s">
        <v>1291</v>
      </c>
      <c r="D263" s="139" t="s">
        <v>375</v>
      </c>
      <c r="E263" s="140" t="s">
        <v>3845</v>
      </c>
      <c r="F263" s="141" t="s">
        <v>3846</v>
      </c>
      <c r="G263" s="142" t="s">
        <v>465</v>
      </c>
      <c r="H263" s="143">
        <v>505</v>
      </c>
      <c r="I263" s="144"/>
      <c r="J263" s="145">
        <f t="shared" si="20"/>
        <v>0</v>
      </c>
      <c r="K263" s="146"/>
      <c r="L263" s="32"/>
      <c r="M263" s="147" t="s">
        <v>1</v>
      </c>
      <c r="N263" s="148" t="s">
        <v>45</v>
      </c>
      <c r="P263" s="149">
        <f t="shared" si="21"/>
        <v>0</v>
      </c>
      <c r="Q263" s="149">
        <v>0</v>
      </c>
      <c r="R263" s="149">
        <f t="shared" si="22"/>
        <v>0</v>
      </c>
      <c r="S263" s="149">
        <v>0</v>
      </c>
      <c r="T263" s="150">
        <f t="shared" si="23"/>
        <v>0</v>
      </c>
      <c r="AR263" s="151" t="s">
        <v>497</v>
      </c>
      <c r="AT263" s="151" t="s">
        <v>375</v>
      </c>
      <c r="AU263" s="151" t="s">
        <v>90</v>
      </c>
      <c r="AY263" s="17" t="s">
        <v>373</v>
      </c>
      <c r="BE263" s="152">
        <f t="shared" si="24"/>
        <v>0</v>
      </c>
      <c r="BF263" s="152">
        <f t="shared" si="25"/>
        <v>0</v>
      </c>
      <c r="BG263" s="152">
        <f t="shared" si="26"/>
        <v>0</v>
      </c>
      <c r="BH263" s="152">
        <f t="shared" si="27"/>
        <v>0</v>
      </c>
      <c r="BI263" s="152">
        <f t="shared" si="28"/>
        <v>0</v>
      </c>
      <c r="BJ263" s="17" t="s">
        <v>87</v>
      </c>
      <c r="BK263" s="152">
        <f t="shared" si="29"/>
        <v>0</v>
      </c>
      <c r="BL263" s="17" t="s">
        <v>497</v>
      </c>
      <c r="BM263" s="151" t="s">
        <v>3847</v>
      </c>
    </row>
    <row r="264" spans="2:65" s="13" customFormat="1" ht="11.25">
      <c r="B264" s="160"/>
      <c r="D264" s="154" t="s">
        <v>381</v>
      </c>
      <c r="E264" s="161" t="s">
        <v>1</v>
      </c>
      <c r="F264" s="162" t="s">
        <v>3848</v>
      </c>
      <c r="H264" s="163">
        <v>505</v>
      </c>
      <c r="I264" s="164"/>
      <c r="L264" s="160"/>
      <c r="M264" s="165"/>
      <c r="T264" s="166"/>
      <c r="AT264" s="161" t="s">
        <v>381</v>
      </c>
      <c r="AU264" s="161" t="s">
        <v>90</v>
      </c>
      <c r="AV264" s="13" t="s">
        <v>90</v>
      </c>
      <c r="AW264" s="13" t="s">
        <v>36</v>
      </c>
      <c r="AX264" s="13" t="s">
        <v>87</v>
      </c>
      <c r="AY264" s="161" t="s">
        <v>373</v>
      </c>
    </row>
    <row r="265" spans="2:65" s="1" customFormat="1" ht="16.5" customHeight="1">
      <c r="B265" s="32"/>
      <c r="C265" s="139" t="s">
        <v>1295</v>
      </c>
      <c r="D265" s="139" t="s">
        <v>375</v>
      </c>
      <c r="E265" s="140" t="s">
        <v>3849</v>
      </c>
      <c r="F265" s="141" t="s">
        <v>3850</v>
      </c>
      <c r="G265" s="142" t="s">
        <v>465</v>
      </c>
      <c r="H265" s="143">
        <v>55</v>
      </c>
      <c r="I265" s="144"/>
      <c r="J265" s="145">
        <f>ROUND(I265*H265,2)</f>
        <v>0</v>
      </c>
      <c r="K265" s="146"/>
      <c r="L265" s="32"/>
      <c r="M265" s="147" t="s">
        <v>1</v>
      </c>
      <c r="N265" s="148" t="s">
        <v>45</v>
      </c>
      <c r="P265" s="149">
        <f>O265*H265</f>
        <v>0</v>
      </c>
      <c r="Q265" s="149">
        <v>0</v>
      </c>
      <c r="R265" s="149">
        <f>Q265*H265</f>
        <v>0</v>
      </c>
      <c r="S265" s="149">
        <v>0</v>
      </c>
      <c r="T265" s="150">
        <f>S265*H265</f>
        <v>0</v>
      </c>
      <c r="AR265" s="151" t="s">
        <v>497</v>
      </c>
      <c r="AT265" s="151" t="s">
        <v>375</v>
      </c>
      <c r="AU265" s="151" t="s">
        <v>90</v>
      </c>
      <c r="AY265" s="17" t="s">
        <v>373</v>
      </c>
      <c r="BE265" s="152">
        <f>IF(N265="základní",J265,0)</f>
        <v>0</v>
      </c>
      <c r="BF265" s="152">
        <f>IF(N265="snížená",J265,0)</f>
        <v>0</v>
      </c>
      <c r="BG265" s="152">
        <f>IF(N265="zákl. přenesená",J265,0)</f>
        <v>0</v>
      </c>
      <c r="BH265" s="152">
        <f>IF(N265="sníž. přenesená",J265,0)</f>
        <v>0</v>
      </c>
      <c r="BI265" s="152">
        <f>IF(N265="nulová",J265,0)</f>
        <v>0</v>
      </c>
      <c r="BJ265" s="17" t="s">
        <v>87</v>
      </c>
      <c r="BK265" s="152">
        <f>ROUND(I265*H265,2)</f>
        <v>0</v>
      </c>
      <c r="BL265" s="17" t="s">
        <v>497</v>
      </c>
      <c r="BM265" s="151" t="s">
        <v>3851</v>
      </c>
    </row>
    <row r="266" spans="2:65" s="13" customFormat="1" ht="11.25">
      <c r="B266" s="160"/>
      <c r="D266" s="154" t="s">
        <v>381</v>
      </c>
      <c r="E266" s="161" t="s">
        <v>1</v>
      </c>
      <c r="F266" s="162" t="s">
        <v>3852</v>
      </c>
      <c r="H266" s="163">
        <v>55</v>
      </c>
      <c r="I266" s="164"/>
      <c r="L266" s="160"/>
      <c r="M266" s="165"/>
      <c r="T266" s="166"/>
      <c r="AT266" s="161" t="s">
        <v>381</v>
      </c>
      <c r="AU266" s="161" t="s">
        <v>90</v>
      </c>
      <c r="AV266" s="13" t="s">
        <v>90</v>
      </c>
      <c r="AW266" s="13" t="s">
        <v>36</v>
      </c>
      <c r="AX266" s="13" t="s">
        <v>87</v>
      </c>
      <c r="AY266" s="161" t="s">
        <v>373</v>
      </c>
    </row>
    <row r="267" spans="2:65" s="1" customFormat="1" ht="21.75" customHeight="1">
      <c r="B267" s="32"/>
      <c r="C267" s="139" t="s">
        <v>1301</v>
      </c>
      <c r="D267" s="139" t="s">
        <v>375</v>
      </c>
      <c r="E267" s="140" t="s">
        <v>3853</v>
      </c>
      <c r="F267" s="141" t="s">
        <v>3854</v>
      </c>
      <c r="G267" s="142" t="s">
        <v>914</v>
      </c>
      <c r="H267" s="143">
        <v>12</v>
      </c>
      <c r="I267" s="144"/>
      <c r="J267" s="145">
        <f>ROUND(I267*H267,2)</f>
        <v>0</v>
      </c>
      <c r="K267" s="146"/>
      <c r="L267" s="32"/>
      <c r="M267" s="147" t="s">
        <v>1</v>
      </c>
      <c r="N267" s="148" t="s">
        <v>45</v>
      </c>
      <c r="P267" s="149">
        <f>O267*H267</f>
        <v>0</v>
      </c>
      <c r="Q267" s="149">
        <v>3.0000000000000001E-5</v>
      </c>
      <c r="R267" s="149">
        <f>Q267*H267</f>
        <v>3.6000000000000002E-4</v>
      </c>
      <c r="S267" s="149">
        <v>0</v>
      </c>
      <c r="T267" s="150">
        <f>S267*H267</f>
        <v>0</v>
      </c>
      <c r="AR267" s="151" t="s">
        <v>497</v>
      </c>
      <c r="AT267" s="151" t="s">
        <v>375</v>
      </c>
      <c r="AU267" s="151" t="s">
        <v>90</v>
      </c>
      <c r="AY267" s="17" t="s">
        <v>373</v>
      </c>
      <c r="BE267" s="152">
        <f>IF(N267="základní",J267,0)</f>
        <v>0</v>
      </c>
      <c r="BF267" s="152">
        <f>IF(N267="snížená",J267,0)</f>
        <v>0</v>
      </c>
      <c r="BG267" s="152">
        <f>IF(N267="zákl. přenesená",J267,0)</f>
        <v>0</v>
      </c>
      <c r="BH267" s="152">
        <f>IF(N267="sníž. přenesená",J267,0)</f>
        <v>0</v>
      </c>
      <c r="BI267" s="152">
        <f>IF(N267="nulová",J267,0)</f>
        <v>0</v>
      </c>
      <c r="BJ267" s="17" t="s">
        <v>87</v>
      </c>
      <c r="BK267" s="152">
        <f>ROUND(I267*H267,2)</f>
        <v>0</v>
      </c>
      <c r="BL267" s="17" t="s">
        <v>497</v>
      </c>
      <c r="BM267" s="151" t="s">
        <v>3855</v>
      </c>
    </row>
    <row r="268" spans="2:65" s="13" customFormat="1" ht="11.25">
      <c r="B268" s="160"/>
      <c r="D268" s="154" t="s">
        <v>381</v>
      </c>
      <c r="E268" s="161" t="s">
        <v>1</v>
      </c>
      <c r="F268" s="162" t="s">
        <v>3856</v>
      </c>
      <c r="H268" s="163">
        <v>12</v>
      </c>
      <c r="I268" s="164"/>
      <c r="L268" s="160"/>
      <c r="M268" s="165"/>
      <c r="T268" s="166"/>
      <c r="AT268" s="161" t="s">
        <v>381</v>
      </c>
      <c r="AU268" s="161" t="s">
        <v>90</v>
      </c>
      <c r="AV268" s="13" t="s">
        <v>90</v>
      </c>
      <c r="AW268" s="13" t="s">
        <v>36</v>
      </c>
      <c r="AX268" s="13" t="s">
        <v>87</v>
      </c>
      <c r="AY268" s="161" t="s">
        <v>373</v>
      </c>
    </row>
    <row r="269" spans="2:65" s="1" customFormat="1" ht="21.75" customHeight="1">
      <c r="B269" s="32"/>
      <c r="C269" s="139" t="s">
        <v>1307</v>
      </c>
      <c r="D269" s="139" t="s">
        <v>375</v>
      </c>
      <c r="E269" s="140" t="s">
        <v>3857</v>
      </c>
      <c r="F269" s="141" t="s">
        <v>3858</v>
      </c>
      <c r="G269" s="142" t="s">
        <v>914</v>
      </c>
      <c r="H269" s="143">
        <v>21</v>
      </c>
      <c r="I269" s="144"/>
      <c r="J269" s="145">
        <f>ROUND(I269*H269,2)</f>
        <v>0</v>
      </c>
      <c r="K269" s="146"/>
      <c r="L269" s="32"/>
      <c r="M269" s="147" t="s">
        <v>1</v>
      </c>
      <c r="N269" s="148" t="s">
        <v>45</v>
      </c>
      <c r="P269" s="149">
        <f>O269*H269</f>
        <v>0</v>
      </c>
      <c r="Q269" s="149">
        <v>4.0000000000000003E-5</v>
      </c>
      <c r="R269" s="149">
        <f>Q269*H269</f>
        <v>8.4000000000000003E-4</v>
      </c>
      <c r="S269" s="149">
        <v>0</v>
      </c>
      <c r="T269" s="150">
        <f>S269*H269</f>
        <v>0</v>
      </c>
      <c r="AR269" s="151" t="s">
        <v>497</v>
      </c>
      <c r="AT269" s="151" t="s">
        <v>375</v>
      </c>
      <c r="AU269" s="151" t="s">
        <v>90</v>
      </c>
      <c r="AY269" s="17" t="s">
        <v>373</v>
      </c>
      <c r="BE269" s="152">
        <f>IF(N269="základní",J269,0)</f>
        <v>0</v>
      </c>
      <c r="BF269" s="152">
        <f>IF(N269="snížená",J269,0)</f>
        <v>0</v>
      </c>
      <c r="BG269" s="152">
        <f>IF(N269="zákl. přenesená",J269,0)</f>
        <v>0</v>
      </c>
      <c r="BH269" s="152">
        <f>IF(N269="sníž. přenesená",J269,0)</f>
        <v>0</v>
      </c>
      <c r="BI269" s="152">
        <f>IF(N269="nulová",J269,0)</f>
        <v>0</v>
      </c>
      <c r="BJ269" s="17" t="s">
        <v>87</v>
      </c>
      <c r="BK269" s="152">
        <f>ROUND(I269*H269,2)</f>
        <v>0</v>
      </c>
      <c r="BL269" s="17" t="s">
        <v>497</v>
      </c>
      <c r="BM269" s="151" t="s">
        <v>3859</v>
      </c>
    </row>
    <row r="270" spans="2:65" s="13" customFormat="1" ht="11.25">
      <c r="B270" s="160"/>
      <c r="D270" s="154" t="s">
        <v>381</v>
      </c>
      <c r="E270" s="161" t="s">
        <v>1</v>
      </c>
      <c r="F270" s="162" t="s">
        <v>3860</v>
      </c>
      <c r="H270" s="163">
        <v>21</v>
      </c>
      <c r="I270" s="164"/>
      <c r="L270" s="160"/>
      <c r="M270" s="165"/>
      <c r="T270" s="166"/>
      <c r="AT270" s="161" t="s">
        <v>381</v>
      </c>
      <c r="AU270" s="161" t="s">
        <v>90</v>
      </c>
      <c r="AV270" s="13" t="s">
        <v>90</v>
      </c>
      <c r="AW270" s="13" t="s">
        <v>36</v>
      </c>
      <c r="AX270" s="13" t="s">
        <v>87</v>
      </c>
      <c r="AY270" s="161" t="s">
        <v>373</v>
      </c>
    </row>
    <row r="271" spans="2:65" s="1" customFormat="1" ht="21.75" customHeight="1">
      <c r="B271" s="32"/>
      <c r="C271" s="139" t="s">
        <v>1331</v>
      </c>
      <c r="D271" s="139" t="s">
        <v>375</v>
      </c>
      <c r="E271" s="140" t="s">
        <v>3861</v>
      </c>
      <c r="F271" s="141" t="s">
        <v>3862</v>
      </c>
      <c r="G271" s="142" t="s">
        <v>914</v>
      </c>
      <c r="H271" s="143">
        <v>15</v>
      </c>
      <c r="I271" s="144"/>
      <c r="J271" s="145">
        <f>ROUND(I271*H271,2)</f>
        <v>0</v>
      </c>
      <c r="K271" s="146"/>
      <c r="L271" s="32"/>
      <c r="M271" s="147" t="s">
        <v>1</v>
      </c>
      <c r="N271" s="148" t="s">
        <v>45</v>
      </c>
      <c r="P271" s="149">
        <f>O271*H271</f>
        <v>0</v>
      </c>
      <c r="Q271" s="149">
        <v>6.9999999999999994E-5</v>
      </c>
      <c r="R271" s="149">
        <f>Q271*H271</f>
        <v>1.0499999999999999E-3</v>
      </c>
      <c r="S271" s="149">
        <v>0</v>
      </c>
      <c r="T271" s="150">
        <f>S271*H271</f>
        <v>0</v>
      </c>
      <c r="AR271" s="151" t="s">
        <v>497</v>
      </c>
      <c r="AT271" s="151" t="s">
        <v>375</v>
      </c>
      <c r="AU271" s="151" t="s">
        <v>90</v>
      </c>
      <c r="AY271" s="17" t="s">
        <v>373</v>
      </c>
      <c r="BE271" s="152">
        <f>IF(N271="základní",J271,0)</f>
        <v>0</v>
      </c>
      <c r="BF271" s="152">
        <f>IF(N271="snížená",J271,0)</f>
        <v>0</v>
      </c>
      <c r="BG271" s="152">
        <f>IF(N271="zákl. přenesená",J271,0)</f>
        <v>0</v>
      </c>
      <c r="BH271" s="152">
        <f>IF(N271="sníž. přenesená",J271,0)</f>
        <v>0</v>
      </c>
      <c r="BI271" s="152">
        <f>IF(N271="nulová",J271,0)</f>
        <v>0</v>
      </c>
      <c r="BJ271" s="17" t="s">
        <v>87</v>
      </c>
      <c r="BK271" s="152">
        <f>ROUND(I271*H271,2)</f>
        <v>0</v>
      </c>
      <c r="BL271" s="17" t="s">
        <v>497</v>
      </c>
      <c r="BM271" s="151" t="s">
        <v>3863</v>
      </c>
    </row>
    <row r="272" spans="2:65" s="13" customFormat="1" ht="11.25">
      <c r="B272" s="160"/>
      <c r="D272" s="154" t="s">
        <v>381</v>
      </c>
      <c r="E272" s="161" t="s">
        <v>1</v>
      </c>
      <c r="F272" s="162" t="s">
        <v>3864</v>
      </c>
      <c r="H272" s="163">
        <v>15</v>
      </c>
      <c r="I272" s="164"/>
      <c r="L272" s="160"/>
      <c r="M272" s="165"/>
      <c r="T272" s="166"/>
      <c r="AT272" s="161" t="s">
        <v>381</v>
      </c>
      <c r="AU272" s="161" t="s">
        <v>90</v>
      </c>
      <c r="AV272" s="13" t="s">
        <v>90</v>
      </c>
      <c r="AW272" s="13" t="s">
        <v>36</v>
      </c>
      <c r="AX272" s="13" t="s">
        <v>87</v>
      </c>
      <c r="AY272" s="161" t="s">
        <v>373</v>
      </c>
    </row>
    <row r="273" spans="2:65" s="1" customFormat="1" ht="21.75" customHeight="1">
      <c r="B273" s="32"/>
      <c r="C273" s="139" t="s">
        <v>1364</v>
      </c>
      <c r="D273" s="139" t="s">
        <v>375</v>
      </c>
      <c r="E273" s="140" t="s">
        <v>3865</v>
      </c>
      <c r="F273" s="141" t="s">
        <v>3866</v>
      </c>
      <c r="G273" s="142" t="s">
        <v>914</v>
      </c>
      <c r="H273" s="143">
        <v>10</v>
      </c>
      <c r="I273" s="144"/>
      <c r="J273" s="145">
        <f>ROUND(I273*H273,2)</f>
        <v>0</v>
      </c>
      <c r="K273" s="146"/>
      <c r="L273" s="32"/>
      <c r="M273" s="147" t="s">
        <v>1</v>
      </c>
      <c r="N273" s="148" t="s">
        <v>45</v>
      </c>
      <c r="P273" s="149">
        <f>O273*H273</f>
        <v>0</v>
      </c>
      <c r="Q273" s="149">
        <v>1.1E-4</v>
      </c>
      <c r="R273" s="149">
        <f>Q273*H273</f>
        <v>1.1000000000000001E-3</v>
      </c>
      <c r="S273" s="149">
        <v>0</v>
      </c>
      <c r="T273" s="150">
        <f>S273*H273</f>
        <v>0</v>
      </c>
      <c r="AR273" s="151" t="s">
        <v>497</v>
      </c>
      <c r="AT273" s="151" t="s">
        <v>375</v>
      </c>
      <c r="AU273" s="151" t="s">
        <v>90</v>
      </c>
      <c r="AY273" s="17" t="s">
        <v>373</v>
      </c>
      <c r="BE273" s="152">
        <f>IF(N273="základní",J273,0)</f>
        <v>0</v>
      </c>
      <c r="BF273" s="152">
        <f>IF(N273="snížená",J273,0)</f>
        <v>0</v>
      </c>
      <c r="BG273" s="152">
        <f>IF(N273="zákl. přenesená",J273,0)</f>
        <v>0</v>
      </c>
      <c r="BH273" s="152">
        <f>IF(N273="sníž. přenesená",J273,0)</f>
        <v>0</v>
      </c>
      <c r="BI273" s="152">
        <f>IF(N273="nulová",J273,0)</f>
        <v>0</v>
      </c>
      <c r="BJ273" s="17" t="s">
        <v>87</v>
      </c>
      <c r="BK273" s="152">
        <f>ROUND(I273*H273,2)</f>
        <v>0</v>
      </c>
      <c r="BL273" s="17" t="s">
        <v>497</v>
      </c>
      <c r="BM273" s="151" t="s">
        <v>3867</v>
      </c>
    </row>
    <row r="274" spans="2:65" s="13" customFormat="1" ht="11.25">
      <c r="B274" s="160"/>
      <c r="D274" s="154" t="s">
        <v>381</v>
      </c>
      <c r="E274" s="161" t="s">
        <v>1</v>
      </c>
      <c r="F274" s="162" t="s">
        <v>3868</v>
      </c>
      <c r="H274" s="163">
        <v>10</v>
      </c>
      <c r="I274" s="164"/>
      <c r="L274" s="160"/>
      <c r="M274" s="165"/>
      <c r="T274" s="166"/>
      <c r="AT274" s="161" t="s">
        <v>381</v>
      </c>
      <c r="AU274" s="161" t="s">
        <v>90</v>
      </c>
      <c r="AV274" s="13" t="s">
        <v>90</v>
      </c>
      <c r="AW274" s="13" t="s">
        <v>36</v>
      </c>
      <c r="AX274" s="13" t="s">
        <v>87</v>
      </c>
      <c r="AY274" s="161" t="s">
        <v>373</v>
      </c>
    </row>
    <row r="275" spans="2:65" s="1" customFormat="1" ht="21.75" customHeight="1">
      <c r="B275" s="32"/>
      <c r="C275" s="139" t="s">
        <v>1374</v>
      </c>
      <c r="D275" s="139" t="s">
        <v>375</v>
      </c>
      <c r="E275" s="140" t="s">
        <v>3869</v>
      </c>
      <c r="F275" s="141" t="s">
        <v>3870</v>
      </c>
      <c r="G275" s="142" t="s">
        <v>914</v>
      </c>
      <c r="H275" s="143">
        <v>3</v>
      </c>
      <c r="I275" s="144"/>
      <c r="J275" s="145">
        <f>ROUND(I275*H275,2)</f>
        <v>0</v>
      </c>
      <c r="K275" s="146"/>
      <c r="L275" s="32"/>
      <c r="M275" s="147" t="s">
        <v>1</v>
      </c>
      <c r="N275" s="148" t="s">
        <v>45</v>
      </c>
      <c r="P275" s="149">
        <f>O275*H275</f>
        <v>0</v>
      </c>
      <c r="Q275" s="149">
        <v>1.1E-4</v>
      </c>
      <c r="R275" s="149">
        <f>Q275*H275</f>
        <v>3.3E-4</v>
      </c>
      <c r="S275" s="149">
        <v>0</v>
      </c>
      <c r="T275" s="150">
        <f>S275*H275</f>
        <v>0</v>
      </c>
      <c r="AR275" s="151" t="s">
        <v>497</v>
      </c>
      <c r="AT275" s="151" t="s">
        <v>375</v>
      </c>
      <c r="AU275" s="151" t="s">
        <v>90</v>
      </c>
      <c r="AY275" s="17" t="s">
        <v>373</v>
      </c>
      <c r="BE275" s="152">
        <f>IF(N275="základní",J275,0)</f>
        <v>0</v>
      </c>
      <c r="BF275" s="152">
        <f>IF(N275="snížená",J275,0)</f>
        <v>0</v>
      </c>
      <c r="BG275" s="152">
        <f>IF(N275="zákl. přenesená",J275,0)</f>
        <v>0</v>
      </c>
      <c r="BH275" s="152">
        <f>IF(N275="sníž. přenesená",J275,0)</f>
        <v>0</v>
      </c>
      <c r="BI275" s="152">
        <f>IF(N275="nulová",J275,0)</f>
        <v>0</v>
      </c>
      <c r="BJ275" s="17" t="s">
        <v>87</v>
      </c>
      <c r="BK275" s="152">
        <f>ROUND(I275*H275,2)</f>
        <v>0</v>
      </c>
      <c r="BL275" s="17" t="s">
        <v>497</v>
      </c>
      <c r="BM275" s="151" t="s">
        <v>3871</v>
      </c>
    </row>
    <row r="276" spans="2:65" s="13" customFormat="1" ht="11.25">
      <c r="B276" s="160"/>
      <c r="D276" s="154" t="s">
        <v>381</v>
      </c>
      <c r="E276" s="161" t="s">
        <v>1</v>
      </c>
      <c r="F276" s="162" t="s">
        <v>3872</v>
      </c>
      <c r="H276" s="163">
        <v>3</v>
      </c>
      <c r="I276" s="164"/>
      <c r="L276" s="160"/>
      <c r="M276" s="165"/>
      <c r="T276" s="166"/>
      <c r="AT276" s="161" t="s">
        <v>381</v>
      </c>
      <c r="AU276" s="161" t="s">
        <v>90</v>
      </c>
      <c r="AV276" s="13" t="s">
        <v>90</v>
      </c>
      <c r="AW276" s="13" t="s">
        <v>36</v>
      </c>
      <c r="AX276" s="13" t="s">
        <v>87</v>
      </c>
      <c r="AY276" s="161" t="s">
        <v>373</v>
      </c>
    </row>
    <row r="277" spans="2:65" s="1" customFormat="1" ht="16.5" customHeight="1">
      <c r="B277" s="32"/>
      <c r="C277" s="139" t="s">
        <v>1379</v>
      </c>
      <c r="D277" s="139" t="s">
        <v>375</v>
      </c>
      <c r="E277" s="140" t="s">
        <v>3873</v>
      </c>
      <c r="F277" s="141" t="s">
        <v>3874</v>
      </c>
      <c r="G277" s="142" t="s">
        <v>914</v>
      </c>
      <c r="H277" s="143">
        <v>20</v>
      </c>
      <c r="I277" s="144"/>
      <c r="J277" s="145">
        <f>ROUND(I277*H277,2)</f>
        <v>0</v>
      </c>
      <c r="K277" s="146"/>
      <c r="L277" s="32"/>
      <c r="M277" s="147" t="s">
        <v>1</v>
      </c>
      <c r="N277" s="148" t="s">
        <v>45</v>
      </c>
      <c r="P277" s="149">
        <f>O277*H277</f>
        <v>0</v>
      </c>
      <c r="Q277" s="149">
        <v>0</v>
      </c>
      <c r="R277" s="149">
        <f>Q277*H277</f>
        <v>0</v>
      </c>
      <c r="S277" s="149">
        <v>0</v>
      </c>
      <c r="T277" s="150">
        <f>S277*H277</f>
        <v>0</v>
      </c>
      <c r="AR277" s="151" t="s">
        <v>497</v>
      </c>
      <c r="AT277" s="151" t="s">
        <v>375</v>
      </c>
      <c r="AU277" s="151" t="s">
        <v>90</v>
      </c>
      <c r="AY277" s="17" t="s">
        <v>373</v>
      </c>
      <c r="BE277" s="152">
        <f>IF(N277="základní",J277,0)</f>
        <v>0</v>
      </c>
      <c r="BF277" s="152">
        <f>IF(N277="snížená",J277,0)</f>
        <v>0</v>
      </c>
      <c r="BG277" s="152">
        <f>IF(N277="zákl. přenesená",J277,0)</f>
        <v>0</v>
      </c>
      <c r="BH277" s="152">
        <f>IF(N277="sníž. přenesená",J277,0)</f>
        <v>0</v>
      </c>
      <c r="BI277" s="152">
        <f>IF(N277="nulová",J277,0)</f>
        <v>0</v>
      </c>
      <c r="BJ277" s="17" t="s">
        <v>87</v>
      </c>
      <c r="BK277" s="152">
        <f>ROUND(I277*H277,2)</f>
        <v>0</v>
      </c>
      <c r="BL277" s="17" t="s">
        <v>497</v>
      </c>
      <c r="BM277" s="151" t="s">
        <v>3875</v>
      </c>
    </row>
    <row r="278" spans="2:65" s="1" customFormat="1" ht="16.5" customHeight="1">
      <c r="B278" s="32"/>
      <c r="C278" s="139" t="s">
        <v>1384</v>
      </c>
      <c r="D278" s="139" t="s">
        <v>375</v>
      </c>
      <c r="E278" s="140" t="s">
        <v>3876</v>
      </c>
      <c r="F278" s="141" t="s">
        <v>3877</v>
      </c>
      <c r="G278" s="142" t="s">
        <v>914</v>
      </c>
      <c r="H278" s="143">
        <v>20</v>
      </c>
      <c r="I278" s="144"/>
      <c r="J278" s="145">
        <f>ROUND(I278*H278,2)</f>
        <v>0</v>
      </c>
      <c r="K278" s="146"/>
      <c r="L278" s="32"/>
      <c r="M278" s="147" t="s">
        <v>1</v>
      </c>
      <c r="N278" s="148" t="s">
        <v>45</v>
      </c>
      <c r="P278" s="149">
        <f>O278*H278</f>
        <v>0</v>
      </c>
      <c r="Q278" s="149">
        <v>0</v>
      </c>
      <c r="R278" s="149">
        <f>Q278*H278</f>
        <v>0</v>
      </c>
      <c r="S278" s="149">
        <v>0</v>
      </c>
      <c r="T278" s="150">
        <f>S278*H278</f>
        <v>0</v>
      </c>
      <c r="AR278" s="151" t="s">
        <v>497</v>
      </c>
      <c r="AT278" s="151" t="s">
        <v>375</v>
      </c>
      <c r="AU278" s="151" t="s">
        <v>90</v>
      </c>
      <c r="AY278" s="17" t="s">
        <v>373</v>
      </c>
      <c r="BE278" s="152">
        <f>IF(N278="základní",J278,0)</f>
        <v>0</v>
      </c>
      <c r="BF278" s="152">
        <f>IF(N278="snížená",J278,0)</f>
        <v>0</v>
      </c>
      <c r="BG278" s="152">
        <f>IF(N278="zákl. přenesená",J278,0)</f>
        <v>0</v>
      </c>
      <c r="BH278" s="152">
        <f>IF(N278="sníž. přenesená",J278,0)</f>
        <v>0</v>
      </c>
      <c r="BI278" s="152">
        <f>IF(N278="nulová",J278,0)</f>
        <v>0</v>
      </c>
      <c r="BJ278" s="17" t="s">
        <v>87</v>
      </c>
      <c r="BK278" s="152">
        <f>ROUND(I278*H278,2)</f>
        <v>0</v>
      </c>
      <c r="BL278" s="17" t="s">
        <v>497</v>
      </c>
      <c r="BM278" s="151" t="s">
        <v>3878</v>
      </c>
    </row>
    <row r="279" spans="2:65" s="1" customFormat="1" ht="16.5" customHeight="1">
      <c r="B279" s="32"/>
      <c r="C279" s="139" t="s">
        <v>1393</v>
      </c>
      <c r="D279" s="139" t="s">
        <v>375</v>
      </c>
      <c r="E279" s="140" t="s">
        <v>3879</v>
      </c>
      <c r="F279" s="141" t="s">
        <v>3880</v>
      </c>
      <c r="G279" s="142" t="s">
        <v>914</v>
      </c>
      <c r="H279" s="143">
        <v>8</v>
      </c>
      <c r="I279" s="144"/>
      <c r="J279" s="145">
        <f>ROUND(I279*H279,2)</f>
        <v>0</v>
      </c>
      <c r="K279" s="146"/>
      <c r="L279" s="32"/>
      <c r="M279" s="147" t="s">
        <v>1</v>
      </c>
      <c r="N279" s="148" t="s">
        <v>45</v>
      </c>
      <c r="P279" s="149">
        <f>O279*H279</f>
        <v>0</v>
      </c>
      <c r="Q279" s="149">
        <v>0</v>
      </c>
      <c r="R279" s="149">
        <f>Q279*H279</f>
        <v>0</v>
      </c>
      <c r="S279" s="149">
        <v>0</v>
      </c>
      <c r="T279" s="150">
        <f>S279*H279</f>
        <v>0</v>
      </c>
      <c r="AR279" s="151" t="s">
        <v>497</v>
      </c>
      <c r="AT279" s="151" t="s">
        <v>375</v>
      </c>
      <c r="AU279" s="151" t="s">
        <v>90</v>
      </c>
      <c r="AY279" s="17" t="s">
        <v>373</v>
      </c>
      <c r="BE279" s="152">
        <f>IF(N279="základní",J279,0)</f>
        <v>0</v>
      </c>
      <c r="BF279" s="152">
        <f>IF(N279="snížená",J279,0)</f>
        <v>0</v>
      </c>
      <c r="BG279" s="152">
        <f>IF(N279="zákl. přenesená",J279,0)</f>
        <v>0</v>
      </c>
      <c r="BH279" s="152">
        <f>IF(N279="sníž. přenesená",J279,0)</f>
        <v>0</v>
      </c>
      <c r="BI279" s="152">
        <f>IF(N279="nulová",J279,0)</f>
        <v>0</v>
      </c>
      <c r="BJ279" s="17" t="s">
        <v>87</v>
      </c>
      <c r="BK279" s="152">
        <f>ROUND(I279*H279,2)</f>
        <v>0</v>
      </c>
      <c r="BL279" s="17" t="s">
        <v>497</v>
      </c>
      <c r="BM279" s="151" t="s">
        <v>3881</v>
      </c>
    </row>
    <row r="280" spans="2:65" s="1" customFormat="1" ht="16.5" customHeight="1">
      <c r="B280" s="32"/>
      <c r="C280" s="139" t="s">
        <v>1455</v>
      </c>
      <c r="D280" s="139" t="s">
        <v>375</v>
      </c>
      <c r="E280" s="140" t="s">
        <v>3882</v>
      </c>
      <c r="F280" s="141" t="s">
        <v>3883</v>
      </c>
      <c r="G280" s="142" t="s">
        <v>914</v>
      </c>
      <c r="H280" s="143">
        <v>2</v>
      </c>
      <c r="I280" s="144"/>
      <c r="J280" s="145">
        <f>ROUND(I280*H280,2)</f>
        <v>0</v>
      </c>
      <c r="K280" s="146"/>
      <c r="L280" s="32"/>
      <c r="M280" s="147" t="s">
        <v>1</v>
      </c>
      <c r="N280" s="148" t="s">
        <v>45</v>
      </c>
      <c r="P280" s="149">
        <f>O280*H280</f>
        <v>0</v>
      </c>
      <c r="Q280" s="149">
        <v>0</v>
      </c>
      <c r="R280" s="149">
        <f>Q280*H280</f>
        <v>0</v>
      </c>
      <c r="S280" s="149">
        <v>0</v>
      </c>
      <c r="T280" s="150">
        <f>S280*H280</f>
        <v>0</v>
      </c>
      <c r="AR280" s="151" t="s">
        <v>497</v>
      </c>
      <c r="AT280" s="151" t="s">
        <v>375</v>
      </c>
      <c r="AU280" s="151" t="s">
        <v>90</v>
      </c>
      <c r="AY280" s="17" t="s">
        <v>373</v>
      </c>
      <c r="BE280" s="152">
        <f>IF(N280="základní",J280,0)</f>
        <v>0</v>
      </c>
      <c r="BF280" s="152">
        <f>IF(N280="snížená",J280,0)</f>
        <v>0</v>
      </c>
      <c r="BG280" s="152">
        <f>IF(N280="zákl. přenesená",J280,0)</f>
        <v>0</v>
      </c>
      <c r="BH280" s="152">
        <f>IF(N280="sníž. přenesená",J280,0)</f>
        <v>0</v>
      </c>
      <c r="BI280" s="152">
        <f>IF(N280="nulová",J280,0)</f>
        <v>0</v>
      </c>
      <c r="BJ280" s="17" t="s">
        <v>87</v>
      </c>
      <c r="BK280" s="152">
        <f>ROUND(I280*H280,2)</f>
        <v>0</v>
      </c>
      <c r="BL280" s="17" t="s">
        <v>497</v>
      </c>
      <c r="BM280" s="151" t="s">
        <v>3884</v>
      </c>
    </row>
    <row r="281" spans="2:65" s="1" customFormat="1" ht="16.5" customHeight="1">
      <c r="B281" s="32"/>
      <c r="C281" s="185" t="s">
        <v>1465</v>
      </c>
      <c r="D281" s="185" t="s">
        <v>479</v>
      </c>
      <c r="E281" s="186" t="s">
        <v>3885</v>
      </c>
      <c r="F281" s="187" t="s">
        <v>3886</v>
      </c>
      <c r="G281" s="188" t="s">
        <v>914</v>
      </c>
      <c r="H281" s="189">
        <v>6</v>
      </c>
      <c r="I281" s="190"/>
      <c r="J281" s="191">
        <f>ROUND(I281*H281,2)</f>
        <v>0</v>
      </c>
      <c r="K281" s="192"/>
      <c r="L281" s="193"/>
      <c r="M281" s="194" t="s">
        <v>1</v>
      </c>
      <c r="N281" s="195" t="s">
        <v>45</v>
      </c>
      <c r="P281" s="149">
        <f>O281*H281</f>
        <v>0</v>
      </c>
      <c r="Q281" s="149">
        <v>2.0000000000000002E-5</v>
      </c>
      <c r="R281" s="149">
        <f>Q281*H281</f>
        <v>1.2000000000000002E-4</v>
      </c>
      <c r="S281" s="149">
        <v>0</v>
      </c>
      <c r="T281" s="150">
        <f>S281*H281</f>
        <v>0</v>
      </c>
      <c r="AR281" s="151" t="s">
        <v>658</v>
      </c>
      <c r="AT281" s="151" t="s">
        <v>479</v>
      </c>
      <c r="AU281" s="151" t="s">
        <v>90</v>
      </c>
      <c r="AY281" s="17" t="s">
        <v>373</v>
      </c>
      <c r="BE281" s="152">
        <f>IF(N281="základní",J281,0)</f>
        <v>0</v>
      </c>
      <c r="BF281" s="152">
        <f>IF(N281="snížená",J281,0)</f>
        <v>0</v>
      </c>
      <c r="BG281" s="152">
        <f>IF(N281="zákl. přenesená",J281,0)</f>
        <v>0</v>
      </c>
      <c r="BH281" s="152">
        <f>IF(N281="sníž. přenesená",J281,0)</f>
        <v>0</v>
      </c>
      <c r="BI281" s="152">
        <f>IF(N281="nulová",J281,0)</f>
        <v>0</v>
      </c>
      <c r="BJ281" s="17" t="s">
        <v>87</v>
      </c>
      <c r="BK281" s="152">
        <f>ROUND(I281*H281,2)</f>
        <v>0</v>
      </c>
      <c r="BL281" s="17" t="s">
        <v>497</v>
      </c>
      <c r="BM281" s="151" t="s">
        <v>3887</v>
      </c>
    </row>
    <row r="282" spans="2:65" s="13" customFormat="1" ht="11.25">
      <c r="B282" s="160"/>
      <c r="D282" s="154" t="s">
        <v>381</v>
      </c>
      <c r="E282" s="161" t="s">
        <v>1</v>
      </c>
      <c r="F282" s="162" t="s">
        <v>3888</v>
      </c>
      <c r="H282" s="163">
        <v>6</v>
      </c>
      <c r="I282" s="164"/>
      <c r="L282" s="160"/>
      <c r="M282" s="165"/>
      <c r="T282" s="166"/>
      <c r="AT282" s="161" t="s">
        <v>381</v>
      </c>
      <c r="AU282" s="161" t="s">
        <v>90</v>
      </c>
      <c r="AV282" s="13" t="s">
        <v>90</v>
      </c>
      <c r="AW282" s="13" t="s">
        <v>36</v>
      </c>
      <c r="AX282" s="13" t="s">
        <v>87</v>
      </c>
      <c r="AY282" s="161" t="s">
        <v>373</v>
      </c>
    </row>
    <row r="283" spans="2:65" s="1" customFormat="1" ht="16.5" customHeight="1">
      <c r="B283" s="32"/>
      <c r="C283" s="185" t="s">
        <v>1469</v>
      </c>
      <c r="D283" s="185" t="s">
        <v>479</v>
      </c>
      <c r="E283" s="186" t="s">
        <v>3889</v>
      </c>
      <c r="F283" s="187" t="s">
        <v>3890</v>
      </c>
      <c r="G283" s="188" t="s">
        <v>914</v>
      </c>
      <c r="H283" s="189">
        <v>4</v>
      </c>
      <c r="I283" s="190"/>
      <c r="J283" s="191">
        <f t="shared" ref="J283:J289" si="30">ROUND(I283*H283,2)</f>
        <v>0</v>
      </c>
      <c r="K283" s="192"/>
      <c r="L283" s="193"/>
      <c r="M283" s="194" t="s">
        <v>1</v>
      </c>
      <c r="N283" s="195" t="s">
        <v>45</v>
      </c>
      <c r="P283" s="149">
        <f t="shared" ref="P283:P289" si="31">O283*H283</f>
        <v>0</v>
      </c>
      <c r="Q283" s="149">
        <v>3.0000000000000001E-5</v>
      </c>
      <c r="R283" s="149">
        <f t="shared" ref="R283:R289" si="32">Q283*H283</f>
        <v>1.2E-4</v>
      </c>
      <c r="S283" s="149">
        <v>0</v>
      </c>
      <c r="T283" s="150">
        <f t="shared" ref="T283:T289" si="33">S283*H283</f>
        <v>0</v>
      </c>
      <c r="AR283" s="151" t="s">
        <v>658</v>
      </c>
      <c r="AT283" s="151" t="s">
        <v>479</v>
      </c>
      <c r="AU283" s="151" t="s">
        <v>90</v>
      </c>
      <c r="AY283" s="17" t="s">
        <v>373</v>
      </c>
      <c r="BE283" s="152">
        <f t="shared" ref="BE283:BE289" si="34">IF(N283="základní",J283,0)</f>
        <v>0</v>
      </c>
      <c r="BF283" s="152">
        <f t="shared" ref="BF283:BF289" si="35">IF(N283="snížená",J283,0)</f>
        <v>0</v>
      </c>
      <c r="BG283" s="152">
        <f t="shared" ref="BG283:BG289" si="36">IF(N283="zákl. přenesená",J283,0)</f>
        <v>0</v>
      </c>
      <c r="BH283" s="152">
        <f t="shared" ref="BH283:BH289" si="37">IF(N283="sníž. přenesená",J283,0)</f>
        <v>0</v>
      </c>
      <c r="BI283" s="152">
        <f t="shared" ref="BI283:BI289" si="38">IF(N283="nulová",J283,0)</f>
        <v>0</v>
      </c>
      <c r="BJ283" s="17" t="s">
        <v>87</v>
      </c>
      <c r="BK283" s="152">
        <f t="shared" ref="BK283:BK289" si="39">ROUND(I283*H283,2)</f>
        <v>0</v>
      </c>
      <c r="BL283" s="17" t="s">
        <v>497</v>
      </c>
      <c r="BM283" s="151" t="s">
        <v>3891</v>
      </c>
    </row>
    <row r="284" spans="2:65" s="1" customFormat="1" ht="16.5" customHeight="1">
      <c r="B284" s="32"/>
      <c r="C284" s="185" t="s">
        <v>1474</v>
      </c>
      <c r="D284" s="185" t="s">
        <v>479</v>
      </c>
      <c r="E284" s="186" t="s">
        <v>3892</v>
      </c>
      <c r="F284" s="187" t="s">
        <v>3893</v>
      </c>
      <c r="G284" s="188" t="s">
        <v>914</v>
      </c>
      <c r="H284" s="189">
        <v>8</v>
      </c>
      <c r="I284" s="190"/>
      <c r="J284" s="191">
        <f t="shared" si="30"/>
        <v>0</v>
      </c>
      <c r="K284" s="192"/>
      <c r="L284" s="193"/>
      <c r="M284" s="194" t="s">
        <v>1</v>
      </c>
      <c r="N284" s="195" t="s">
        <v>45</v>
      </c>
      <c r="P284" s="149">
        <f t="shared" si="31"/>
        <v>0</v>
      </c>
      <c r="Q284" s="149">
        <v>9.0000000000000006E-5</v>
      </c>
      <c r="R284" s="149">
        <f t="shared" si="32"/>
        <v>7.2000000000000005E-4</v>
      </c>
      <c r="S284" s="149">
        <v>0</v>
      </c>
      <c r="T284" s="150">
        <f t="shared" si="33"/>
        <v>0</v>
      </c>
      <c r="AR284" s="151" t="s">
        <v>658</v>
      </c>
      <c r="AT284" s="151" t="s">
        <v>479</v>
      </c>
      <c r="AU284" s="151" t="s">
        <v>90</v>
      </c>
      <c r="AY284" s="17" t="s">
        <v>373</v>
      </c>
      <c r="BE284" s="152">
        <f t="shared" si="34"/>
        <v>0</v>
      </c>
      <c r="BF284" s="152">
        <f t="shared" si="35"/>
        <v>0</v>
      </c>
      <c r="BG284" s="152">
        <f t="shared" si="36"/>
        <v>0</v>
      </c>
      <c r="BH284" s="152">
        <f t="shared" si="37"/>
        <v>0</v>
      </c>
      <c r="BI284" s="152">
        <f t="shared" si="38"/>
        <v>0</v>
      </c>
      <c r="BJ284" s="17" t="s">
        <v>87</v>
      </c>
      <c r="BK284" s="152">
        <f t="shared" si="39"/>
        <v>0</v>
      </c>
      <c r="BL284" s="17" t="s">
        <v>497</v>
      </c>
      <c r="BM284" s="151" t="s">
        <v>3894</v>
      </c>
    </row>
    <row r="285" spans="2:65" s="1" customFormat="1" ht="16.5" customHeight="1">
      <c r="B285" s="32"/>
      <c r="C285" s="185" t="s">
        <v>1479</v>
      </c>
      <c r="D285" s="185" t="s">
        <v>479</v>
      </c>
      <c r="E285" s="186" t="s">
        <v>3895</v>
      </c>
      <c r="F285" s="187" t="s">
        <v>3896</v>
      </c>
      <c r="G285" s="188" t="s">
        <v>914</v>
      </c>
      <c r="H285" s="189">
        <v>8</v>
      </c>
      <c r="I285" s="190"/>
      <c r="J285" s="191">
        <f t="shared" si="30"/>
        <v>0</v>
      </c>
      <c r="K285" s="192"/>
      <c r="L285" s="193"/>
      <c r="M285" s="194" t="s">
        <v>1</v>
      </c>
      <c r="N285" s="195" t="s">
        <v>45</v>
      </c>
      <c r="P285" s="149">
        <f t="shared" si="31"/>
        <v>0</v>
      </c>
      <c r="Q285" s="149">
        <v>1.4999999999999999E-4</v>
      </c>
      <c r="R285" s="149">
        <f t="shared" si="32"/>
        <v>1.1999999999999999E-3</v>
      </c>
      <c r="S285" s="149">
        <v>0</v>
      </c>
      <c r="T285" s="150">
        <f t="shared" si="33"/>
        <v>0</v>
      </c>
      <c r="AR285" s="151" t="s">
        <v>658</v>
      </c>
      <c r="AT285" s="151" t="s">
        <v>479</v>
      </c>
      <c r="AU285" s="151" t="s">
        <v>90</v>
      </c>
      <c r="AY285" s="17" t="s">
        <v>373</v>
      </c>
      <c r="BE285" s="152">
        <f t="shared" si="34"/>
        <v>0</v>
      </c>
      <c r="BF285" s="152">
        <f t="shared" si="35"/>
        <v>0</v>
      </c>
      <c r="BG285" s="152">
        <f t="shared" si="36"/>
        <v>0</v>
      </c>
      <c r="BH285" s="152">
        <f t="shared" si="37"/>
        <v>0</v>
      </c>
      <c r="BI285" s="152">
        <f t="shared" si="38"/>
        <v>0</v>
      </c>
      <c r="BJ285" s="17" t="s">
        <v>87</v>
      </c>
      <c r="BK285" s="152">
        <f t="shared" si="39"/>
        <v>0</v>
      </c>
      <c r="BL285" s="17" t="s">
        <v>497</v>
      </c>
      <c r="BM285" s="151" t="s">
        <v>3897</v>
      </c>
    </row>
    <row r="286" spans="2:65" s="1" customFormat="1" ht="16.5" customHeight="1">
      <c r="B286" s="32"/>
      <c r="C286" s="139" t="s">
        <v>1486</v>
      </c>
      <c r="D286" s="139" t="s">
        <v>375</v>
      </c>
      <c r="E286" s="140" t="s">
        <v>3898</v>
      </c>
      <c r="F286" s="141" t="s">
        <v>3899</v>
      </c>
      <c r="G286" s="142" t="s">
        <v>914</v>
      </c>
      <c r="H286" s="143">
        <v>20</v>
      </c>
      <c r="I286" s="144"/>
      <c r="J286" s="145">
        <f t="shared" si="30"/>
        <v>0</v>
      </c>
      <c r="K286" s="146"/>
      <c r="L286" s="32"/>
      <c r="M286" s="147" t="s">
        <v>1</v>
      </c>
      <c r="N286" s="148" t="s">
        <v>45</v>
      </c>
      <c r="P286" s="149">
        <f t="shared" si="31"/>
        <v>0</v>
      </c>
      <c r="Q286" s="149">
        <v>0</v>
      </c>
      <c r="R286" s="149">
        <f t="shared" si="32"/>
        <v>0</v>
      </c>
      <c r="S286" s="149">
        <v>0</v>
      </c>
      <c r="T286" s="150">
        <f t="shared" si="33"/>
        <v>0</v>
      </c>
      <c r="AR286" s="151" t="s">
        <v>497</v>
      </c>
      <c r="AT286" s="151" t="s">
        <v>375</v>
      </c>
      <c r="AU286" s="151" t="s">
        <v>90</v>
      </c>
      <c r="AY286" s="17" t="s">
        <v>373</v>
      </c>
      <c r="BE286" s="152">
        <f t="shared" si="34"/>
        <v>0</v>
      </c>
      <c r="BF286" s="152">
        <f t="shared" si="35"/>
        <v>0</v>
      </c>
      <c r="BG286" s="152">
        <f t="shared" si="36"/>
        <v>0</v>
      </c>
      <c r="BH286" s="152">
        <f t="shared" si="37"/>
        <v>0</v>
      </c>
      <c r="BI286" s="152">
        <f t="shared" si="38"/>
        <v>0</v>
      </c>
      <c r="BJ286" s="17" t="s">
        <v>87</v>
      </c>
      <c r="BK286" s="152">
        <f t="shared" si="39"/>
        <v>0</v>
      </c>
      <c r="BL286" s="17" t="s">
        <v>497</v>
      </c>
      <c r="BM286" s="151" t="s">
        <v>3900</v>
      </c>
    </row>
    <row r="287" spans="2:65" s="1" customFormat="1" ht="16.5" customHeight="1">
      <c r="B287" s="32"/>
      <c r="C287" s="139" t="s">
        <v>1492</v>
      </c>
      <c r="D287" s="139" t="s">
        <v>375</v>
      </c>
      <c r="E287" s="140" t="s">
        <v>3901</v>
      </c>
      <c r="F287" s="141" t="s">
        <v>3902</v>
      </c>
      <c r="G287" s="142" t="s">
        <v>3643</v>
      </c>
      <c r="H287" s="143">
        <v>1</v>
      </c>
      <c r="I287" s="144"/>
      <c r="J287" s="145">
        <f t="shared" si="30"/>
        <v>0</v>
      </c>
      <c r="K287" s="146"/>
      <c r="L287" s="32"/>
      <c r="M287" s="147" t="s">
        <v>1</v>
      </c>
      <c r="N287" s="148" t="s">
        <v>45</v>
      </c>
      <c r="P287" s="149">
        <f t="shared" si="31"/>
        <v>0</v>
      </c>
      <c r="Q287" s="149">
        <v>0</v>
      </c>
      <c r="R287" s="149">
        <f t="shared" si="32"/>
        <v>0</v>
      </c>
      <c r="S287" s="149">
        <v>0</v>
      </c>
      <c r="T287" s="150">
        <f t="shared" si="33"/>
        <v>0</v>
      </c>
      <c r="AR287" s="151" t="s">
        <v>497</v>
      </c>
      <c r="AT287" s="151" t="s">
        <v>375</v>
      </c>
      <c r="AU287" s="151" t="s">
        <v>90</v>
      </c>
      <c r="AY287" s="17" t="s">
        <v>373</v>
      </c>
      <c r="BE287" s="152">
        <f t="shared" si="34"/>
        <v>0</v>
      </c>
      <c r="BF287" s="152">
        <f t="shared" si="35"/>
        <v>0</v>
      </c>
      <c r="BG287" s="152">
        <f t="shared" si="36"/>
        <v>0</v>
      </c>
      <c r="BH287" s="152">
        <f t="shared" si="37"/>
        <v>0</v>
      </c>
      <c r="BI287" s="152">
        <f t="shared" si="38"/>
        <v>0</v>
      </c>
      <c r="BJ287" s="17" t="s">
        <v>87</v>
      </c>
      <c r="BK287" s="152">
        <f t="shared" si="39"/>
        <v>0</v>
      </c>
      <c r="BL287" s="17" t="s">
        <v>497</v>
      </c>
      <c r="BM287" s="151" t="s">
        <v>3903</v>
      </c>
    </row>
    <row r="288" spans="2:65" s="1" customFormat="1" ht="16.5" customHeight="1">
      <c r="B288" s="32"/>
      <c r="C288" s="139" t="s">
        <v>1496</v>
      </c>
      <c r="D288" s="139" t="s">
        <v>375</v>
      </c>
      <c r="E288" s="140" t="s">
        <v>3904</v>
      </c>
      <c r="F288" s="141" t="s">
        <v>3905</v>
      </c>
      <c r="G288" s="142" t="s">
        <v>465</v>
      </c>
      <c r="H288" s="143">
        <v>50</v>
      </c>
      <c r="I288" s="144"/>
      <c r="J288" s="145">
        <f t="shared" si="30"/>
        <v>0</v>
      </c>
      <c r="K288" s="146"/>
      <c r="L288" s="32"/>
      <c r="M288" s="147" t="s">
        <v>1</v>
      </c>
      <c r="N288" s="148" t="s">
        <v>45</v>
      </c>
      <c r="P288" s="149">
        <f t="shared" si="31"/>
        <v>0</v>
      </c>
      <c r="Q288" s="149">
        <v>0</v>
      </c>
      <c r="R288" s="149">
        <f t="shared" si="32"/>
        <v>0</v>
      </c>
      <c r="S288" s="149">
        <v>0</v>
      </c>
      <c r="T288" s="150">
        <f t="shared" si="33"/>
        <v>0</v>
      </c>
      <c r="AR288" s="151" t="s">
        <v>497</v>
      </c>
      <c r="AT288" s="151" t="s">
        <v>375</v>
      </c>
      <c r="AU288" s="151" t="s">
        <v>90</v>
      </c>
      <c r="AY288" s="17" t="s">
        <v>373</v>
      </c>
      <c r="BE288" s="152">
        <f t="shared" si="34"/>
        <v>0</v>
      </c>
      <c r="BF288" s="152">
        <f t="shared" si="35"/>
        <v>0</v>
      </c>
      <c r="BG288" s="152">
        <f t="shared" si="36"/>
        <v>0</v>
      </c>
      <c r="BH288" s="152">
        <f t="shared" si="37"/>
        <v>0</v>
      </c>
      <c r="BI288" s="152">
        <f t="shared" si="38"/>
        <v>0</v>
      </c>
      <c r="BJ288" s="17" t="s">
        <v>87</v>
      </c>
      <c r="BK288" s="152">
        <f t="shared" si="39"/>
        <v>0</v>
      </c>
      <c r="BL288" s="17" t="s">
        <v>497</v>
      </c>
      <c r="BM288" s="151" t="s">
        <v>3906</v>
      </c>
    </row>
    <row r="289" spans="2:65" s="1" customFormat="1" ht="16.5" customHeight="1">
      <c r="B289" s="32"/>
      <c r="C289" s="139" t="s">
        <v>1501</v>
      </c>
      <c r="D289" s="139" t="s">
        <v>375</v>
      </c>
      <c r="E289" s="140" t="s">
        <v>3907</v>
      </c>
      <c r="F289" s="141" t="s">
        <v>3908</v>
      </c>
      <c r="G289" s="142" t="s">
        <v>914</v>
      </c>
      <c r="H289" s="143">
        <v>12</v>
      </c>
      <c r="I289" s="144"/>
      <c r="J289" s="145">
        <f t="shared" si="30"/>
        <v>0</v>
      </c>
      <c r="K289" s="146"/>
      <c r="L289" s="32"/>
      <c r="M289" s="147" t="s">
        <v>1</v>
      </c>
      <c r="N289" s="148" t="s">
        <v>45</v>
      </c>
      <c r="P289" s="149">
        <f t="shared" si="31"/>
        <v>0</v>
      </c>
      <c r="Q289" s="149">
        <v>0</v>
      </c>
      <c r="R289" s="149">
        <f t="shared" si="32"/>
        <v>0</v>
      </c>
      <c r="S289" s="149">
        <v>0</v>
      </c>
      <c r="T289" s="150">
        <f t="shared" si="33"/>
        <v>0</v>
      </c>
      <c r="AR289" s="151" t="s">
        <v>497</v>
      </c>
      <c r="AT289" s="151" t="s">
        <v>375</v>
      </c>
      <c r="AU289" s="151" t="s">
        <v>90</v>
      </c>
      <c r="AY289" s="17" t="s">
        <v>373</v>
      </c>
      <c r="BE289" s="152">
        <f t="shared" si="34"/>
        <v>0</v>
      </c>
      <c r="BF289" s="152">
        <f t="shared" si="35"/>
        <v>0</v>
      </c>
      <c r="BG289" s="152">
        <f t="shared" si="36"/>
        <v>0</v>
      </c>
      <c r="BH289" s="152">
        <f t="shared" si="37"/>
        <v>0</v>
      </c>
      <c r="BI289" s="152">
        <f t="shared" si="38"/>
        <v>0</v>
      </c>
      <c r="BJ289" s="17" t="s">
        <v>87</v>
      </c>
      <c r="BK289" s="152">
        <f t="shared" si="39"/>
        <v>0</v>
      </c>
      <c r="BL289" s="17" t="s">
        <v>497</v>
      </c>
      <c r="BM289" s="151" t="s">
        <v>3909</v>
      </c>
    </row>
    <row r="290" spans="2:65" s="13" customFormat="1" ht="11.25">
      <c r="B290" s="160"/>
      <c r="D290" s="154" t="s">
        <v>381</v>
      </c>
      <c r="E290" s="161" t="s">
        <v>1</v>
      </c>
      <c r="F290" s="162" t="s">
        <v>3910</v>
      </c>
      <c r="H290" s="163">
        <v>12</v>
      </c>
      <c r="I290" s="164"/>
      <c r="L290" s="160"/>
      <c r="M290" s="165"/>
      <c r="T290" s="166"/>
      <c r="AT290" s="161" t="s">
        <v>381</v>
      </c>
      <c r="AU290" s="161" t="s">
        <v>90</v>
      </c>
      <c r="AV290" s="13" t="s">
        <v>90</v>
      </c>
      <c r="AW290" s="13" t="s">
        <v>36</v>
      </c>
      <c r="AX290" s="13" t="s">
        <v>87</v>
      </c>
      <c r="AY290" s="161" t="s">
        <v>373</v>
      </c>
    </row>
    <row r="291" spans="2:65" s="1" customFormat="1" ht="16.5" customHeight="1">
      <c r="B291" s="32"/>
      <c r="C291" s="139" t="s">
        <v>1507</v>
      </c>
      <c r="D291" s="139" t="s">
        <v>375</v>
      </c>
      <c r="E291" s="140" t="s">
        <v>3911</v>
      </c>
      <c r="F291" s="141" t="s">
        <v>3912</v>
      </c>
      <c r="G291" s="142" t="s">
        <v>914</v>
      </c>
      <c r="H291" s="143">
        <v>3</v>
      </c>
      <c r="I291" s="144"/>
      <c r="J291" s="145">
        <f t="shared" ref="J291:J296" si="40">ROUND(I291*H291,2)</f>
        <v>0</v>
      </c>
      <c r="K291" s="146"/>
      <c r="L291" s="32"/>
      <c r="M291" s="147" t="s">
        <v>1</v>
      </c>
      <c r="N291" s="148" t="s">
        <v>45</v>
      </c>
      <c r="P291" s="149">
        <f t="shared" ref="P291:P296" si="41">O291*H291</f>
        <v>0</v>
      </c>
      <c r="Q291" s="149">
        <v>0</v>
      </c>
      <c r="R291" s="149">
        <f t="shared" ref="R291:R296" si="42">Q291*H291</f>
        <v>0</v>
      </c>
      <c r="S291" s="149">
        <v>0</v>
      </c>
      <c r="T291" s="150">
        <f t="shared" ref="T291:T296" si="43">S291*H291</f>
        <v>0</v>
      </c>
      <c r="AR291" s="151" t="s">
        <v>497</v>
      </c>
      <c r="AT291" s="151" t="s">
        <v>375</v>
      </c>
      <c r="AU291" s="151" t="s">
        <v>90</v>
      </c>
      <c r="AY291" s="17" t="s">
        <v>373</v>
      </c>
      <c r="BE291" s="152">
        <f t="shared" ref="BE291:BE296" si="44">IF(N291="základní",J291,0)</f>
        <v>0</v>
      </c>
      <c r="BF291" s="152">
        <f t="shared" ref="BF291:BF296" si="45">IF(N291="snížená",J291,0)</f>
        <v>0</v>
      </c>
      <c r="BG291" s="152">
        <f t="shared" ref="BG291:BG296" si="46">IF(N291="zákl. přenesená",J291,0)</f>
        <v>0</v>
      </c>
      <c r="BH291" s="152">
        <f t="shared" ref="BH291:BH296" si="47">IF(N291="sníž. přenesená",J291,0)</f>
        <v>0</v>
      </c>
      <c r="BI291" s="152">
        <f t="shared" ref="BI291:BI296" si="48">IF(N291="nulová",J291,0)</f>
        <v>0</v>
      </c>
      <c r="BJ291" s="17" t="s">
        <v>87</v>
      </c>
      <c r="BK291" s="152">
        <f t="shared" ref="BK291:BK296" si="49">ROUND(I291*H291,2)</f>
        <v>0</v>
      </c>
      <c r="BL291" s="17" t="s">
        <v>497</v>
      </c>
      <c r="BM291" s="151" t="s">
        <v>3913</v>
      </c>
    </row>
    <row r="292" spans="2:65" s="1" customFormat="1" ht="16.5" customHeight="1">
      <c r="B292" s="32"/>
      <c r="C292" s="139" t="s">
        <v>1514</v>
      </c>
      <c r="D292" s="139" t="s">
        <v>375</v>
      </c>
      <c r="E292" s="140" t="s">
        <v>3914</v>
      </c>
      <c r="F292" s="141" t="s">
        <v>3915</v>
      </c>
      <c r="G292" s="142" t="s">
        <v>914</v>
      </c>
      <c r="H292" s="143">
        <v>6</v>
      </c>
      <c r="I292" s="144"/>
      <c r="J292" s="145">
        <f t="shared" si="40"/>
        <v>0</v>
      </c>
      <c r="K292" s="146"/>
      <c r="L292" s="32"/>
      <c r="M292" s="147" t="s">
        <v>1</v>
      </c>
      <c r="N292" s="148" t="s">
        <v>45</v>
      </c>
      <c r="P292" s="149">
        <f t="shared" si="41"/>
        <v>0</v>
      </c>
      <c r="Q292" s="149">
        <v>0</v>
      </c>
      <c r="R292" s="149">
        <f t="shared" si="42"/>
        <v>0</v>
      </c>
      <c r="S292" s="149">
        <v>0</v>
      </c>
      <c r="T292" s="150">
        <f t="shared" si="43"/>
        <v>0</v>
      </c>
      <c r="AR292" s="151" t="s">
        <v>497</v>
      </c>
      <c r="AT292" s="151" t="s">
        <v>375</v>
      </c>
      <c r="AU292" s="151" t="s">
        <v>90</v>
      </c>
      <c r="AY292" s="17" t="s">
        <v>373</v>
      </c>
      <c r="BE292" s="152">
        <f t="shared" si="44"/>
        <v>0</v>
      </c>
      <c r="BF292" s="152">
        <f t="shared" si="45"/>
        <v>0</v>
      </c>
      <c r="BG292" s="152">
        <f t="shared" si="46"/>
        <v>0</v>
      </c>
      <c r="BH292" s="152">
        <f t="shared" si="47"/>
        <v>0</v>
      </c>
      <c r="BI292" s="152">
        <f t="shared" si="48"/>
        <v>0</v>
      </c>
      <c r="BJ292" s="17" t="s">
        <v>87</v>
      </c>
      <c r="BK292" s="152">
        <f t="shared" si="49"/>
        <v>0</v>
      </c>
      <c r="BL292" s="17" t="s">
        <v>497</v>
      </c>
      <c r="BM292" s="151" t="s">
        <v>3916</v>
      </c>
    </row>
    <row r="293" spans="2:65" s="1" customFormat="1" ht="16.5" customHeight="1">
      <c r="B293" s="32"/>
      <c r="C293" s="139" t="s">
        <v>1518</v>
      </c>
      <c r="D293" s="139" t="s">
        <v>375</v>
      </c>
      <c r="E293" s="140" t="s">
        <v>3917</v>
      </c>
      <c r="F293" s="141" t="s">
        <v>3918</v>
      </c>
      <c r="G293" s="142" t="s">
        <v>914</v>
      </c>
      <c r="H293" s="143">
        <v>6</v>
      </c>
      <c r="I293" s="144"/>
      <c r="J293" s="145">
        <f t="shared" si="40"/>
        <v>0</v>
      </c>
      <c r="K293" s="146"/>
      <c r="L293" s="32"/>
      <c r="M293" s="147" t="s">
        <v>1</v>
      </c>
      <c r="N293" s="148" t="s">
        <v>45</v>
      </c>
      <c r="P293" s="149">
        <f t="shared" si="41"/>
        <v>0</v>
      </c>
      <c r="Q293" s="149">
        <v>0</v>
      </c>
      <c r="R293" s="149">
        <f t="shared" si="42"/>
        <v>0</v>
      </c>
      <c r="S293" s="149">
        <v>0</v>
      </c>
      <c r="T293" s="150">
        <f t="shared" si="43"/>
        <v>0</v>
      </c>
      <c r="AR293" s="151" t="s">
        <v>497</v>
      </c>
      <c r="AT293" s="151" t="s">
        <v>375</v>
      </c>
      <c r="AU293" s="151" t="s">
        <v>90</v>
      </c>
      <c r="AY293" s="17" t="s">
        <v>373</v>
      </c>
      <c r="BE293" s="152">
        <f t="shared" si="44"/>
        <v>0</v>
      </c>
      <c r="BF293" s="152">
        <f t="shared" si="45"/>
        <v>0</v>
      </c>
      <c r="BG293" s="152">
        <f t="shared" si="46"/>
        <v>0</v>
      </c>
      <c r="BH293" s="152">
        <f t="shared" si="47"/>
        <v>0</v>
      </c>
      <c r="BI293" s="152">
        <f t="shared" si="48"/>
        <v>0</v>
      </c>
      <c r="BJ293" s="17" t="s">
        <v>87</v>
      </c>
      <c r="BK293" s="152">
        <f t="shared" si="49"/>
        <v>0</v>
      </c>
      <c r="BL293" s="17" t="s">
        <v>497</v>
      </c>
      <c r="BM293" s="151" t="s">
        <v>3919</v>
      </c>
    </row>
    <row r="294" spans="2:65" s="1" customFormat="1" ht="16.5" customHeight="1">
      <c r="B294" s="32"/>
      <c r="C294" s="139" t="s">
        <v>1527</v>
      </c>
      <c r="D294" s="139" t="s">
        <v>375</v>
      </c>
      <c r="E294" s="140" t="s">
        <v>3920</v>
      </c>
      <c r="F294" s="141" t="s">
        <v>3921</v>
      </c>
      <c r="G294" s="142" t="s">
        <v>914</v>
      </c>
      <c r="H294" s="143">
        <v>6</v>
      </c>
      <c r="I294" s="144"/>
      <c r="J294" s="145">
        <f t="shared" si="40"/>
        <v>0</v>
      </c>
      <c r="K294" s="146"/>
      <c r="L294" s="32"/>
      <c r="M294" s="147" t="s">
        <v>1</v>
      </c>
      <c r="N294" s="148" t="s">
        <v>45</v>
      </c>
      <c r="P294" s="149">
        <f t="shared" si="41"/>
        <v>0</v>
      </c>
      <c r="Q294" s="149">
        <v>0</v>
      </c>
      <c r="R294" s="149">
        <f t="shared" si="42"/>
        <v>0</v>
      </c>
      <c r="S294" s="149">
        <v>0</v>
      </c>
      <c r="T294" s="150">
        <f t="shared" si="43"/>
        <v>0</v>
      </c>
      <c r="AR294" s="151" t="s">
        <v>497</v>
      </c>
      <c r="AT294" s="151" t="s">
        <v>375</v>
      </c>
      <c r="AU294" s="151" t="s">
        <v>90</v>
      </c>
      <c r="AY294" s="17" t="s">
        <v>373</v>
      </c>
      <c r="BE294" s="152">
        <f t="shared" si="44"/>
        <v>0</v>
      </c>
      <c r="BF294" s="152">
        <f t="shared" si="45"/>
        <v>0</v>
      </c>
      <c r="BG294" s="152">
        <f t="shared" si="46"/>
        <v>0</v>
      </c>
      <c r="BH294" s="152">
        <f t="shared" si="47"/>
        <v>0</v>
      </c>
      <c r="BI294" s="152">
        <f t="shared" si="48"/>
        <v>0</v>
      </c>
      <c r="BJ294" s="17" t="s">
        <v>87</v>
      </c>
      <c r="BK294" s="152">
        <f t="shared" si="49"/>
        <v>0</v>
      </c>
      <c r="BL294" s="17" t="s">
        <v>497</v>
      </c>
      <c r="BM294" s="151" t="s">
        <v>3922</v>
      </c>
    </row>
    <row r="295" spans="2:65" s="1" customFormat="1" ht="16.5" customHeight="1">
      <c r="B295" s="32"/>
      <c r="C295" s="139" t="s">
        <v>1533</v>
      </c>
      <c r="D295" s="139" t="s">
        <v>375</v>
      </c>
      <c r="E295" s="140" t="s">
        <v>3923</v>
      </c>
      <c r="F295" s="141" t="s">
        <v>3924</v>
      </c>
      <c r="G295" s="142" t="s">
        <v>3643</v>
      </c>
      <c r="H295" s="143">
        <v>12</v>
      </c>
      <c r="I295" s="144"/>
      <c r="J295" s="145">
        <f t="shared" si="40"/>
        <v>0</v>
      </c>
      <c r="K295" s="146"/>
      <c r="L295" s="32"/>
      <c r="M295" s="147" t="s">
        <v>1</v>
      </c>
      <c r="N295" s="148" t="s">
        <v>45</v>
      </c>
      <c r="P295" s="149">
        <f t="shared" si="41"/>
        <v>0</v>
      </c>
      <c r="Q295" s="149">
        <v>2.4000000000000001E-4</v>
      </c>
      <c r="R295" s="149">
        <f t="shared" si="42"/>
        <v>2.8800000000000002E-3</v>
      </c>
      <c r="S295" s="149">
        <v>0</v>
      </c>
      <c r="T295" s="150">
        <f t="shared" si="43"/>
        <v>0</v>
      </c>
      <c r="AR295" s="151" t="s">
        <v>497</v>
      </c>
      <c r="AT295" s="151" t="s">
        <v>375</v>
      </c>
      <c r="AU295" s="151" t="s">
        <v>90</v>
      </c>
      <c r="AY295" s="17" t="s">
        <v>373</v>
      </c>
      <c r="BE295" s="152">
        <f t="shared" si="44"/>
        <v>0</v>
      </c>
      <c r="BF295" s="152">
        <f t="shared" si="45"/>
        <v>0</v>
      </c>
      <c r="BG295" s="152">
        <f t="shared" si="46"/>
        <v>0</v>
      </c>
      <c r="BH295" s="152">
        <f t="shared" si="47"/>
        <v>0</v>
      </c>
      <c r="BI295" s="152">
        <f t="shared" si="48"/>
        <v>0</v>
      </c>
      <c r="BJ295" s="17" t="s">
        <v>87</v>
      </c>
      <c r="BK295" s="152">
        <f t="shared" si="49"/>
        <v>0</v>
      </c>
      <c r="BL295" s="17" t="s">
        <v>497</v>
      </c>
      <c r="BM295" s="151" t="s">
        <v>3925</v>
      </c>
    </row>
    <row r="296" spans="2:65" s="1" customFormat="1" ht="33" customHeight="1">
      <c r="B296" s="32"/>
      <c r="C296" s="139" t="s">
        <v>1538</v>
      </c>
      <c r="D296" s="139" t="s">
        <v>375</v>
      </c>
      <c r="E296" s="140" t="s">
        <v>3926</v>
      </c>
      <c r="F296" s="141" t="s">
        <v>3927</v>
      </c>
      <c r="G296" s="142" t="s">
        <v>465</v>
      </c>
      <c r="H296" s="143">
        <v>7207.05</v>
      </c>
      <c r="I296" s="144"/>
      <c r="J296" s="145">
        <f t="shared" si="40"/>
        <v>0</v>
      </c>
      <c r="K296" s="146"/>
      <c r="L296" s="32"/>
      <c r="M296" s="147" t="s">
        <v>1</v>
      </c>
      <c r="N296" s="148" t="s">
        <v>45</v>
      </c>
      <c r="P296" s="149">
        <f t="shared" si="41"/>
        <v>0</v>
      </c>
      <c r="Q296" s="149">
        <v>0</v>
      </c>
      <c r="R296" s="149">
        <f t="shared" si="42"/>
        <v>0</v>
      </c>
      <c r="S296" s="149">
        <v>0</v>
      </c>
      <c r="T296" s="150">
        <f t="shared" si="43"/>
        <v>0</v>
      </c>
      <c r="AR296" s="151" t="s">
        <v>497</v>
      </c>
      <c r="AT296" s="151" t="s">
        <v>375</v>
      </c>
      <c r="AU296" s="151" t="s">
        <v>90</v>
      </c>
      <c r="AY296" s="17" t="s">
        <v>373</v>
      </c>
      <c r="BE296" s="152">
        <f t="shared" si="44"/>
        <v>0</v>
      </c>
      <c r="BF296" s="152">
        <f t="shared" si="45"/>
        <v>0</v>
      </c>
      <c r="BG296" s="152">
        <f t="shared" si="46"/>
        <v>0</v>
      </c>
      <c r="BH296" s="152">
        <f t="shared" si="47"/>
        <v>0</v>
      </c>
      <c r="BI296" s="152">
        <f t="shared" si="48"/>
        <v>0</v>
      </c>
      <c r="BJ296" s="17" t="s">
        <v>87</v>
      </c>
      <c r="BK296" s="152">
        <f t="shared" si="49"/>
        <v>0</v>
      </c>
      <c r="BL296" s="17" t="s">
        <v>497</v>
      </c>
      <c r="BM296" s="151" t="s">
        <v>3928</v>
      </c>
    </row>
    <row r="297" spans="2:65" s="13" customFormat="1" ht="11.25">
      <c r="B297" s="160"/>
      <c r="D297" s="154" t="s">
        <v>381</v>
      </c>
      <c r="E297" s="161" t="s">
        <v>1</v>
      </c>
      <c r="F297" s="162" t="s">
        <v>3929</v>
      </c>
      <c r="H297" s="163">
        <v>7207.05</v>
      </c>
      <c r="I297" s="164"/>
      <c r="L297" s="160"/>
      <c r="M297" s="165"/>
      <c r="T297" s="166"/>
      <c r="AT297" s="161" t="s">
        <v>381</v>
      </c>
      <c r="AU297" s="161" t="s">
        <v>90</v>
      </c>
      <c r="AV297" s="13" t="s">
        <v>90</v>
      </c>
      <c r="AW297" s="13" t="s">
        <v>36</v>
      </c>
      <c r="AX297" s="13" t="s">
        <v>87</v>
      </c>
      <c r="AY297" s="161" t="s">
        <v>373</v>
      </c>
    </row>
    <row r="298" spans="2:65" s="1" customFormat="1" ht="16.5" customHeight="1">
      <c r="B298" s="32"/>
      <c r="C298" s="139" t="s">
        <v>157</v>
      </c>
      <c r="D298" s="139" t="s">
        <v>375</v>
      </c>
      <c r="E298" s="140" t="s">
        <v>3930</v>
      </c>
      <c r="F298" s="141" t="s">
        <v>3931</v>
      </c>
      <c r="G298" s="142" t="s">
        <v>465</v>
      </c>
      <c r="H298" s="143">
        <v>377</v>
      </c>
      <c r="I298" s="144"/>
      <c r="J298" s="145">
        <f t="shared" ref="J298:J316" si="50">ROUND(I298*H298,2)</f>
        <v>0</v>
      </c>
      <c r="K298" s="146"/>
      <c r="L298" s="32"/>
      <c r="M298" s="147" t="s">
        <v>1</v>
      </c>
      <c r="N298" s="148" t="s">
        <v>45</v>
      </c>
      <c r="P298" s="149">
        <f t="shared" ref="P298:P316" si="51">O298*H298</f>
        <v>0</v>
      </c>
      <c r="Q298" s="149">
        <v>0</v>
      </c>
      <c r="R298" s="149">
        <f t="shared" ref="R298:R316" si="52">Q298*H298</f>
        <v>0</v>
      </c>
      <c r="S298" s="149">
        <v>0</v>
      </c>
      <c r="T298" s="150">
        <f t="shared" ref="T298:T316" si="53">S298*H298</f>
        <v>0</v>
      </c>
      <c r="AR298" s="151" t="s">
        <v>497</v>
      </c>
      <c r="AT298" s="151" t="s">
        <v>375</v>
      </c>
      <c r="AU298" s="151" t="s">
        <v>90</v>
      </c>
      <c r="AY298" s="17" t="s">
        <v>373</v>
      </c>
      <c r="BE298" s="152">
        <f t="shared" ref="BE298:BE316" si="54">IF(N298="základní",J298,0)</f>
        <v>0</v>
      </c>
      <c r="BF298" s="152">
        <f t="shared" ref="BF298:BF316" si="55">IF(N298="snížená",J298,0)</f>
        <v>0</v>
      </c>
      <c r="BG298" s="152">
        <f t="shared" ref="BG298:BG316" si="56">IF(N298="zákl. přenesená",J298,0)</f>
        <v>0</v>
      </c>
      <c r="BH298" s="152">
        <f t="shared" ref="BH298:BH316" si="57">IF(N298="sníž. přenesená",J298,0)</f>
        <v>0</v>
      </c>
      <c r="BI298" s="152">
        <f t="shared" ref="BI298:BI316" si="58">IF(N298="nulová",J298,0)</f>
        <v>0</v>
      </c>
      <c r="BJ298" s="17" t="s">
        <v>87</v>
      </c>
      <c r="BK298" s="152">
        <f t="shared" ref="BK298:BK316" si="59">ROUND(I298*H298,2)</f>
        <v>0</v>
      </c>
      <c r="BL298" s="17" t="s">
        <v>497</v>
      </c>
      <c r="BM298" s="151" t="s">
        <v>3932</v>
      </c>
    </row>
    <row r="299" spans="2:65" s="1" customFormat="1" ht="16.5" customHeight="1">
      <c r="B299" s="32"/>
      <c r="C299" s="139" t="s">
        <v>1549</v>
      </c>
      <c r="D299" s="139" t="s">
        <v>375</v>
      </c>
      <c r="E299" s="140" t="s">
        <v>3933</v>
      </c>
      <c r="F299" s="141" t="s">
        <v>3934</v>
      </c>
      <c r="G299" s="142" t="s">
        <v>914</v>
      </c>
      <c r="H299" s="143">
        <v>31</v>
      </c>
      <c r="I299" s="144"/>
      <c r="J299" s="145">
        <f t="shared" si="50"/>
        <v>0</v>
      </c>
      <c r="K299" s="146"/>
      <c r="L299" s="32"/>
      <c r="M299" s="147" t="s">
        <v>1</v>
      </c>
      <c r="N299" s="148" t="s">
        <v>45</v>
      </c>
      <c r="P299" s="149">
        <f t="shared" si="51"/>
        <v>0</v>
      </c>
      <c r="Q299" s="149">
        <v>0</v>
      </c>
      <c r="R299" s="149">
        <f t="shared" si="52"/>
        <v>0</v>
      </c>
      <c r="S299" s="149">
        <v>0</v>
      </c>
      <c r="T299" s="150">
        <f t="shared" si="53"/>
        <v>0</v>
      </c>
      <c r="AR299" s="151" t="s">
        <v>497</v>
      </c>
      <c r="AT299" s="151" t="s">
        <v>375</v>
      </c>
      <c r="AU299" s="151" t="s">
        <v>90</v>
      </c>
      <c r="AY299" s="17" t="s">
        <v>373</v>
      </c>
      <c r="BE299" s="152">
        <f t="shared" si="54"/>
        <v>0</v>
      </c>
      <c r="BF299" s="152">
        <f t="shared" si="55"/>
        <v>0</v>
      </c>
      <c r="BG299" s="152">
        <f t="shared" si="56"/>
        <v>0</v>
      </c>
      <c r="BH299" s="152">
        <f t="shared" si="57"/>
        <v>0</v>
      </c>
      <c r="BI299" s="152">
        <f t="shared" si="58"/>
        <v>0</v>
      </c>
      <c r="BJ299" s="17" t="s">
        <v>87</v>
      </c>
      <c r="BK299" s="152">
        <f t="shared" si="59"/>
        <v>0</v>
      </c>
      <c r="BL299" s="17" t="s">
        <v>497</v>
      </c>
      <c r="BM299" s="151" t="s">
        <v>3935</v>
      </c>
    </row>
    <row r="300" spans="2:65" s="1" customFormat="1" ht="16.5" customHeight="1">
      <c r="B300" s="32"/>
      <c r="C300" s="139" t="s">
        <v>1553</v>
      </c>
      <c r="D300" s="139" t="s">
        <v>375</v>
      </c>
      <c r="E300" s="140" t="s">
        <v>3936</v>
      </c>
      <c r="F300" s="141" t="s">
        <v>3937</v>
      </c>
      <c r="G300" s="142" t="s">
        <v>914</v>
      </c>
      <c r="H300" s="143">
        <v>190</v>
      </c>
      <c r="I300" s="144"/>
      <c r="J300" s="145">
        <f t="shared" si="50"/>
        <v>0</v>
      </c>
      <c r="K300" s="146"/>
      <c r="L300" s="32"/>
      <c r="M300" s="147" t="s">
        <v>1</v>
      </c>
      <c r="N300" s="148" t="s">
        <v>45</v>
      </c>
      <c r="P300" s="149">
        <f t="shared" si="51"/>
        <v>0</v>
      </c>
      <c r="Q300" s="149">
        <v>0</v>
      </c>
      <c r="R300" s="149">
        <f t="shared" si="52"/>
        <v>0</v>
      </c>
      <c r="S300" s="149">
        <v>0</v>
      </c>
      <c r="T300" s="150">
        <f t="shared" si="53"/>
        <v>0</v>
      </c>
      <c r="AR300" s="151" t="s">
        <v>497</v>
      </c>
      <c r="AT300" s="151" t="s">
        <v>375</v>
      </c>
      <c r="AU300" s="151" t="s">
        <v>90</v>
      </c>
      <c r="AY300" s="17" t="s">
        <v>373</v>
      </c>
      <c r="BE300" s="152">
        <f t="shared" si="54"/>
        <v>0</v>
      </c>
      <c r="BF300" s="152">
        <f t="shared" si="55"/>
        <v>0</v>
      </c>
      <c r="BG300" s="152">
        <f t="shared" si="56"/>
        <v>0</v>
      </c>
      <c r="BH300" s="152">
        <f t="shared" si="57"/>
        <v>0</v>
      </c>
      <c r="BI300" s="152">
        <f t="shared" si="58"/>
        <v>0</v>
      </c>
      <c r="BJ300" s="17" t="s">
        <v>87</v>
      </c>
      <c r="BK300" s="152">
        <f t="shared" si="59"/>
        <v>0</v>
      </c>
      <c r="BL300" s="17" t="s">
        <v>497</v>
      </c>
      <c r="BM300" s="151" t="s">
        <v>3938</v>
      </c>
    </row>
    <row r="301" spans="2:65" s="1" customFormat="1" ht="24.2" customHeight="1">
      <c r="B301" s="32"/>
      <c r="C301" s="139" t="s">
        <v>1557</v>
      </c>
      <c r="D301" s="139" t="s">
        <v>375</v>
      </c>
      <c r="E301" s="140" t="s">
        <v>3939</v>
      </c>
      <c r="F301" s="141" t="s">
        <v>3940</v>
      </c>
      <c r="G301" s="142" t="s">
        <v>914</v>
      </c>
      <c r="H301" s="143">
        <v>2</v>
      </c>
      <c r="I301" s="144"/>
      <c r="J301" s="145">
        <f t="shared" si="50"/>
        <v>0</v>
      </c>
      <c r="K301" s="146"/>
      <c r="L301" s="32"/>
      <c r="M301" s="147" t="s">
        <v>1</v>
      </c>
      <c r="N301" s="148" t="s">
        <v>45</v>
      </c>
      <c r="P301" s="149">
        <f t="shared" si="51"/>
        <v>0</v>
      </c>
      <c r="Q301" s="149">
        <v>0</v>
      </c>
      <c r="R301" s="149">
        <f t="shared" si="52"/>
        <v>0</v>
      </c>
      <c r="S301" s="149">
        <v>0</v>
      </c>
      <c r="T301" s="150">
        <f t="shared" si="53"/>
        <v>0</v>
      </c>
      <c r="AR301" s="151" t="s">
        <v>497</v>
      </c>
      <c r="AT301" s="151" t="s">
        <v>375</v>
      </c>
      <c r="AU301" s="151" t="s">
        <v>90</v>
      </c>
      <c r="AY301" s="17" t="s">
        <v>373</v>
      </c>
      <c r="BE301" s="152">
        <f t="shared" si="54"/>
        <v>0</v>
      </c>
      <c r="BF301" s="152">
        <f t="shared" si="55"/>
        <v>0</v>
      </c>
      <c r="BG301" s="152">
        <f t="shared" si="56"/>
        <v>0</v>
      </c>
      <c r="BH301" s="152">
        <f t="shared" si="57"/>
        <v>0</v>
      </c>
      <c r="BI301" s="152">
        <f t="shared" si="58"/>
        <v>0</v>
      </c>
      <c r="BJ301" s="17" t="s">
        <v>87</v>
      </c>
      <c r="BK301" s="152">
        <f t="shared" si="59"/>
        <v>0</v>
      </c>
      <c r="BL301" s="17" t="s">
        <v>497</v>
      </c>
      <c r="BM301" s="151" t="s">
        <v>3941</v>
      </c>
    </row>
    <row r="302" spans="2:65" s="1" customFormat="1" ht="24.2" customHeight="1">
      <c r="B302" s="32"/>
      <c r="C302" s="139" t="s">
        <v>1562</v>
      </c>
      <c r="D302" s="139" t="s">
        <v>375</v>
      </c>
      <c r="E302" s="140" t="s">
        <v>3942</v>
      </c>
      <c r="F302" s="141" t="s">
        <v>3943</v>
      </c>
      <c r="G302" s="142" t="s">
        <v>914</v>
      </c>
      <c r="H302" s="143">
        <v>1</v>
      </c>
      <c r="I302" s="144"/>
      <c r="J302" s="145">
        <f t="shared" si="50"/>
        <v>0</v>
      </c>
      <c r="K302" s="146"/>
      <c r="L302" s="32"/>
      <c r="M302" s="147" t="s">
        <v>1</v>
      </c>
      <c r="N302" s="148" t="s">
        <v>45</v>
      </c>
      <c r="P302" s="149">
        <f t="shared" si="51"/>
        <v>0</v>
      </c>
      <c r="Q302" s="149">
        <v>0</v>
      </c>
      <c r="R302" s="149">
        <f t="shared" si="52"/>
        <v>0</v>
      </c>
      <c r="S302" s="149">
        <v>0</v>
      </c>
      <c r="T302" s="150">
        <f t="shared" si="53"/>
        <v>0</v>
      </c>
      <c r="AR302" s="151" t="s">
        <v>497</v>
      </c>
      <c r="AT302" s="151" t="s">
        <v>375</v>
      </c>
      <c r="AU302" s="151" t="s">
        <v>90</v>
      </c>
      <c r="AY302" s="17" t="s">
        <v>373</v>
      </c>
      <c r="BE302" s="152">
        <f t="shared" si="54"/>
        <v>0</v>
      </c>
      <c r="BF302" s="152">
        <f t="shared" si="55"/>
        <v>0</v>
      </c>
      <c r="BG302" s="152">
        <f t="shared" si="56"/>
        <v>0</v>
      </c>
      <c r="BH302" s="152">
        <f t="shared" si="57"/>
        <v>0</v>
      </c>
      <c r="BI302" s="152">
        <f t="shared" si="58"/>
        <v>0</v>
      </c>
      <c r="BJ302" s="17" t="s">
        <v>87</v>
      </c>
      <c r="BK302" s="152">
        <f t="shared" si="59"/>
        <v>0</v>
      </c>
      <c r="BL302" s="17" t="s">
        <v>497</v>
      </c>
      <c r="BM302" s="151" t="s">
        <v>3944</v>
      </c>
    </row>
    <row r="303" spans="2:65" s="1" customFormat="1" ht="24.2" customHeight="1">
      <c r="B303" s="32"/>
      <c r="C303" s="139" t="s">
        <v>1566</v>
      </c>
      <c r="D303" s="139" t="s">
        <v>375</v>
      </c>
      <c r="E303" s="140" t="s">
        <v>3945</v>
      </c>
      <c r="F303" s="141" t="s">
        <v>3946</v>
      </c>
      <c r="G303" s="142" t="s">
        <v>914</v>
      </c>
      <c r="H303" s="143">
        <v>2</v>
      </c>
      <c r="I303" s="144"/>
      <c r="J303" s="145">
        <f t="shared" si="50"/>
        <v>0</v>
      </c>
      <c r="K303" s="146"/>
      <c r="L303" s="32"/>
      <c r="M303" s="147" t="s">
        <v>1</v>
      </c>
      <c r="N303" s="148" t="s">
        <v>45</v>
      </c>
      <c r="P303" s="149">
        <f t="shared" si="51"/>
        <v>0</v>
      </c>
      <c r="Q303" s="149">
        <v>0</v>
      </c>
      <c r="R303" s="149">
        <f t="shared" si="52"/>
        <v>0</v>
      </c>
      <c r="S303" s="149">
        <v>0</v>
      </c>
      <c r="T303" s="150">
        <f t="shared" si="53"/>
        <v>0</v>
      </c>
      <c r="AR303" s="151" t="s">
        <v>497</v>
      </c>
      <c r="AT303" s="151" t="s">
        <v>375</v>
      </c>
      <c r="AU303" s="151" t="s">
        <v>90</v>
      </c>
      <c r="AY303" s="17" t="s">
        <v>373</v>
      </c>
      <c r="BE303" s="152">
        <f t="shared" si="54"/>
        <v>0</v>
      </c>
      <c r="BF303" s="152">
        <f t="shared" si="55"/>
        <v>0</v>
      </c>
      <c r="BG303" s="152">
        <f t="shared" si="56"/>
        <v>0</v>
      </c>
      <c r="BH303" s="152">
        <f t="shared" si="57"/>
        <v>0</v>
      </c>
      <c r="BI303" s="152">
        <f t="shared" si="58"/>
        <v>0</v>
      </c>
      <c r="BJ303" s="17" t="s">
        <v>87</v>
      </c>
      <c r="BK303" s="152">
        <f t="shared" si="59"/>
        <v>0</v>
      </c>
      <c r="BL303" s="17" t="s">
        <v>497</v>
      </c>
      <c r="BM303" s="151" t="s">
        <v>3947</v>
      </c>
    </row>
    <row r="304" spans="2:65" s="1" customFormat="1" ht="24.2" customHeight="1">
      <c r="B304" s="32"/>
      <c r="C304" s="139" t="s">
        <v>1570</v>
      </c>
      <c r="D304" s="139" t="s">
        <v>375</v>
      </c>
      <c r="E304" s="140" t="s">
        <v>3948</v>
      </c>
      <c r="F304" s="141" t="s">
        <v>3949</v>
      </c>
      <c r="G304" s="142" t="s">
        <v>914</v>
      </c>
      <c r="H304" s="143">
        <v>2</v>
      </c>
      <c r="I304" s="144"/>
      <c r="J304" s="145">
        <f t="shared" si="50"/>
        <v>0</v>
      </c>
      <c r="K304" s="146"/>
      <c r="L304" s="32"/>
      <c r="M304" s="147" t="s">
        <v>1</v>
      </c>
      <c r="N304" s="148" t="s">
        <v>45</v>
      </c>
      <c r="P304" s="149">
        <f t="shared" si="51"/>
        <v>0</v>
      </c>
      <c r="Q304" s="149">
        <v>0</v>
      </c>
      <c r="R304" s="149">
        <f t="shared" si="52"/>
        <v>0</v>
      </c>
      <c r="S304" s="149">
        <v>0</v>
      </c>
      <c r="T304" s="150">
        <f t="shared" si="53"/>
        <v>0</v>
      </c>
      <c r="AR304" s="151" t="s">
        <v>497</v>
      </c>
      <c r="AT304" s="151" t="s">
        <v>375</v>
      </c>
      <c r="AU304" s="151" t="s">
        <v>90</v>
      </c>
      <c r="AY304" s="17" t="s">
        <v>373</v>
      </c>
      <c r="BE304" s="152">
        <f t="shared" si="54"/>
        <v>0</v>
      </c>
      <c r="BF304" s="152">
        <f t="shared" si="55"/>
        <v>0</v>
      </c>
      <c r="BG304" s="152">
        <f t="shared" si="56"/>
        <v>0</v>
      </c>
      <c r="BH304" s="152">
        <f t="shared" si="57"/>
        <v>0</v>
      </c>
      <c r="BI304" s="152">
        <f t="shared" si="58"/>
        <v>0</v>
      </c>
      <c r="BJ304" s="17" t="s">
        <v>87</v>
      </c>
      <c r="BK304" s="152">
        <f t="shared" si="59"/>
        <v>0</v>
      </c>
      <c r="BL304" s="17" t="s">
        <v>497</v>
      </c>
      <c r="BM304" s="151" t="s">
        <v>3950</v>
      </c>
    </row>
    <row r="305" spans="2:65" s="1" customFormat="1" ht="24.2" customHeight="1">
      <c r="B305" s="32"/>
      <c r="C305" s="139" t="s">
        <v>1575</v>
      </c>
      <c r="D305" s="139" t="s">
        <v>375</v>
      </c>
      <c r="E305" s="140" t="s">
        <v>3951</v>
      </c>
      <c r="F305" s="141" t="s">
        <v>3952</v>
      </c>
      <c r="G305" s="142" t="s">
        <v>914</v>
      </c>
      <c r="H305" s="143">
        <v>1</v>
      </c>
      <c r="I305" s="144"/>
      <c r="J305" s="145">
        <f t="shared" si="50"/>
        <v>0</v>
      </c>
      <c r="K305" s="146"/>
      <c r="L305" s="32"/>
      <c r="M305" s="147" t="s">
        <v>1</v>
      </c>
      <c r="N305" s="148" t="s">
        <v>45</v>
      </c>
      <c r="P305" s="149">
        <f t="shared" si="51"/>
        <v>0</v>
      </c>
      <c r="Q305" s="149">
        <v>0</v>
      </c>
      <c r="R305" s="149">
        <f t="shared" si="52"/>
        <v>0</v>
      </c>
      <c r="S305" s="149">
        <v>0</v>
      </c>
      <c r="T305" s="150">
        <f t="shared" si="53"/>
        <v>0</v>
      </c>
      <c r="AR305" s="151" t="s">
        <v>497</v>
      </c>
      <c r="AT305" s="151" t="s">
        <v>375</v>
      </c>
      <c r="AU305" s="151" t="s">
        <v>90</v>
      </c>
      <c r="AY305" s="17" t="s">
        <v>373</v>
      </c>
      <c r="BE305" s="152">
        <f t="shared" si="54"/>
        <v>0</v>
      </c>
      <c r="BF305" s="152">
        <f t="shared" si="55"/>
        <v>0</v>
      </c>
      <c r="BG305" s="152">
        <f t="shared" si="56"/>
        <v>0</v>
      </c>
      <c r="BH305" s="152">
        <f t="shared" si="57"/>
        <v>0</v>
      </c>
      <c r="BI305" s="152">
        <f t="shared" si="58"/>
        <v>0</v>
      </c>
      <c r="BJ305" s="17" t="s">
        <v>87</v>
      </c>
      <c r="BK305" s="152">
        <f t="shared" si="59"/>
        <v>0</v>
      </c>
      <c r="BL305" s="17" t="s">
        <v>497</v>
      </c>
      <c r="BM305" s="151" t="s">
        <v>3953</v>
      </c>
    </row>
    <row r="306" spans="2:65" s="1" customFormat="1" ht="24.2" customHeight="1">
      <c r="B306" s="32"/>
      <c r="C306" s="139" t="s">
        <v>1581</v>
      </c>
      <c r="D306" s="139" t="s">
        <v>375</v>
      </c>
      <c r="E306" s="140" t="s">
        <v>3954</v>
      </c>
      <c r="F306" s="141" t="s">
        <v>3955</v>
      </c>
      <c r="G306" s="142" t="s">
        <v>914</v>
      </c>
      <c r="H306" s="143">
        <v>2</v>
      </c>
      <c r="I306" s="144"/>
      <c r="J306" s="145">
        <f t="shared" si="50"/>
        <v>0</v>
      </c>
      <c r="K306" s="146"/>
      <c r="L306" s="32"/>
      <c r="M306" s="147" t="s">
        <v>1</v>
      </c>
      <c r="N306" s="148" t="s">
        <v>45</v>
      </c>
      <c r="P306" s="149">
        <f t="shared" si="51"/>
        <v>0</v>
      </c>
      <c r="Q306" s="149">
        <v>0</v>
      </c>
      <c r="R306" s="149">
        <f t="shared" si="52"/>
        <v>0</v>
      </c>
      <c r="S306" s="149">
        <v>0</v>
      </c>
      <c r="T306" s="150">
        <f t="shared" si="53"/>
        <v>0</v>
      </c>
      <c r="AR306" s="151" t="s">
        <v>497</v>
      </c>
      <c r="AT306" s="151" t="s">
        <v>375</v>
      </c>
      <c r="AU306" s="151" t="s">
        <v>90</v>
      </c>
      <c r="AY306" s="17" t="s">
        <v>373</v>
      </c>
      <c r="BE306" s="152">
        <f t="shared" si="54"/>
        <v>0</v>
      </c>
      <c r="BF306" s="152">
        <f t="shared" si="55"/>
        <v>0</v>
      </c>
      <c r="BG306" s="152">
        <f t="shared" si="56"/>
        <v>0</v>
      </c>
      <c r="BH306" s="152">
        <f t="shared" si="57"/>
        <v>0</v>
      </c>
      <c r="BI306" s="152">
        <f t="shared" si="58"/>
        <v>0</v>
      </c>
      <c r="BJ306" s="17" t="s">
        <v>87</v>
      </c>
      <c r="BK306" s="152">
        <f t="shared" si="59"/>
        <v>0</v>
      </c>
      <c r="BL306" s="17" t="s">
        <v>497</v>
      </c>
      <c r="BM306" s="151" t="s">
        <v>3956</v>
      </c>
    </row>
    <row r="307" spans="2:65" s="1" customFormat="1" ht="24.2" customHeight="1">
      <c r="B307" s="32"/>
      <c r="C307" s="139" t="s">
        <v>1586</v>
      </c>
      <c r="D307" s="139" t="s">
        <v>375</v>
      </c>
      <c r="E307" s="140" t="s">
        <v>3957</v>
      </c>
      <c r="F307" s="141" t="s">
        <v>3958</v>
      </c>
      <c r="G307" s="142" t="s">
        <v>914</v>
      </c>
      <c r="H307" s="143">
        <v>1</v>
      </c>
      <c r="I307" s="144"/>
      <c r="J307" s="145">
        <f t="shared" si="50"/>
        <v>0</v>
      </c>
      <c r="K307" s="146"/>
      <c r="L307" s="32"/>
      <c r="M307" s="147" t="s">
        <v>1</v>
      </c>
      <c r="N307" s="148" t="s">
        <v>45</v>
      </c>
      <c r="P307" s="149">
        <f t="shared" si="51"/>
        <v>0</v>
      </c>
      <c r="Q307" s="149">
        <v>0</v>
      </c>
      <c r="R307" s="149">
        <f t="shared" si="52"/>
        <v>0</v>
      </c>
      <c r="S307" s="149">
        <v>0</v>
      </c>
      <c r="T307" s="150">
        <f t="shared" si="53"/>
        <v>0</v>
      </c>
      <c r="AR307" s="151" t="s">
        <v>497</v>
      </c>
      <c r="AT307" s="151" t="s">
        <v>375</v>
      </c>
      <c r="AU307" s="151" t="s">
        <v>90</v>
      </c>
      <c r="AY307" s="17" t="s">
        <v>373</v>
      </c>
      <c r="BE307" s="152">
        <f t="shared" si="54"/>
        <v>0</v>
      </c>
      <c r="BF307" s="152">
        <f t="shared" si="55"/>
        <v>0</v>
      </c>
      <c r="BG307" s="152">
        <f t="shared" si="56"/>
        <v>0</v>
      </c>
      <c r="BH307" s="152">
        <f t="shared" si="57"/>
        <v>0</v>
      </c>
      <c r="BI307" s="152">
        <f t="shared" si="58"/>
        <v>0</v>
      </c>
      <c r="BJ307" s="17" t="s">
        <v>87</v>
      </c>
      <c r="BK307" s="152">
        <f t="shared" si="59"/>
        <v>0</v>
      </c>
      <c r="BL307" s="17" t="s">
        <v>497</v>
      </c>
      <c r="BM307" s="151" t="s">
        <v>3959</v>
      </c>
    </row>
    <row r="308" spans="2:65" s="1" customFormat="1" ht="24.2" customHeight="1">
      <c r="B308" s="32"/>
      <c r="C308" s="139" t="s">
        <v>1595</v>
      </c>
      <c r="D308" s="139" t="s">
        <v>375</v>
      </c>
      <c r="E308" s="140" t="s">
        <v>3960</v>
      </c>
      <c r="F308" s="141" t="s">
        <v>3961</v>
      </c>
      <c r="G308" s="142" t="s">
        <v>914</v>
      </c>
      <c r="H308" s="143">
        <v>1</v>
      </c>
      <c r="I308" s="144"/>
      <c r="J308" s="145">
        <f t="shared" si="50"/>
        <v>0</v>
      </c>
      <c r="K308" s="146"/>
      <c r="L308" s="32"/>
      <c r="M308" s="147" t="s">
        <v>1</v>
      </c>
      <c r="N308" s="148" t="s">
        <v>45</v>
      </c>
      <c r="P308" s="149">
        <f t="shared" si="51"/>
        <v>0</v>
      </c>
      <c r="Q308" s="149">
        <v>0</v>
      </c>
      <c r="R308" s="149">
        <f t="shared" si="52"/>
        <v>0</v>
      </c>
      <c r="S308" s="149">
        <v>0</v>
      </c>
      <c r="T308" s="150">
        <f t="shared" si="53"/>
        <v>0</v>
      </c>
      <c r="AR308" s="151" t="s">
        <v>497</v>
      </c>
      <c r="AT308" s="151" t="s">
        <v>375</v>
      </c>
      <c r="AU308" s="151" t="s">
        <v>90</v>
      </c>
      <c r="AY308" s="17" t="s">
        <v>373</v>
      </c>
      <c r="BE308" s="152">
        <f t="shared" si="54"/>
        <v>0</v>
      </c>
      <c r="BF308" s="152">
        <f t="shared" si="55"/>
        <v>0</v>
      </c>
      <c r="BG308" s="152">
        <f t="shared" si="56"/>
        <v>0</v>
      </c>
      <c r="BH308" s="152">
        <f t="shared" si="57"/>
        <v>0</v>
      </c>
      <c r="BI308" s="152">
        <f t="shared" si="58"/>
        <v>0</v>
      </c>
      <c r="BJ308" s="17" t="s">
        <v>87</v>
      </c>
      <c r="BK308" s="152">
        <f t="shared" si="59"/>
        <v>0</v>
      </c>
      <c r="BL308" s="17" t="s">
        <v>497</v>
      </c>
      <c r="BM308" s="151" t="s">
        <v>3962</v>
      </c>
    </row>
    <row r="309" spans="2:65" s="1" customFormat="1" ht="24.2" customHeight="1">
      <c r="B309" s="32"/>
      <c r="C309" s="139" t="s">
        <v>1613</v>
      </c>
      <c r="D309" s="139" t="s">
        <v>375</v>
      </c>
      <c r="E309" s="140" t="s">
        <v>3963</v>
      </c>
      <c r="F309" s="141" t="s">
        <v>3964</v>
      </c>
      <c r="G309" s="142" t="s">
        <v>914</v>
      </c>
      <c r="H309" s="143">
        <v>1</v>
      </c>
      <c r="I309" s="144"/>
      <c r="J309" s="145">
        <f t="shared" si="50"/>
        <v>0</v>
      </c>
      <c r="K309" s="146"/>
      <c r="L309" s="32"/>
      <c r="M309" s="147" t="s">
        <v>1</v>
      </c>
      <c r="N309" s="148" t="s">
        <v>45</v>
      </c>
      <c r="P309" s="149">
        <f t="shared" si="51"/>
        <v>0</v>
      </c>
      <c r="Q309" s="149">
        <v>0</v>
      </c>
      <c r="R309" s="149">
        <f t="shared" si="52"/>
        <v>0</v>
      </c>
      <c r="S309" s="149">
        <v>0</v>
      </c>
      <c r="T309" s="150">
        <f t="shared" si="53"/>
        <v>0</v>
      </c>
      <c r="AR309" s="151" t="s">
        <v>497</v>
      </c>
      <c r="AT309" s="151" t="s">
        <v>375</v>
      </c>
      <c r="AU309" s="151" t="s">
        <v>90</v>
      </c>
      <c r="AY309" s="17" t="s">
        <v>373</v>
      </c>
      <c r="BE309" s="152">
        <f t="shared" si="54"/>
        <v>0</v>
      </c>
      <c r="BF309" s="152">
        <f t="shared" si="55"/>
        <v>0</v>
      </c>
      <c r="BG309" s="152">
        <f t="shared" si="56"/>
        <v>0</v>
      </c>
      <c r="BH309" s="152">
        <f t="shared" si="57"/>
        <v>0</v>
      </c>
      <c r="BI309" s="152">
        <f t="shared" si="58"/>
        <v>0</v>
      </c>
      <c r="BJ309" s="17" t="s">
        <v>87</v>
      </c>
      <c r="BK309" s="152">
        <f t="shared" si="59"/>
        <v>0</v>
      </c>
      <c r="BL309" s="17" t="s">
        <v>497</v>
      </c>
      <c r="BM309" s="151" t="s">
        <v>3965</v>
      </c>
    </row>
    <row r="310" spans="2:65" s="1" customFormat="1" ht="24.2" customHeight="1">
      <c r="B310" s="32"/>
      <c r="C310" s="139" t="s">
        <v>1618</v>
      </c>
      <c r="D310" s="139" t="s">
        <v>375</v>
      </c>
      <c r="E310" s="140" t="s">
        <v>3966</v>
      </c>
      <c r="F310" s="141" t="s">
        <v>3967</v>
      </c>
      <c r="G310" s="142" t="s">
        <v>914</v>
      </c>
      <c r="H310" s="143">
        <v>1</v>
      </c>
      <c r="I310" s="144"/>
      <c r="J310" s="145">
        <f t="shared" si="50"/>
        <v>0</v>
      </c>
      <c r="K310" s="146"/>
      <c r="L310" s="32"/>
      <c r="M310" s="147" t="s">
        <v>1</v>
      </c>
      <c r="N310" s="148" t="s">
        <v>45</v>
      </c>
      <c r="P310" s="149">
        <f t="shared" si="51"/>
        <v>0</v>
      </c>
      <c r="Q310" s="149">
        <v>0</v>
      </c>
      <c r="R310" s="149">
        <f t="shared" si="52"/>
        <v>0</v>
      </c>
      <c r="S310" s="149">
        <v>0</v>
      </c>
      <c r="T310" s="150">
        <f t="shared" si="53"/>
        <v>0</v>
      </c>
      <c r="AR310" s="151" t="s">
        <v>497</v>
      </c>
      <c r="AT310" s="151" t="s">
        <v>375</v>
      </c>
      <c r="AU310" s="151" t="s">
        <v>90</v>
      </c>
      <c r="AY310" s="17" t="s">
        <v>373</v>
      </c>
      <c r="BE310" s="152">
        <f t="shared" si="54"/>
        <v>0</v>
      </c>
      <c r="BF310" s="152">
        <f t="shared" si="55"/>
        <v>0</v>
      </c>
      <c r="BG310" s="152">
        <f t="shared" si="56"/>
        <v>0</v>
      </c>
      <c r="BH310" s="152">
        <f t="shared" si="57"/>
        <v>0</v>
      </c>
      <c r="BI310" s="152">
        <f t="shared" si="58"/>
        <v>0</v>
      </c>
      <c r="BJ310" s="17" t="s">
        <v>87</v>
      </c>
      <c r="BK310" s="152">
        <f t="shared" si="59"/>
        <v>0</v>
      </c>
      <c r="BL310" s="17" t="s">
        <v>497</v>
      </c>
      <c r="BM310" s="151" t="s">
        <v>3968</v>
      </c>
    </row>
    <row r="311" spans="2:65" s="1" customFormat="1" ht="16.5" customHeight="1">
      <c r="B311" s="32"/>
      <c r="C311" s="139" t="s">
        <v>1622</v>
      </c>
      <c r="D311" s="139" t="s">
        <v>375</v>
      </c>
      <c r="E311" s="140" t="s">
        <v>3969</v>
      </c>
      <c r="F311" s="141" t="s">
        <v>3970</v>
      </c>
      <c r="G311" s="142" t="s">
        <v>914</v>
      </c>
      <c r="H311" s="143">
        <v>2</v>
      </c>
      <c r="I311" s="144"/>
      <c r="J311" s="145">
        <f t="shared" si="50"/>
        <v>0</v>
      </c>
      <c r="K311" s="146"/>
      <c r="L311" s="32"/>
      <c r="M311" s="147" t="s">
        <v>1</v>
      </c>
      <c r="N311" s="148" t="s">
        <v>45</v>
      </c>
      <c r="P311" s="149">
        <f t="shared" si="51"/>
        <v>0</v>
      </c>
      <c r="Q311" s="149">
        <v>0</v>
      </c>
      <c r="R311" s="149">
        <f t="shared" si="52"/>
        <v>0</v>
      </c>
      <c r="S311" s="149">
        <v>0</v>
      </c>
      <c r="T311" s="150">
        <f t="shared" si="53"/>
        <v>0</v>
      </c>
      <c r="AR311" s="151" t="s">
        <v>497</v>
      </c>
      <c r="AT311" s="151" t="s">
        <v>375</v>
      </c>
      <c r="AU311" s="151" t="s">
        <v>90</v>
      </c>
      <c r="AY311" s="17" t="s">
        <v>373</v>
      </c>
      <c r="BE311" s="152">
        <f t="shared" si="54"/>
        <v>0</v>
      </c>
      <c r="BF311" s="152">
        <f t="shared" si="55"/>
        <v>0</v>
      </c>
      <c r="BG311" s="152">
        <f t="shared" si="56"/>
        <v>0</v>
      </c>
      <c r="BH311" s="152">
        <f t="shared" si="57"/>
        <v>0</v>
      </c>
      <c r="BI311" s="152">
        <f t="shared" si="58"/>
        <v>0</v>
      </c>
      <c r="BJ311" s="17" t="s">
        <v>87</v>
      </c>
      <c r="BK311" s="152">
        <f t="shared" si="59"/>
        <v>0</v>
      </c>
      <c r="BL311" s="17" t="s">
        <v>497</v>
      </c>
      <c r="BM311" s="151" t="s">
        <v>3971</v>
      </c>
    </row>
    <row r="312" spans="2:65" s="1" customFormat="1" ht="16.5" customHeight="1">
      <c r="B312" s="32"/>
      <c r="C312" s="139" t="s">
        <v>1626</v>
      </c>
      <c r="D312" s="139" t="s">
        <v>375</v>
      </c>
      <c r="E312" s="140" t="s">
        <v>3972</v>
      </c>
      <c r="F312" s="141" t="s">
        <v>3973</v>
      </c>
      <c r="G312" s="142" t="s">
        <v>914</v>
      </c>
      <c r="H312" s="143">
        <v>1</v>
      </c>
      <c r="I312" s="144"/>
      <c r="J312" s="145">
        <f t="shared" si="50"/>
        <v>0</v>
      </c>
      <c r="K312" s="146"/>
      <c r="L312" s="32"/>
      <c r="M312" s="147" t="s">
        <v>1</v>
      </c>
      <c r="N312" s="148" t="s">
        <v>45</v>
      </c>
      <c r="P312" s="149">
        <f t="shared" si="51"/>
        <v>0</v>
      </c>
      <c r="Q312" s="149">
        <v>0</v>
      </c>
      <c r="R312" s="149">
        <f t="shared" si="52"/>
        <v>0</v>
      </c>
      <c r="S312" s="149">
        <v>0</v>
      </c>
      <c r="T312" s="150">
        <f t="shared" si="53"/>
        <v>0</v>
      </c>
      <c r="AR312" s="151" t="s">
        <v>497</v>
      </c>
      <c r="AT312" s="151" t="s">
        <v>375</v>
      </c>
      <c r="AU312" s="151" t="s">
        <v>90</v>
      </c>
      <c r="AY312" s="17" t="s">
        <v>373</v>
      </c>
      <c r="BE312" s="152">
        <f t="shared" si="54"/>
        <v>0</v>
      </c>
      <c r="BF312" s="152">
        <f t="shared" si="55"/>
        <v>0</v>
      </c>
      <c r="BG312" s="152">
        <f t="shared" si="56"/>
        <v>0</v>
      </c>
      <c r="BH312" s="152">
        <f t="shared" si="57"/>
        <v>0</v>
      </c>
      <c r="BI312" s="152">
        <f t="shared" si="58"/>
        <v>0</v>
      </c>
      <c r="BJ312" s="17" t="s">
        <v>87</v>
      </c>
      <c r="BK312" s="152">
        <f t="shared" si="59"/>
        <v>0</v>
      </c>
      <c r="BL312" s="17" t="s">
        <v>497</v>
      </c>
      <c r="BM312" s="151" t="s">
        <v>3974</v>
      </c>
    </row>
    <row r="313" spans="2:65" s="1" customFormat="1" ht="16.5" customHeight="1">
      <c r="B313" s="32"/>
      <c r="C313" s="139" t="s">
        <v>1630</v>
      </c>
      <c r="D313" s="139" t="s">
        <v>375</v>
      </c>
      <c r="E313" s="140" t="s">
        <v>3975</v>
      </c>
      <c r="F313" s="141" t="s">
        <v>3976</v>
      </c>
      <c r="G313" s="142" t="s">
        <v>914</v>
      </c>
      <c r="H313" s="143">
        <v>4</v>
      </c>
      <c r="I313" s="144"/>
      <c r="J313" s="145">
        <f t="shared" si="50"/>
        <v>0</v>
      </c>
      <c r="K313" s="146"/>
      <c r="L313" s="32"/>
      <c r="M313" s="147" t="s">
        <v>1</v>
      </c>
      <c r="N313" s="148" t="s">
        <v>45</v>
      </c>
      <c r="P313" s="149">
        <f t="shared" si="51"/>
        <v>0</v>
      </c>
      <c r="Q313" s="149">
        <v>0</v>
      </c>
      <c r="R313" s="149">
        <f t="shared" si="52"/>
        <v>0</v>
      </c>
      <c r="S313" s="149">
        <v>0</v>
      </c>
      <c r="T313" s="150">
        <f t="shared" si="53"/>
        <v>0</v>
      </c>
      <c r="AR313" s="151" t="s">
        <v>497</v>
      </c>
      <c r="AT313" s="151" t="s">
        <v>375</v>
      </c>
      <c r="AU313" s="151" t="s">
        <v>90</v>
      </c>
      <c r="AY313" s="17" t="s">
        <v>373</v>
      </c>
      <c r="BE313" s="152">
        <f t="shared" si="54"/>
        <v>0</v>
      </c>
      <c r="BF313" s="152">
        <f t="shared" si="55"/>
        <v>0</v>
      </c>
      <c r="BG313" s="152">
        <f t="shared" si="56"/>
        <v>0</v>
      </c>
      <c r="BH313" s="152">
        <f t="shared" si="57"/>
        <v>0</v>
      </c>
      <c r="BI313" s="152">
        <f t="shared" si="58"/>
        <v>0</v>
      </c>
      <c r="BJ313" s="17" t="s">
        <v>87</v>
      </c>
      <c r="BK313" s="152">
        <f t="shared" si="59"/>
        <v>0</v>
      </c>
      <c r="BL313" s="17" t="s">
        <v>497</v>
      </c>
      <c r="BM313" s="151" t="s">
        <v>3977</v>
      </c>
    </row>
    <row r="314" spans="2:65" s="1" customFormat="1" ht="16.5" customHeight="1">
      <c r="B314" s="32"/>
      <c r="C314" s="139" t="s">
        <v>1635</v>
      </c>
      <c r="D314" s="139" t="s">
        <v>375</v>
      </c>
      <c r="E314" s="140" t="s">
        <v>3978</v>
      </c>
      <c r="F314" s="141" t="s">
        <v>3979</v>
      </c>
      <c r="G314" s="142" t="s">
        <v>914</v>
      </c>
      <c r="H314" s="143">
        <v>4</v>
      </c>
      <c r="I314" s="144"/>
      <c r="J314" s="145">
        <f t="shared" si="50"/>
        <v>0</v>
      </c>
      <c r="K314" s="146"/>
      <c r="L314" s="32"/>
      <c r="M314" s="147" t="s">
        <v>1</v>
      </c>
      <c r="N314" s="148" t="s">
        <v>45</v>
      </c>
      <c r="P314" s="149">
        <f t="shared" si="51"/>
        <v>0</v>
      </c>
      <c r="Q314" s="149">
        <v>0</v>
      </c>
      <c r="R314" s="149">
        <f t="shared" si="52"/>
        <v>0</v>
      </c>
      <c r="S314" s="149">
        <v>0</v>
      </c>
      <c r="T314" s="150">
        <f t="shared" si="53"/>
        <v>0</v>
      </c>
      <c r="AR314" s="151" t="s">
        <v>497</v>
      </c>
      <c r="AT314" s="151" t="s">
        <v>375</v>
      </c>
      <c r="AU314" s="151" t="s">
        <v>90</v>
      </c>
      <c r="AY314" s="17" t="s">
        <v>373</v>
      </c>
      <c r="BE314" s="152">
        <f t="shared" si="54"/>
        <v>0</v>
      </c>
      <c r="BF314" s="152">
        <f t="shared" si="55"/>
        <v>0</v>
      </c>
      <c r="BG314" s="152">
        <f t="shared" si="56"/>
        <v>0</v>
      </c>
      <c r="BH314" s="152">
        <f t="shared" si="57"/>
        <v>0</v>
      </c>
      <c r="BI314" s="152">
        <f t="shared" si="58"/>
        <v>0</v>
      </c>
      <c r="BJ314" s="17" t="s">
        <v>87</v>
      </c>
      <c r="BK314" s="152">
        <f t="shared" si="59"/>
        <v>0</v>
      </c>
      <c r="BL314" s="17" t="s">
        <v>497</v>
      </c>
      <c r="BM314" s="151" t="s">
        <v>3980</v>
      </c>
    </row>
    <row r="315" spans="2:65" s="1" customFormat="1" ht="16.5" customHeight="1">
      <c r="B315" s="32"/>
      <c r="C315" s="139" t="s">
        <v>1639</v>
      </c>
      <c r="D315" s="139" t="s">
        <v>375</v>
      </c>
      <c r="E315" s="140" t="s">
        <v>3981</v>
      </c>
      <c r="F315" s="141" t="s">
        <v>3982</v>
      </c>
      <c r="G315" s="142" t="s">
        <v>914</v>
      </c>
      <c r="H315" s="143">
        <v>1</v>
      </c>
      <c r="I315" s="144"/>
      <c r="J315" s="145">
        <f t="shared" si="50"/>
        <v>0</v>
      </c>
      <c r="K315" s="146"/>
      <c r="L315" s="32"/>
      <c r="M315" s="147" t="s">
        <v>1</v>
      </c>
      <c r="N315" s="148" t="s">
        <v>45</v>
      </c>
      <c r="P315" s="149">
        <f t="shared" si="51"/>
        <v>0</v>
      </c>
      <c r="Q315" s="149">
        <v>0</v>
      </c>
      <c r="R315" s="149">
        <f t="shared" si="52"/>
        <v>0</v>
      </c>
      <c r="S315" s="149">
        <v>0</v>
      </c>
      <c r="T315" s="150">
        <f t="shared" si="53"/>
        <v>0</v>
      </c>
      <c r="AR315" s="151" t="s">
        <v>497</v>
      </c>
      <c r="AT315" s="151" t="s">
        <v>375</v>
      </c>
      <c r="AU315" s="151" t="s">
        <v>90</v>
      </c>
      <c r="AY315" s="17" t="s">
        <v>373</v>
      </c>
      <c r="BE315" s="152">
        <f t="shared" si="54"/>
        <v>0</v>
      </c>
      <c r="BF315" s="152">
        <f t="shared" si="55"/>
        <v>0</v>
      </c>
      <c r="BG315" s="152">
        <f t="shared" si="56"/>
        <v>0</v>
      </c>
      <c r="BH315" s="152">
        <f t="shared" si="57"/>
        <v>0</v>
      </c>
      <c r="BI315" s="152">
        <f t="shared" si="58"/>
        <v>0</v>
      </c>
      <c r="BJ315" s="17" t="s">
        <v>87</v>
      </c>
      <c r="BK315" s="152">
        <f t="shared" si="59"/>
        <v>0</v>
      </c>
      <c r="BL315" s="17" t="s">
        <v>497</v>
      </c>
      <c r="BM315" s="151" t="s">
        <v>3983</v>
      </c>
    </row>
    <row r="316" spans="2:65" s="1" customFormat="1" ht="16.5" customHeight="1">
      <c r="B316" s="32"/>
      <c r="C316" s="139" t="s">
        <v>1649</v>
      </c>
      <c r="D316" s="139" t="s">
        <v>375</v>
      </c>
      <c r="E316" s="140" t="s">
        <v>3984</v>
      </c>
      <c r="F316" s="141" t="s">
        <v>3985</v>
      </c>
      <c r="G316" s="142" t="s">
        <v>465</v>
      </c>
      <c r="H316" s="143">
        <v>1220.4000000000001</v>
      </c>
      <c r="I316" s="144"/>
      <c r="J316" s="145">
        <f t="shared" si="50"/>
        <v>0</v>
      </c>
      <c r="K316" s="146"/>
      <c r="L316" s="32"/>
      <c r="M316" s="147" t="s">
        <v>1</v>
      </c>
      <c r="N316" s="148" t="s">
        <v>45</v>
      </c>
      <c r="P316" s="149">
        <f t="shared" si="51"/>
        <v>0</v>
      </c>
      <c r="Q316" s="149">
        <v>0</v>
      </c>
      <c r="R316" s="149">
        <f t="shared" si="52"/>
        <v>0</v>
      </c>
      <c r="S316" s="149">
        <v>0</v>
      </c>
      <c r="T316" s="150">
        <f t="shared" si="53"/>
        <v>0</v>
      </c>
      <c r="AR316" s="151" t="s">
        <v>497</v>
      </c>
      <c r="AT316" s="151" t="s">
        <v>375</v>
      </c>
      <c r="AU316" s="151" t="s">
        <v>90</v>
      </c>
      <c r="AY316" s="17" t="s">
        <v>373</v>
      </c>
      <c r="BE316" s="152">
        <f t="shared" si="54"/>
        <v>0</v>
      </c>
      <c r="BF316" s="152">
        <f t="shared" si="55"/>
        <v>0</v>
      </c>
      <c r="BG316" s="152">
        <f t="shared" si="56"/>
        <v>0</v>
      </c>
      <c r="BH316" s="152">
        <f t="shared" si="57"/>
        <v>0</v>
      </c>
      <c r="BI316" s="152">
        <f t="shared" si="58"/>
        <v>0</v>
      </c>
      <c r="BJ316" s="17" t="s">
        <v>87</v>
      </c>
      <c r="BK316" s="152">
        <f t="shared" si="59"/>
        <v>0</v>
      </c>
      <c r="BL316" s="17" t="s">
        <v>497</v>
      </c>
      <c r="BM316" s="151" t="s">
        <v>3986</v>
      </c>
    </row>
    <row r="317" spans="2:65" s="13" customFormat="1" ht="11.25">
      <c r="B317" s="160"/>
      <c r="D317" s="154" t="s">
        <v>381</v>
      </c>
      <c r="E317" s="161" t="s">
        <v>1</v>
      </c>
      <c r="F317" s="162" t="s">
        <v>3987</v>
      </c>
      <c r="H317" s="163">
        <v>1220.4000000000001</v>
      </c>
      <c r="I317" s="164"/>
      <c r="L317" s="160"/>
      <c r="M317" s="165"/>
      <c r="T317" s="166"/>
      <c r="AT317" s="161" t="s">
        <v>381</v>
      </c>
      <c r="AU317" s="161" t="s">
        <v>90</v>
      </c>
      <c r="AV317" s="13" t="s">
        <v>90</v>
      </c>
      <c r="AW317" s="13" t="s">
        <v>36</v>
      </c>
      <c r="AX317" s="13" t="s">
        <v>87</v>
      </c>
      <c r="AY317" s="161" t="s">
        <v>373</v>
      </c>
    </row>
    <row r="318" spans="2:65" s="1" customFormat="1" ht="16.5" customHeight="1">
      <c r="B318" s="32"/>
      <c r="C318" s="139" t="s">
        <v>1653</v>
      </c>
      <c r="D318" s="139" t="s">
        <v>375</v>
      </c>
      <c r="E318" s="140" t="s">
        <v>3988</v>
      </c>
      <c r="F318" s="141" t="s">
        <v>3989</v>
      </c>
      <c r="G318" s="142" t="s">
        <v>1957</v>
      </c>
      <c r="H318" s="143">
        <v>160</v>
      </c>
      <c r="I318" s="144"/>
      <c r="J318" s="145">
        <f>ROUND(I318*H318,2)</f>
        <v>0</v>
      </c>
      <c r="K318" s="146"/>
      <c r="L318" s="32"/>
      <c r="M318" s="147" t="s">
        <v>1</v>
      </c>
      <c r="N318" s="148" t="s">
        <v>45</v>
      </c>
      <c r="P318" s="149">
        <f>O318*H318</f>
        <v>0</v>
      </c>
      <c r="Q318" s="149">
        <v>0</v>
      </c>
      <c r="R318" s="149">
        <f>Q318*H318</f>
        <v>0</v>
      </c>
      <c r="S318" s="149">
        <v>0</v>
      </c>
      <c r="T318" s="150">
        <f>S318*H318</f>
        <v>0</v>
      </c>
      <c r="AR318" s="151" t="s">
        <v>497</v>
      </c>
      <c r="AT318" s="151" t="s">
        <v>375</v>
      </c>
      <c r="AU318" s="151" t="s">
        <v>90</v>
      </c>
      <c r="AY318" s="17" t="s">
        <v>373</v>
      </c>
      <c r="BE318" s="152">
        <f>IF(N318="základní",J318,0)</f>
        <v>0</v>
      </c>
      <c r="BF318" s="152">
        <f>IF(N318="snížená",J318,0)</f>
        <v>0</v>
      </c>
      <c r="BG318" s="152">
        <f>IF(N318="zákl. přenesená",J318,0)</f>
        <v>0</v>
      </c>
      <c r="BH318" s="152">
        <f>IF(N318="sníž. přenesená",J318,0)</f>
        <v>0</v>
      </c>
      <c r="BI318" s="152">
        <f>IF(N318="nulová",J318,0)</f>
        <v>0</v>
      </c>
      <c r="BJ318" s="17" t="s">
        <v>87</v>
      </c>
      <c r="BK318" s="152">
        <f>ROUND(I318*H318,2)</f>
        <v>0</v>
      </c>
      <c r="BL318" s="17" t="s">
        <v>497</v>
      </c>
      <c r="BM318" s="151" t="s">
        <v>3990</v>
      </c>
    </row>
    <row r="319" spans="2:65" s="1" customFormat="1" ht="16.5" customHeight="1">
      <c r="B319" s="32"/>
      <c r="C319" s="139" t="s">
        <v>1657</v>
      </c>
      <c r="D319" s="139" t="s">
        <v>375</v>
      </c>
      <c r="E319" s="140" t="s">
        <v>3991</v>
      </c>
      <c r="F319" s="141" t="s">
        <v>3992</v>
      </c>
      <c r="G319" s="142" t="s">
        <v>172</v>
      </c>
      <c r="H319" s="143">
        <v>1130.4000000000001</v>
      </c>
      <c r="I319" s="144"/>
      <c r="J319" s="145">
        <f>ROUND(I319*H319,2)</f>
        <v>0</v>
      </c>
      <c r="K319" s="146"/>
      <c r="L319" s="32"/>
      <c r="M319" s="147" t="s">
        <v>1</v>
      </c>
      <c r="N319" s="148" t="s">
        <v>45</v>
      </c>
      <c r="P319" s="149">
        <f>O319*H319</f>
        <v>0</v>
      </c>
      <c r="Q319" s="149">
        <v>0</v>
      </c>
      <c r="R319" s="149">
        <f>Q319*H319</f>
        <v>0</v>
      </c>
      <c r="S319" s="149">
        <v>0</v>
      </c>
      <c r="T319" s="150">
        <f>S319*H319</f>
        <v>0</v>
      </c>
      <c r="AR319" s="151" t="s">
        <v>497</v>
      </c>
      <c r="AT319" s="151" t="s">
        <v>375</v>
      </c>
      <c r="AU319" s="151" t="s">
        <v>90</v>
      </c>
      <c r="AY319" s="17" t="s">
        <v>373</v>
      </c>
      <c r="BE319" s="152">
        <f>IF(N319="základní",J319,0)</f>
        <v>0</v>
      </c>
      <c r="BF319" s="152">
        <f>IF(N319="snížená",J319,0)</f>
        <v>0</v>
      </c>
      <c r="BG319" s="152">
        <f>IF(N319="zákl. přenesená",J319,0)</f>
        <v>0</v>
      </c>
      <c r="BH319" s="152">
        <f>IF(N319="sníž. přenesená",J319,0)</f>
        <v>0</v>
      </c>
      <c r="BI319" s="152">
        <f>IF(N319="nulová",J319,0)</f>
        <v>0</v>
      </c>
      <c r="BJ319" s="17" t="s">
        <v>87</v>
      </c>
      <c r="BK319" s="152">
        <f>ROUND(I319*H319,2)</f>
        <v>0</v>
      </c>
      <c r="BL319" s="17" t="s">
        <v>497</v>
      </c>
      <c r="BM319" s="151" t="s">
        <v>3993</v>
      </c>
    </row>
    <row r="320" spans="2:65" s="13" customFormat="1" ht="11.25">
      <c r="B320" s="160"/>
      <c r="D320" s="154" t="s">
        <v>381</v>
      </c>
      <c r="E320" s="161" t="s">
        <v>1</v>
      </c>
      <c r="F320" s="162" t="s">
        <v>3994</v>
      </c>
      <c r="H320" s="163">
        <v>1130.4000000000001</v>
      </c>
      <c r="I320" s="164"/>
      <c r="L320" s="160"/>
      <c r="M320" s="165"/>
      <c r="T320" s="166"/>
      <c r="AT320" s="161" t="s">
        <v>381</v>
      </c>
      <c r="AU320" s="161" t="s">
        <v>90</v>
      </c>
      <c r="AV320" s="13" t="s">
        <v>90</v>
      </c>
      <c r="AW320" s="13" t="s">
        <v>36</v>
      </c>
      <c r="AX320" s="13" t="s">
        <v>87</v>
      </c>
      <c r="AY320" s="161" t="s">
        <v>373</v>
      </c>
    </row>
    <row r="321" spans="2:65" s="1" customFormat="1" ht="24.2" customHeight="1">
      <c r="B321" s="32"/>
      <c r="C321" s="139" t="s">
        <v>1661</v>
      </c>
      <c r="D321" s="139" t="s">
        <v>375</v>
      </c>
      <c r="E321" s="140" t="s">
        <v>3995</v>
      </c>
      <c r="F321" s="141" t="s">
        <v>3996</v>
      </c>
      <c r="G321" s="142" t="s">
        <v>914</v>
      </c>
      <c r="H321" s="143">
        <v>22</v>
      </c>
      <c r="I321" s="144"/>
      <c r="J321" s="145">
        <f>ROUND(I321*H321,2)</f>
        <v>0</v>
      </c>
      <c r="K321" s="146"/>
      <c r="L321" s="32"/>
      <c r="M321" s="147" t="s">
        <v>1</v>
      </c>
      <c r="N321" s="148" t="s">
        <v>45</v>
      </c>
      <c r="P321" s="149">
        <f>O321*H321</f>
        <v>0</v>
      </c>
      <c r="Q321" s="149">
        <v>0</v>
      </c>
      <c r="R321" s="149">
        <f>Q321*H321</f>
        <v>0</v>
      </c>
      <c r="S321" s="149">
        <v>0</v>
      </c>
      <c r="T321" s="150">
        <f>S321*H321</f>
        <v>0</v>
      </c>
      <c r="AR321" s="151" t="s">
        <v>497</v>
      </c>
      <c r="AT321" s="151" t="s">
        <v>375</v>
      </c>
      <c r="AU321" s="151" t="s">
        <v>90</v>
      </c>
      <c r="AY321" s="17" t="s">
        <v>373</v>
      </c>
      <c r="BE321" s="152">
        <f>IF(N321="základní",J321,0)</f>
        <v>0</v>
      </c>
      <c r="BF321" s="152">
        <f>IF(N321="snížená",J321,0)</f>
        <v>0</v>
      </c>
      <c r="BG321" s="152">
        <f>IF(N321="zákl. přenesená",J321,0)</f>
        <v>0</v>
      </c>
      <c r="BH321" s="152">
        <f>IF(N321="sníž. přenesená",J321,0)</f>
        <v>0</v>
      </c>
      <c r="BI321" s="152">
        <f>IF(N321="nulová",J321,0)</f>
        <v>0</v>
      </c>
      <c r="BJ321" s="17" t="s">
        <v>87</v>
      </c>
      <c r="BK321" s="152">
        <f>ROUND(I321*H321,2)</f>
        <v>0</v>
      </c>
      <c r="BL321" s="17" t="s">
        <v>497</v>
      </c>
      <c r="BM321" s="151" t="s">
        <v>3997</v>
      </c>
    </row>
    <row r="322" spans="2:65" s="13" customFormat="1" ht="11.25">
      <c r="B322" s="160"/>
      <c r="D322" s="154" t="s">
        <v>381</v>
      </c>
      <c r="E322" s="161" t="s">
        <v>1</v>
      </c>
      <c r="F322" s="162" t="s">
        <v>560</v>
      </c>
      <c r="H322" s="163">
        <v>22</v>
      </c>
      <c r="I322" s="164"/>
      <c r="L322" s="160"/>
      <c r="M322" s="165"/>
      <c r="T322" s="166"/>
      <c r="AT322" s="161" t="s">
        <v>381</v>
      </c>
      <c r="AU322" s="161" t="s">
        <v>90</v>
      </c>
      <c r="AV322" s="13" t="s">
        <v>90</v>
      </c>
      <c r="AW322" s="13" t="s">
        <v>36</v>
      </c>
      <c r="AX322" s="13" t="s">
        <v>87</v>
      </c>
      <c r="AY322" s="161" t="s">
        <v>373</v>
      </c>
    </row>
    <row r="323" spans="2:65" s="1" customFormat="1" ht="24.2" customHeight="1">
      <c r="B323" s="32"/>
      <c r="C323" s="139" t="s">
        <v>1665</v>
      </c>
      <c r="D323" s="139" t="s">
        <v>375</v>
      </c>
      <c r="E323" s="140" t="s">
        <v>3998</v>
      </c>
      <c r="F323" s="141" t="s">
        <v>3999</v>
      </c>
      <c r="G323" s="142" t="s">
        <v>914</v>
      </c>
      <c r="H323" s="143">
        <v>74</v>
      </c>
      <c r="I323" s="144"/>
      <c r="J323" s="145">
        <f>ROUND(I323*H323,2)</f>
        <v>0</v>
      </c>
      <c r="K323" s="146"/>
      <c r="L323" s="32"/>
      <c r="M323" s="147" t="s">
        <v>1</v>
      </c>
      <c r="N323" s="148" t="s">
        <v>45</v>
      </c>
      <c r="P323" s="149">
        <f>O323*H323</f>
        <v>0</v>
      </c>
      <c r="Q323" s="149">
        <v>0</v>
      </c>
      <c r="R323" s="149">
        <f>Q323*H323</f>
        <v>0</v>
      </c>
      <c r="S323" s="149">
        <v>0</v>
      </c>
      <c r="T323" s="150">
        <f>S323*H323</f>
        <v>0</v>
      </c>
      <c r="AR323" s="151" t="s">
        <v>497</v>
      </c>
      <c r="AT323" s="151" t="s">
        <v>375</v>
      </c>
      <c r="AU323" s="151" t="s">
        <v>90</v>
      </c>
      <c r="AY323" s="17" t="s">
        <v>373</v>
      </c>
      <c r="BE323" s="152">
        <f>IF(N323="základní",J323,0)</f>
        <v>0</v>
      </c>
      <c r="BF323" s="152">
        <f>IF(N323="snížená",J323,0)</f>
        <v>0</v>
      </c>
      <c r="BG323" s="152">
        <f>IF(N323="zákl. přenesená",J323,0)</f>
        <v>0</v>
      </c>
      <c r="BH323" s="152">
        <f>IF(N323="sníž. přenesená",J323,0)</f>
        <v>0</v>
      </c>
      <c r="BI323" s="152">
        <f>IF(N323="nulová",J323,0)</f>
        <v>0</v>
      </c>
      <c r="BJ323" s="17" t="s">
        <v>87</v>
      </c>
      <c r="BK323" s="152">
        <f>ROUND(I323*H323,2)</f>
        <v>0</v>
      </c>
      <c r="BL323" s="17" t="s">
        <v>497</v>
      </c>
      <c r="BM323" s="151" t="s">
        <v>4000</v>
      </c>
    </row>
    <row r="324" spans="2:65" s="13" customFormat="1" ht="11.25">
      <c r="B324" s="160"/>
      <c r="D324" s="154" t="s">
        <v>381</v>
      </c>
      <c r="E324" s="161" t="s">
        <v>1</v>
      </c>
      <c r="F324" s="162" t="s">
        <v>4001</v>
      </c>
      <c r="H324" s="163">
        <v>74</v>
      </c>
      <c r="I324" s="164"/>
      <c r="L324" s="160"/>
      <c r="M324" s="165"/>
      <c r="T324" s="166"/>
      <c r="AT324" s="161" t="s">
        <v>381</v>
      </c>
      <c r="AU324" s="161" t="s">
        <v>90</v>
      </c>
      <c r="AV324" s="13" t="s">
        <v>90</v>
      </c>
      <c r="AW324" s="13" t="s">
        <v>36</v>
      </c>
      <c r="AX324" s="13" t="s">
        <v>87</v>
      </c>
      <c r="AY324" s="161" t="s">
        <v>373</v>
      </c>
    </row>
    <row r="325" spans="2:65" s="1" customFormat="1" ht="24.2" customHeight="1">
      <c r="B325" s="32"/>
      <c r="C325" s="139" t="s">
        <v>1669</v>
      </c>
      <c r="D325" s="139" t="s">
        <v>375</v>
      </c>
      <c r="E325" s="140" t="s">
        <v>4002</v>
      </c>
      <c r="F325" s="141" t="s">
        <v>4003</v>
      </c>
      <c r="G325" s="142" t="s">
        <v>914</v>
      </c>
      <c r="H325" s="143">
        <v>10</v>
      </c>
      <c r="I325" s="144"/>
      <c r="J325" s="145">
        <f t="shared" ref="J325:J330" si="60">ROUND(I325*H325,2)</f>
        <v>0</v>
      </c>
      <c r="K325" s="146"/>
      <c r="L325" s="32"/>
      <c r="M325" s="147" t="s">
        <v>1</v>
      </c>
      <c r="N325" s="148" t="s">
        <v>45</v>
      </c>
      <c r="P325" s="149">
        <f t="shared" ref="P325:P330" si="61">O325*H325</f>
        <v>0</v>
      </c>
      <c r="Q325" s="149">
        <v>0</v>
      </c>
      <c r="R325" s="149">
        <f t="shared" ref="R325:R330" si="62">Q325*H325</f>
        <v>0</v>
      </c>
      <c r="S325" s="149">
        <v>0</v>
      </c>
      <c r="T325" s="150">
        <f t="shared" ref="T325:T330" si="63">S325*H325</f>
        <v>0</v>
      </c>
      <c r="AR325" s="151" t="s">
        <v>497</v>
      </c>
      <c r="AT325" s="151" t="s">
        <v>375</v>
      </c>
      <c r="AU325" s="151" t="s">
        <v>90</v>
      </c>
      <c r="AY325" s="17" t="s">
        <v>373</v>
      </c>
      <c r="BE325" s="152">
        <f t="shared" ref="BE325:BE330" si="64">IF(N325="základní",J325,0)</f>
        <v>0</v>
      </c>
      <c r="BF325" s="152">
        <f t="shared" ref="BF325:BF330" si="65">IF(N325="snížená",J325,0)</f>
        <v>0</v>
      </c>
      <c r="BG325" s="152">
        <f t="shared" ref="BG325:BG330" si="66">IF(N325="zákl. přenesená",J325,0)</f>
        <v>0</v>
      </c>
      <c r="BH325" s="152">
        <f t="shared" ref="BH325:BH330" si="67">IF(N325="sníž. přenesená",J325,0)</f>
        <v>0</v>
      </c>
      <c r="BI325" s="152">
        <f t="shared" ref="BI325:BI330" si="68">IF(N325="nulová",J325,0)</f>
        <v>0</v>
      </c>
      <c r="BJ325" s="17" t="s">
        <v>87</v>
      </c>
      <c r="BK325" s="152">
        <f t="shared" ref="BK325:BK330" si="69">ROUND(I325*H325,2)</f>
        <v>0</v>
      </c>
      <c r="BL325" s="17" t="s">
        <v>497</v>
      </c>
      <c r="BM325" s="151" t="s">
        <v>4004</v>
      </c>
    </row>
    <row r="326" spans="2:65" s="1" customFormat="1" ht="16.5" customHeight="1">
      <c r="B326" s="32"/>
      <c r="C326" s="139" t="s">
        <v>1673</v>
      </c>
      <c r="D326" s="139" t="s">
        <v>375</v>
      </c>
      <c r="E326" s="140" t="s">
        <v>4005</v>
      </c>
      <c r="F326" s="141" t="s">
        <v>4006</v>
      </c>
      <c r="G326" s="142" t="s">
        <v>172</v>
      </c>
      <c r="H326" s="143">
        <v>942</v>
      </c>
      <c r="I326" s="144"/>
      <c r="J326" s="145">
        <f t="shared" si="60"/>
        <v>0</v>
      </c>
      <c r="K326" s="146"/>
      <c r="L326" s="32"/>
      <c r="M326" s="147" t="s">
        <v>1</v>
      </c>
      <c r="N326" s="148" t="s">
        <v>45</v>
      </c>
      <c r="P326" s="149">
        <f t="shared" si="61"/>
        <v>0</v>
      </c>
      <c r="Q326" s="149">
        <v>0</v>
      </c>
      <c r="R326" s="149">
        <f t="shared" si="62"/>
        <v>0</v>
      </c>
      <c r="S326" s="149">
        <v>0</v>
      </c>
      <c r="T326" s="150">
        <f t="shared" si="63"/>
        <v>0</v>
      </c>
      <c r="AR326" s="151" t="s">
        <v>497</v>
      </c>
      <c r="AT326" s="151" t="s">
        <v>375</v>
      </c>
      <c r="AU326" s="151" t="s">
        <v>90</v>
      </c>
      <c r="AY326" s="17" t="s">
        <v>373</v>
      </c>
      <c r="BE326" s="152">
        <f t="shared" si="64"/>
        <v>0</v>
      </c>
      <c r="BF326" s="152">
        <f t="shared" si="65"/>
        <v>0</v>
      </c>
      <c r="BG326" s="152">
        <f t="shared" si="66"/>
        <v>0</v>
      </c>
      <c r="BH326" s="152">
        <f t="shared" si="67"/>
        <v>0</v>
      </c>
      <c r="BI326" s="152">
        <f t="shared" si="68"/>
        <v>0</v>
      </c>
      <c r="BJ326" s="17" t="s">
        <v>87</v>
      </c>
      <c r="BK326" s="152">
        <f t="shared" si="69"/>
        <v>0</v>
      </c>
      <c r="BL326" s="17" t="s">
        <v>497</v>
      </c>
      <c r="BM326" s="151" t="s">
        <v>4007</v>
      </c>
    </row>
    <row r="327" spans="2:65" s="1" customFormat="1" ht="16.5" customHeight="1">
      <c r="B327" s="32"/>
      <c r="C327" s="139" t="s">
        <v>1678</v>
      </c>
      <c r="D327" s="139" t="s">
        <v>375</v>
      </c>
      <c r="E327" s="140" t="s">
        <v>4008</v>
      </c>
      <c r="F327" s="141" t="s">
        <v>4009</v>
      </c>
      <c r="G327" s="142" t="s">
        <v>172</v>
      </c>
      <c r="H327" s="143">
        <v>942</v>
      </c>
      <c r="I327" s="144"/>
      <c r="J327" s="145">
        <f t="shared" si="60"/>
        <v>0</v>
      </c>
      <c r="K327" s="146"/>
      <c r="L327" s="32"/>
      <c r="M327" s="147" t="s">
        <v>1</v>
      </c>
      <c r="N327" s="148" t="s">
        <v>45</v>
      </c>
      <c r="P327" s="149">
        <f t="shared" si="61"/>
        <v>0</v>
      </c>
      <c r="Q327" s="149">
        <v>0</v>
      </c>
      <c r="R327" s="149">
        <f t="shared" si="62"/>
        <v>0</v>
      </c>
      <c r="S327" s="149">
        <v>0</v>
      </c>
      <c r="T327" s="150">
        <f t="shared" si="63"/>
        <v>0</v>
      </c>
      <c r="AR327" s="151" t="s">
        <v>497</v>
      </c>
      <c r="AT327" s="151" t="s">
        <v>375</v>
      </c>
      <c r="AU327" s="151" t="s">
        <v>90</v>
      </c>
      <c r="AY327" s="17" t="s">
        <v>373</v>
      </c>
      <c r="BE327" s="152">
        <f t="shared" si="64"/>
        <v>0</v>
      </c>
      <c r="BF327" s="152">
        <f t="shared" si="65"/>
        <v>0</v>
      </c>
      <c r="BG327" s="152">
        <f t="shared" si="66"/>
        <v>0</v>
      </c>
      <c r="BH327" s="152">
        <f t="shared" si="67"/>
        <v>0</v>
      </c>
      <c r="BI327" s="152">
        <f t="shared" si="68"/>
        <v>0</v>
      </c>
      <c r="BJ327" s="17" t="s">
        <v>87</v>
      </c>
      <c r="BK327" s="152">
        <f t="shared" si="69"/>
        <v>0</v>
      </c>
      <c r="BL327" s="17" t="s">
        <v>497</v>
      </c>
      <c r="BM327" s="151" t="s">
        <v>4010</v>
      </c>
    </row>
    <row r="328" spans="2:65" s="1" customFormat="1" ht="16.5" customHeight="1">
      <c r="B328" s="32"/>
      <c r="C328" s="139" t="s">
        <v>1683</v>
      </c>
      <c r="D328" s="139" t="s">
        <v>375</v>
      </c>
      <c r="E328" s="140" t="s">
        <v>4011</v>
      </c>
      <c r="F328" s="141" t="s">
        <v>4012</v>
      </c>
      <c r="G328" s="142" t="s">
        <v>914</v>
      </c>
      <c r="H328" s="143">
        <v>13</v>
      </c>
      <c r="I328" s="144"/>
      <c r="J328" s="145">
        <f t="shared" si="60"/>
        <v>0</v>
      </c>
      <c r="K328" s="146"/>
      <c r="L328" s="32"/>
      <c r="M328" s="147" t="s">
        <v>1</v>
      </c>
      <c r="N328" s="148" t="s">
        <v>45</v>
      </c>
      <c r="P328" s="149">
        <f t="shared" si="61"/>
        <v>0</v>
      </c>
      <c r="Q328" s="149">
        <v>0</v>
      </c>
      <c r="R328" s="149">
        <f t="shared" si="62"/>
        <v>0</v>
      </c>
      <c r="S328" s="149">
        <v>0</v>
      </c>
      <c r="T328" s="150">
        <f t="shared" si="63"/>
        <v>0</v>
      </c>
      <c r="AR328" s="151" t="s">
        <v>497</v>
      </c>
      <c r="AT328" s="151" t="s">
        <v>375</v>
      </c>
      <c r="AU328" s="151" t="s">
        <v>90</v>
      </c>
      <c r="AY328" s="17" t="s">
        <v>373</v>
      </c>
      <c r="BE328" s="152">
        <f t="shared" si="64"/>
        <v>0</v>
      </c>
      <c r="BF328" s="152">
        <f t="shared" si="65"/>
        <v>0</v>
      </c>
      <c r="BG328" s="152">
        <f t="shared" si="66"/>
        <v>0</v>
      </c>
      <c r="BH328" s="152">
        <f t="shared" si="67"/>
        <v>0</v>
      </c>
      <c r="BI328" s="152">
        <f t="shared" si="68"/>
        <v>0</v>
      </c>
      <c r="BJ328" s="17" t="s">
        <v>87</v>
      </c>
      <c r="BK328" s="152">
        <f t="shared" si="69"/>
        <v>0</v>
      </c>
      <c r="BL328" s="17" t="s">
        <v>497</v>
      </c>
      <c r="BM328" s="151" t="s">
        <v>4013</v>
      </c>
    </row>
    <row r="329" spans="2:65" s="1" customFormat="1" ht="16.5" customHeight="1">
      <c r="B329" s="32"/>
      <c r="C329" s="139" t="s">
        <v>1691</v>
      </c>
      <c r="D329" s="139" t="s">
        <v>375</v>
      </c>
      <c r="E329" s="140" t="s">
        <v>4014</v>
      </c>
      <c r="F329" s="141" t="s">
        <v>4015</v>
      </c>
      <c r="G329" s="142" t="s">
        <v>914</v>
      </c>
      <c r="H329" s="143">
        <v>13</v>
      </c>
      <c r="I329" s="144"/>
      <c r="J329" s="145">
        <f t="shared" si="60"/>
        <v>0</v>
      </c>
      <c r="K329" s="146"/>
      <c r="L329" s="32"/>
      <c r="M329" s="147" t="s">
        <v>1</v>
      </c>
      <c r="N329" s="148" t="s">
        <v>45</v>
      </c>
      <c r="P329" s="149">
        <f t="shared" si="61"/>
        <v>0</v>
      </c>
      <c r="Q329" s="149">
        <v>0</v>
      </c>
      <c r="R329" s="149">
        <f t="shared" si="62"/>
        <v>0</v>
      </c>
      <c r="S329" s="149">
        <v>0</v>
      </c>
      <c r="T329" s="150">
        <f t="shared" si="63"/>
        <v>0</v>
      </c>
      <c r="AR329" s="151" t="s">
        <v>497</v>
      </c>
      <c r="AT329" s="151" t="s">
        <v>375</v>
      </c>
      <c r="AU329" s="151" t="s">
        <v>90</v>
      </c>
      <c r="AY329" s="17" t="s">
        <v>373</v>
      </c>
      <c r="BE329" s="152">
        <f t="shared" si="64"/>
        <v>0</v>
      </c>
      <c r="BF329" s="152">
        <f t="shared" si="65"/>
        <v>0</v>
      </c>
      <c r="BG329" s="152">
        <f t="shared" si="66"/>
        <v>0</v>
      </c>
      <c r="BH329" s="152">
        <f t="shared" si="67"/>
        <v>0</v>
      </c>
      <c r="BI329" s="152">
        <f t="shared" si="68"/>
        <v>0</v>
      </c>
      <c r="BJ329" s="17" t="s">
        <v>87</v>
      </c>
      <c r="BK329" s="152">
        <f t="shared" si="69"/>
        <v>0</v>
      </c>
      <c r="BL329" s="17" t="s">
        <v>497</v>
      </c>
      <c r="BM329" s="151" t="s">
        <v>4016</v>
      </c>
    </row>
    <row r="330" spans="2:65" s="1" customFormat="1" ht="24.2" customHeight="1">
      <c r="B330" s="32"/>
      <c r="C330" s="139" t="s">
        <v>1698</v>
      </c>
      <c r="D330" s="139" t="s">
        <v>375</v>
      </c>
      <c r="E330" s="140" t="s">
        <v>4017</v>
      </c>
      <c r="F330" s="141" t="s">
        <v>4018</v>
      </c>
      <c r="G330" s="142" t="s">
        <v>647</v>
      </c>
      <c r="H330" s="143">
        <v>0.80600000000000005</v>
      </c>
      <c r="I330" s="144"/>
      <c r="J330" s="145">
        <f t="shared" si="60"/>
        <v>0</v>
      </c>
      <c r="K330" s="146"/>
      <c r="L330" s="32"/>
      <c r="M330" s="147" t="s">
        <v>1</v>
      </c>
      <c r="N330" s="148" t="s">
        <v>45</v>
      </c>
      <c r="P330" s="149">
        <f t="shared" si="61"/>
        <v>0</v>
      </c>
      <c r="Q330" s="149">
        <v>0</v>
      </c>
      <c r="R330" s="149">
        <f t="shared" si="62"/>
        <v>0</v>
      </c>
      <c r="S330" s="149">
        <v>0</v>
      </c>
      <c r="T330" s="150">
        <f t="shared" si="63"/>
        <v>0</v>
      </c>
      <c r="AR330" s="151" t="s">
        <v>497</v>
      </c>
      <c r="AT330" s="151" t="s">
        <v>375</v>
      </c>
      <c r="AU330" s="151" t="s">
        <v>90</v>
      </c>
      <c r="AY330" s="17" t="s">
        <v>373</v>
      </c>
      <c r="BE330" s="152">
        <f t="shared" si="64"/>
        <v>0</v>
      </c>
      <c r="BF330" s="152">
        <f t="shared" si="65"/>
        <v>0</v>
      </c>
      <c r="BG330" s="152">
        <f t="shared" si="66"/>
        <v>0</v>
      </c>
      <c r="BH330" s="152">
        <f t="shared" si="67"/>
        <v>0</v>
      </c>
      <c r="BI330" s="152">
        <f t="shared" si="68"/>
        <v>0</v>
      </c>
      <c r="BJ330" s="17" t="s">
        <v>87</v>
      </c>
      <c r="BK330" s="152">
        <f t="shared" si="69"/>
        <v>0</v>
      </c>
      <c r="BL330" s="17" t="s">
        <v>497</v>
      </c>
      <c r="BM330" s="151" t="s">
        <v>4019</v>
      </c>
    </row>
    <row r="331" spans="2:65" s="11" customFormat="1" ht="22.9" customHeight="1">
      <c r="B331" s="127"/>
      <c r="D331" s="128" t="s">
        <v>79</v>
      </c>
      <c r="E331" s="137" t="s">
        <v>4020</v>
      </c>
      <c r="F331" s="137" t="s">
        <v>4021</v>
      </c>
      <c r="I331" s="130"/>
      <c r="J331" s="138">
        <f>BK331</f>
        <v>0</v>
      </c>
      <c r="L331" s="127"/>
      <c r="M331" s="132"/>
      <c r="P331" s="133">
        <f>SUM(P332:P354)</f>
        <v>0</v>
      </c>
      <c r="R331" s="133">
        <f>SUM(R332:R354)</f>
        <v>5.2539999999999996E-2</v>
      </c>
      <c r="T331" s="134">
        <f>SUM(T332:T354)</f>
        <v>0</v>
      </c>
      <c r="AR331" s="128" t="s">
        <v>90</v>
      </c>
      <c r="AT331" s="135" t="s">
        <v>79</v>
      </c>
      <c r="AU331" s="135" t="s">
        <v>87</v>
      </c>
      <c r="AY331" s="128" t="s">
        <v>373</v>
      </c>
      <c r="BK331" s="136">
        <f>SUM(BK332:BK354)</f>
        <v>0</v>
      </c>
    </row>
    <row r="332" spans="2:65" s="1" customFormat="1" ht="16.5" customHeight="1">
      <c r="B332" s="32"/>
      <c r="C332" s="139" t="s">
        <v>302</v>
      </c>
      <c r="D332" s="139" t="s">
        <v>375</v>
      </c>
      <c r="E332" s="140" t="s">
        <v>4022</v>
      </c>
      <c r="F332" s="141" t="s">
        <v>4023</v>
      </c>
      <c r="G332" s="142" t="s">
        <v>1230</v>
      </c>
      <c r="H332" s="143">
        <v>6</v>
      </c>
      <c r="I332" s="144"/>
      <c r="J332" s="145">
        <f t="shared" ref="J332:J354" si="70">ROUND(I332*H332,2)</f>
        <v>0</v>
      </c>
      <c r="K332" s="146"/>
      <c r="L332" s="32"/>
      <c r="M332" s="147" t="s">
        <v>1</v>
      </c>
      <c r="N332" s="148" t="s">
        <v>45</v>
      </c>
      <c r="P332" s="149">
        <f t="shared" ref="P332:P354" si="71">O332*H332</f>
        <v>0</v>
      </c>
      <c r="Q332" s="149">
        <v>3.47E-3</v>
      </c>
      <c r="R332" s="149">
        <f t="shared" ref="R332:R354" si="72">Q332*H332</f>
        <v>2.0819999999999998E-2</v>
      </c>
      <c r="S332" s="149">
        <v>0</v>
      </c>
      <c r="T332" s="150">
        <f t="shared" ref="T332:T354" si="73">S332*H332</f>
        <v>0</v>
      </c>
      <c r="AR332" s="151" t="s">
        <v>497</v>
      </c>
      <c r="AT332" s="151" t="s">
        <v>375</v>
      </c>
      <c r="AU332" s="151" t="s">
        <v>90</v>
      </c>
      <c r="AY332" s="17" t="s">
        <v>373</v>
      </c>
      <c r="BE332" s="152">
        <f t="shared" ref="BE332:BE354" si="74">IF(N332="základní",J332,0)</f>
        <v>0</v>
      </c>
      <c r="BF332" s="152">
        <f t="shared" ref="BF332:BF354" si="75">IF(N332="snížená",J332,0)</f>
        <v>0</v>
      </c>
      <c r="BG332" s="152">
        <f t="shared" ref="BG332:BG354" si="76">IF(N332="zákl. přenesená",J332,0)</f>
        <v>0</v>
      </c>
      <c r="BH332" s="152">
        <f t="shared" ref="BH332:BH354" si="77">IF(N332="sníž. přenesená",J332,0)</f>
        <v>0</v>
      </c>
      <c r="BI332" s="152">
        <f t="shared" ref="BI332:BI354" si="78">IF(N332="nulová",J332,0)</f>
        <v>0</v>
      </c>
      <c r="BJ332" s="17" t="s">
        <v>87</v>
      </c>
      <c r="BK332" s="152">
        <f t="shared" ref="BK332:BK354" si="79">ROUND(I332*H332,2)</f>
        <v>0</v>
      </c>
      <c r="BL332" s="17" t="s">
        <v>497</v>
      </c>
      <c r="BM332" s="151" t="s">
        <v>4024</v>
      </c>
    </row>
    <row r="333" spans="2:65" s="1" customFormat="1" ht="16.5" customHeight="1">
      <c r="B333" s="32"/>
      <c r="C333" s="139" t="s">
        <v>1707</v>
      </c>
      <c r="D333" s="139" t="s">
        <v>375</v>
      </c>
      <c r="E333" s="140" t="s">
        <v>4025</v>
      </c>
      <c r="F333" s="141" t="s">
        <v>4026</v>
      </c>
      <c r="G333" s="142" t="s">
        <v>914</v>
      </c>
      <c r="H333" s="143">
        <v>6</v>
      </c>
      <c r="I333" s="144"/>
      <c r="J333" s="145">
        <f t="shared" si="70"/>
        <v>0</v>
      </c>
      <c r="K333" s="146"/>
      <c r="L333" s="32"/>
      <c r="M333" s="147" t="s">
        <v>1</v>
      </c>
      <c r="N333" s="148" t="s">
        <v>45</v>
      </c>
      <c r="P333" s="149">
        <f t="shared" si="71"/>
        <v>0</v>
      </c>
      <c r="Q333" s="149">
        <v>6.9999999999999994E-5</v>
      </c>
      <c r="R333" s="149">
        <f t="shared" si="72"/>
        <v>4.1999999999999996E-4</v>
      </c>
      <c r="S333" s="149">
        <v>0</v>
      </c>
      <c r="T333" s="150">
        <f t="shared" si="73"/>
        <v>0</v>
      </c>
      <c r="AR333" s="151" t="s">
        <v>497</v>
      </c>
      <c r="AT333" s="151" t="s">
        <v>375</v>
      </c>
      <c r="AU333" s="151" t="s">
        <v>90</v>
      </c>
      <c r="AY333" s="17" t="s">
        <v>373</v>
      </c>
      <c r="BE333" s="152">
        <f t="shared" si="74"/>
        <v>0</v>
      </c>
      <c r="BF333" s="152">
        <f t="shared" si="75"/>
        <v>0</v>
      </c>
      <c r="BG333" s="152">
        <f t="shared" si="76"/>
        <v>0</v>
      </c>
      <c r="BH333" s="152">
        <f t="shared" si="77"/>
        <v>0</v>
      </c>
      <c r="BI333" s="152">
        <f t="shared" si="78"/>
        <v>0</v>
      </c>
      <c r="BJ333" s="17" t="s">
        <v>87</v>
      </c>
      <c r="BK333" s="152">
        <f t="shared" si="79"/>
        <v>0</v>
      </c>
      <c r="BL333" s="17" t="s">
        <v>497</v>
      </c>
      <c r="BM333" s="151" t="s">
        <v>4027</v>
      </c>
    </row>
    <row r="334" spans="2:65" s="1" customFormat="1" ht="16.5" customHeight="1">
      <c r="B334" s="32"/>
      <c r="C334" s="139" t="s">
        <v>1711</v>
      </c>
      <c r="D334" s="139" t="s">
        <v>375</v>
      </c>
      <c r="E334" s="140" t="s">
        <v>4028</v>
      </c>
      <c r="F334" s="141" t="s">
        <v>4029</v>
      </c>
      <c r="G334" s="142" t="s">
        <v>914</v>
      </c>
      <c r="H334" s="143">
        <v>1</v>
      </c>
      <c r="I334" s="144"/>
      <c r="J334" s="145">
        <f t="shared" si="70"/>
        <v>0</v>
      </c>
      <c r="K334" s="146"/>
      <c r="L334" s="32"/>
      <c r="M334" s="147" t="s">
        <v>1</v>
      </c>
      <c r="N334" s="148" t="s">
        <v>45</v>
      </c>
      <c r="P334" s="149">
        <f t="shared" si="71"/>
        <v>0</v>
      </c>
      <c r="Q334" s="149">
        <v>9.0000000000000006E-5</v>
      </c>
      <c r="R334" s="149">
        <f t="shared" si="72"/>
        <v>9.0000000000000006E-5</v>
      </c>
      <c r="S334" s="149">
        <v>0</v>
      </c>
      <c r="T334" s="150">
        <f t="shared" si="73"/>
        <v>0</v>
      </c>
      <c r="AR334" s="151" t="s">
        <v>497</v>
      </c>
      <c r="AT334" s="151" t="s">
        <v>375</v>
      </c>
      <c r="AU334" s="151" t="s">
        <v>90</v>
      </c>
      <c r="AY334" s="17" t="s">
        <v>373</v>
      </c>
      <c r="BE334" s="152">
        <f t="shared" si="74"/>
        <v>0</v>
      </c>
      <c r="BF334" s="152">
        <f t="shared" si="75"/>
        <v>0</v>
      </c>
      <c r="BG334" s="152">
        <f t="shared" si="76"/>
        <v>0</v>
      </c>
      <c r="BH334" s="152">
        <f t="shared" si="77"/>
        <v>0</v>
      </c>
      <c r="BI334" s="152">
        <f t="shared" si="78"/>
        <v>0</v>
      </c>
      <c r="BJ334" s="17" t="s">
        <v>87</v>
      </c>
      <c r="BK334" s="152">
        <f t="shared" si="79"/>
        <v>0</v>
      </c>
      <c r="BL334" s="17" t="s">
        <v>497</v>
      </c>
      <c r="BM334" s="151" t="s">
        <v>4030</v>
      </c>
    </row>
    <row r="335" spans="2:65" s="1" customFormat="1" ht="16.5" customHeight="1">
      <c r="B335" s="32"/>
      <c r="C335" s="139" t="s">
        <v>1716</v>
      </c>
      <c r="D335" s="139" t="s">
        <v>375</v>
      </c>
      <c r="E335" s="140" t="s">
        <v>4031</v>
      </c>
      <c r="F335" s="141" t="s">
        <v>4032</v>
      </c>
      <c r="G335" s="142" t="s">
        <v>914</v>
      </c>
      <c r="H335" s="143">
        <v>2</v>
      </c>
      <c r="I335" s="144"/>
      <c r="J335" s="145">
        <f t="shared" si="70"/>
        <v>0</v>
      </c>
      <c r="K335" s="146"/>
      <c r="L335" s="32"/>
      <c r="M335" s="147" t="s">
        <v>1</v>
      </c>
      <c r="N335" s="148" t="s">
        <v>45</v>
      </c>
      <c r="P335" s="149">
        <f t="shared" si="71"/>
        <v>0</v>
      </c>
      <c r="Q335" s="149">
        <v>8.0000000000000007E-5</v>
      </c>
      <c r="R335" s="149">
        <f t="shared" si="72"/>
        <v>1.6000000000000001E-4</v>
      </c>
      <c r="S335" s="149">
        <v>0</v>
      </c>
      <c r="T335" s="150">
        <f t="shared" si="73"/>
        <v>0</v>
      </c>
      <c r="AR335" s="151" t="s">
        <v>497</v>
      </c>
      <c r="AT335" s="151" t="s">
        <v>375</v>
      </c>
      <c r="AU335" s="151" t="s">
        <v>90</v>
      </c>
      <c r="AY335" s="17" t="s">
        <v>373</v>
      </c>
      <c r="BE335" s="152">
        <f t="shared" si="74"/>
        <v>0</v>
      </c>
      <c r="BF335" s="152">
        <f t="shared" si="75"/>
        <v>0</v>
      </c>
      <c r="BG335" s="152">
        <f t="shared" si="76"/>
        <v>0</v>
      </c>
      <c r="BH335" s="152">
        <f t="shared" si="77"/>
        <v>0</v>
      </c>
      <c r="BI335" s="152">
        <f t="shared" si="78"/>
        <v>0</v>
      </c>
      <c r="BJ335" s="17" t="s">
        <v>87</v>
      </c>
      <c r="BK335" s="152">
        <f t="shared" si="79"/>
        <v>0</v>
      </c>
      <c r="BL335" s="17" t="s">
        <v>497</v>
      </c>
      <c r="BM335" s="151" t="s">
        <v>4033</v>
      </c>
    </row>
    <row r="336" spans="2:65" s="1" customFormat="1" ht="16.5" customHeight="1">
      <c r="B336" s="32"/>
      <c r="C336" s="139" t="s">
        <v>1722</v>
      </c>
      <c r="D336" s="139" t="s">
        <v>375</v>
      </c>
      <c r="E336" s="140" t="s">
        <v>4034</v>
      </c>
      <c r="F336" s="141" t="s">
        <v>4035</v>
      </c>
      <c r="G336" s="142" t="s">
        <v>914</v>
      </c>
      <c r="H336" s="143">
        <v>1</v>
      </c>
      <c r="I336" s="144"/>
      <c r="J336" s="145">
        <f t="shared" si="70"/>
        <v>0</v>
      </c>
      <c r="K336" s="146"/>
      <c r="L336" s="32"/>
      <c r="M336" s="147" t="s">
        <v>1</v>
      </c>
      <c r="N336" s="148" t="s">
        <v>45</v>
      </c>
      <c r="P336" s="149">
        <f t="shared" si="71"/>
        <v>0</v>
      </c>
      <c r="Q336" s="149">
        <v>2.1000000000000001E-4</v>
      </c>
      <c r="R336" s="149">
        <f t="shared" si="72"/>
        <v>2.1000000000000001E-4</v>
      </c>
      <c r="S336" s="149">
        <v>0</v>
      </c>
      <c r="T336" s="150">
        <f t="shared" si="73"/>
        <v>0</v>
      </c>
      <c r="AR336" s="151" t="s">
        <v>497</v>
      </c>
      <c r="AT336" s="151" t="s">
        <v>375</v>
      </c>
      <c r="AU336" s="151" t="s">
        <v>90</v>
      </c>
      <c r="AY336" s="17" t="s">
        <v>373</v>
      </c>
      <c r="BE336" s="152">
        <f t="shared" si="74"/>
        <v>0</v>
      </c>
      <c r="BF336" s="152">
        <f t="shared" si="75"/>
        <v>0</v>
      </c>
      <c r="BG336" s="152">
        <f t="shared" si="76"/>
        <v>0</v>
      </c>
      <c r="BH336" s="152">
        <f t="shared" si="77"/>
        <v>0</v>
      </c>
      <c r="BI336" s="152">
        <f t="shared" si="78"/>
        <v>0</v>
      </c>
      <c r="BJ336" s="17" t="s">
        <v>87</v>
      </c>
      <c r="BK336" s="152">
        <f t="shared" si="79"/>
        <v>0</v>
      </c>
      <c r="BL336" s="17" t="s">
        <v>497</v>
      </c>
      <c r="BM336" s="151" t="s">
        <v>4036</v>
      </c>
    </row>
    <row r="337" spans="2:65" s="1" customFormat="1" ht="16.5" customHeight="1">
      <c r="B337" s="32"/>
      <c r="C337" s="139" t="s">
        <v>1729</v>
      </c>
      <c r="D337" s="139" t="s">
        <v>375</v>
      </c>
      <c r="E337" s="140" t="s">
        <v>4037</v>
      </c>
      <c r="F337" s="141" t="s">
        <v>4038</v>
      </c>
      <c r="G337" s="142" t="s">
        <v>914</v>
      </c>
      <c r="H337" s="143">
        <v>6</v>
      </c>
      <c r="I337" s="144"/>
      <c r="J337" s="145">
        <f t="shared" si="70"/>
        <v>0</v>
      </c>
      <c r="K337" s="146"/>
      <c r="L337" s="32"/>
      <c r="M337" s="147" t="s">
        <v>1</v>
      </c>
      <c r="N337" s="148" t="s">
        <v>45</v>
      </c>
      <c r="P337" s="149">
        <f t="shared" si="71"/>
        <v>0</v>
      </c>
      <c r="Q337" s="149">
        <v>3.3E-4</v>
      </c>
      <c r="R337" s="149">
        <f t="shared" si="72"/>
        <v>1.98E-3</v>
      </c>
      <c r="S337" s="149">
        <v>0</v>
      </c>
      <c r="T337" s="150">
        <f t="shared" si="73"/>
        <v>0</v>
      </c>
      <c r="AR337" s="151" t="s">
        <v>497</v>
      </c>
      <c r="AT337" s="151" t="s">
        <v>375</v>
      </c>
      <c r="AU337" s="151" t="s">
        <v>90</v>
      </c>
      <c r="AY337" s="17" t="s">
        <v>373</v>
      </c>
      <c r="BE337" s="152">
        <f t="shared" si="74"/>
        <v>0</v>
      </c>
      <c r="BF337" s="152">
        <f t="shared" si="75"/>
        <v>0</v>
      </c>
      <c r="BG337" s="152">
        <f t="shared" si="76"/>
        <v>0</v>
      </c>
      <c r="BH337" s="152">
        <f t="shared" si="77"/>
        <v>0</v>
      </c>
      <c r="BI337" s="152">
        <f t="shared" si="78"/>
        <v>0</v>
      </c>
      <c r="BJ337" s="17" t="s">
        <v>87</v>
      </c>
      <c r="BK337" s="152">
        <f t="shared" si="79"/>
        <v>0</v>
      </c>
      <c r="BL337" s="17" t="s">
        <v>497</v>
      </c>
      <c r="BM337" s="151" t="s">
        <v>4039</v>
      </c>
    </row>
    <row r="338" spans="2:65" s="1" customFormat="1" ht="16.5" customHeight="1">
      <c r="B338" s="32"/>
      <c r="C338" s="139" t="s">
        <v>1738</v>
      </c>
      <c r="D338" s="139" t="s">
        <v>375</v>
      </c>
      <c r="E338" s="140" t="s">
        <v>4040</v>
      </c>
      <c r="F338" s="141" t="s">
        <v>4041</v>
      </c>
      <c r="G338" s="142" t="s">
        <v>914</v>
      </c>
      <c r="H338" s="143">
        <v>2</v>
      </c>
      <c r="I338" s="144"/>
      <c r="J338" s="145">
        <f t="shared" si="70"/>
        <v>0</v>
      </c>
      <c r="K338" s="146"/>
      <c r="L338" s="32"/>
      <c r="M338" s="147" t="s">
        <v>1</v>
      </c>
      <c r="N338" s="148" t="s">
        <v>45</v>
      </c>
      <c r="P338" s="149">
        <f t="shared" si="71"/>
        <v>0</v>
      </c>
      <c r="Q338" s="149">
        <v>7.7999999999999999E-4</v>
      </c>
      <c r="R338" s="149">
        <f t="shared" si="72"/>
        <v>1.56E-3</v>
      </c>
      <c r="S338" s="149">
        <v>0</v>
      </c>
      <c r="T338" s="150">
        <f t="shared" si="73"/>
        <v>0</v>
      </c>
      <c r="AR338" s="151" t="s">
        <v>497</v>
      </c>
      <c r="AT338" s="151" t="s">
        <v>375</v>
      </c>
      <c r="AU338" s="151" t="s">
        <v>90</v>
      </c>
      <c r="AY338" s="17" t="s">
        <v>373</v>
      </c>
      <c r="BE338" s="152">
        <f t="shared" si="74"/>
        <v>0</v>
      </c>
      <c r="BF338" s="152">
        <f t="shared" si="75"/>
        <v>0</v>
      </c>
      <c r="BG338" s="152">
        <f t="shared" si="76"/>
        <v>0</v>
      </c>
      <c r="BH338" s="152">
        <f t="shared" si="77"/>
        <v>0</v>
      </c>
      <c r="BI338" s="152">
        <f t="shared" si="78"/>
        <v>0</v>
      </c>
      <c r="BJ338" s="17" t="s">
        <v>87</v>
      </c>
      <c r="BK338" s="152">
        <f t="shared" si="79"/>
        <v>0</v>
      </c>
      <c r="BL338" s="17" t="s">
        <v>497</v>
      </c>
      <c r="BM338" s="151" t="s">
        <v>4042</v>
      </c>
    </row>
    <row r="339" spans="2:65" s="1" customFormat="1" ht="16.5" customHeight="1">
      <c r="B339" s="32"/>
      <c r="C339" s="139" t="s">
        <v>1746</v>
      </c>
      <c r="D339" s="139" t="s">
        <v>375</v>
      </c>
      <c r="E339" s="140" t="s">
        <v>4043</v>
      </c>
      <c r="F339" s="141" t="s">
        <v>4044</v>
      </c>
      <c r="G339" s="142" t="s">
        <v>914</v>
      </c>
      <c r="H339" s="143">
        <v>1</v>
      </c>
      <c r="I339" s="144"/>
      <c r="J339" s="145">
        <f t="shared" si="70"/>
        <v>0</v>
      </c>
      <c r="K339" s="146"/>
      <c r="L339" s="32"/>
      <c r="M339" s="147" t="s">
        <v>1</v>
      </c>
      <c r="N339" s="148" t="s">
        <v>45</v>
      </c>
      <c r="P339" s="149">
        <f t="shared" si="71"/>
        <v>0</v>
      </c>
      <c r="Q339" s="149">
        <v>3.6000000000000002E-4</v>
      </c>
      <c r="R339" s="149">
        <f t="shared" si="72"/>
        <v>3.6000000000000002E-4</v>
      </c>
      <c r="S339" s="149">
        <v>0</v>
      </c>
      <c r="T339" s="150">
        <f t="shared" si="73"/>
        <v>0</v>
      </c>
      <c r="AR339" s="151" t="s">
        <v>497</v>
      </c>
      <c r="AT339" s="151" t="s">
        <v>375</v>
      </c>
      <c r="AU339" s="151" t="s">
        <v>90</v>
      </c>
      <c r="AY339" s="17" t="s">
        <v>373</v>
      </c>
      <c r="BE339" s="152">
        <f t="shared" si="74"/>
        <v>0</v>
      </c>
      <c r="BF339" s="152">
        <f t="shared" si="75"/>
        <v>0</v>
      </c>
      <c r="BG339" s="152">
        <f t="shared" si="76"/>
        <v>0</v>
      </c>
      <c r="BH339" s="152">
        <f t="shared" si="77"/>
        <v>0</v>
      </c>
      <c r="BI339" s="152">
        <f t="shared" si="78"/>
        <v>0</v>
      </c>
      <c r="BJ339" s="17" t="s">
        <v>87</v>
      </c>
      <c r="BK339" s="152">
        <f t="shared" si="79"/>
        <v>0</v>
      </c>
      <c r="BL339" s="17" t="s">
        <v>497</v>
      </c>
      <c r="BM339" s="151" t="s">
        <v>4045</v>
      </c>
    </row>
    <row r="340" spans="2:65" s="1" customFormat="1" ht="16.5" customHeight="1">
      <c r="B340" s="32"/>
      <c r="C340" s="139" t="s">
        <v>1754</v>
      </c>
      <c r="D340" s="139" t="s">
        <v>375</v>
      </c>
      <c r="E340" s="140" t="s">
        <v>4046</v>
      </c>
      <c r="F340" s="141" t="s">
        <v>4047</v>
      </c>
      <c r="G340" s="142" t="s">
        <v>914</v>
      </c>
      <c r="H340" s="143">
        <v>6</v>
      </c>
      <c r="I340" s="144"/>
      <c r="J340" s="145">
        <f t="shared" si="70"/>
        <v>0</v>
      </c>
      <c r="K340" s="146"/>
      <c r="L340" s="32"/>
      <c r="M340" s="147" t="s">
        <v>1</v>
      </c>
      <c r="N340" s="148" t="s">
        <v>45</v>
      </c>
      <c r="P340" s="149">
        <f t="shared" si="71"/>
        <v>0</v>
      </c>
      <c r="Q340" s="149">
        <v>7.5000000000000002E-4</v>
      </c>
      <c r="R340" s="149">
        <f t="shared" si="72"/>
        <v>4.5000000000000005E-3</v>
      </c>
      <c r="S340" s="149">
        <v>0</v>
      </c>
      <c r="T340" s="150">
        <f t="shared" si="73"/>
        <v>0</v>
      </c>
      <c r="AR340" s="151" t="s">
        <v>497</v>
      </c>
      <c r="AT340" s="151" t="s">
        <v>375</v>
      </c>
      <c r="AU340" s="151" t="s">
        <v>90</v>
      </c>
      <c r="AY340" s="17" t="s">
        <v>373</v>
      </c>
      <c r="BE340" s="152">
        <f t="shared" si="74"/>
        <v>0</v>
      </c>
      <c r="BF340" s="152">
        <f t="shared" si="75"/>
        <v>0</v>
      </c>
      <c r="BG340" s="152">
        <f t="shared" si="76"/>
        <v>0</v>
      </c>
      <c r="BH340" s="152">
        <f t="shared" si="77"/>
        <v>0</v>
      </c>
      <c r="BI340" s="152">
        <f t="shared" si="78"/>
        <v>0</v>
      </c>
      <c r="BJ340" s="17" t="s">
        <v>87</v>
      </c>
      <c r="BK340" s="152">
        <f t="shared" si="79"/>
        <v>0</v>
      </c>
      <c r="BL340" s="17" t="s">
        <v>497</v>
      </c>
      <c r="BM340" s="151" t="s">
        <v>4048</v>
      </c>
    </row>
    <row r="341" spans="2:65" s="1" customFormat="1" ht="16.5" customHeight="1">
      <c r="B341" s="32"/>
      <c r="C341" s="139" t="s">
        <v>1758</v>
      </c>
      <c r="D341" s="139" t="s">
        <v>375</v>
      </c>
      <c r="E341" s="140" t="s">
        <v>4049</v>
      </c>
      <c r="F341" s="141" t="s">
        <v>4050</v>
      </c>
      <c r="G341" s="142" t="s">
        <v>914</v>
      </c>
      <c r="H341" s="143">
        <v>4</v>
      </c>
      <c r="I341" s="144"/>
      <c r="J341" s="145">
        <f t="shared" si="70"/>
        <v>0</v>
      </c>
      <c r="K341" s="146"/>
      <c r="L341" s="32"/>
      <c r="M341" s="147" t="s">
        <v>1</v>
      </c>
      <c r="N341" s="148" t="s">
        <v>45</v>
      </c>
      <c r="P341" s="149">
        <f t="shared" si="71"/>
        <v>0</v>
      </c>
      <c r="Q341" s="149">
        <v>1.8E-3</v>
      </c>
      <c r="R341" s="149">
        <f t="shared" si="72"/>
        <v>7.1999999999999998E-3</v>
      </c>
      <c r="S341" s="149">
        <v>0</v>
      </c>
      <c r="T341" s="150">
        <f t="shared" si="73"/>
        <v>0</v>
      </c>
      <c r="AR341" s="151" t="s">
        <v>497</v>
      </c>
      <c r="AT341" s="151" t="s">
        <v>375</v>
      </c>
      <c r="AU341" s="151" t="s">
        <v>90</v>
      </c>
      <c r="AY341" s="17" t="s">
        <v>373</v>
      </c>
      <c r="BE341" s="152">
        <f t="shared" si="74"/>
        <v>0</v>
      </c>
      <c r="BF341" s="152">
        <f t="shared" si="75"/>
        <v>0</v>
      </c>
      <c r="BG341" s="152">
        <f t="shared" si="76"/>
        <v>0</v>
      </c>
      <c r="BH341" s="152">
        <f t="shared" si="77"/>
        <v>0</v>
      </c>
      <c r="BI341" s="152">
        <f t="shared" si="78"/>
        <v>0</v>
      </c>
      <c r="BJ341" s="17" t="s">
        <v>87</v>
      </c>
      <c r="BK341" s="152">
        <f t="shared" si="79"/>
        <v>0</v>
      </c>
      <c r="BL341" s="17" t="s">
        <v>497</v>
      </c>
      <c r="BM341" s="151" t="s">
        <v>4051</v>
      </c>
    </row>
    <row r="342" spans="2:65" s="1" customFormat="1" ht="16.5" customHeight="1">
      <c r="B342" s="32"/>
      <c r="C342" s="139" t="s">
        <v>1762</v>
      </c>
      <c r="D342" s="139" t="s">
        <v>375</v>
      </c>
      <c r="E342" s="140" t="s">
        <v>4052</v>
      </c>
      <c r="F342" s="141" t="s">
        <v>4053</v>
      </c>
      <c r="G342" s="142" t="s">
        <v>914</v>
      </c>
      <c r="H342" s="143">
        <v>15</v>
      </c>
      <c r="I342" s="144"/>
      <c r="J342" s="145">
        <f t="shared" si="70"/>
        <v>0</v>
      </c>
      <c r="K342" s="146"/>
      <c r="L342" s="32"/>
      <c r="M342" s="147" t="s">
        <v>1</v>
      </c>
      <c r="N342" s="148" t="s">
        <v>45</v>
      </c>
      <c r="P342" s="149">
        <f t="shared" si="71"/>
        <v>0</v>
      </c>
      <c r="Q342" s="149">
        <v>2.2000000000000001E-4</v>
      </c>
      <c r="R342" s="149">
        <f t="shared" si="72"/>
        <v>3.3E-3</v>
      </c>
      <c r="S342" s="149">
        <v>0</v>
      </c>
      <c r="T342" s="150">
        <f t="shared" si="73"/>
        <v>0</v>
      </c>
      <c r="AR342" s="151" t="s">
        <v>497</v>
      </c>
      <c r="AT342" s="151" t="s">
        <v>375</v>
      </c>
      <c r="AU342" s="151" t="s">
        <v>90</v>
      </c>
      <c r="AY342" s="17" t="s">
        <v>373</v>
      </c>
      <c r="BE342" s="152">
        <f t="shared" si="74"/>
        <v>0</v>
      </c>
      <c r="BF342" s="152">
        <f t="shared" si="75"/>
        <v>0</v>
      </c>
      <c r="BG342" s="152">
        <f t="shared" si="76"/>
        <v>0</v>
      </c>
      <c r="BH342" s="152">
        <f t="shared" si="77"/>
        <v>0</v>
      </c>
      <c r="BI342" s="152">
        <f t="shared" si="78"/>
        <v>0</v>
      </c>
      <c r="BJ342" s="17" t="s">
        <v>87</v>
      </c>
      <c r="BK342" s="152">
        <f t="shared" si="79"/>
        <v>0</v>
      </c>
      <c r="BL342" s="17" t="s">
        <v>497</v>
      </c>
      <c r="BM342" s="151" t="s">
        <v>4054</v>
      </c>
    </row>
    <row r="343" spans="2:65" s="1" customFormat="1" ht="21.75" customHeight="1">
      <c r="B343" s="32"/>
      <c r="C343" s="139" t="s">
        <v>1767</v>
      </c>
      <c r="D343" s="139" t="s">
        <v>375</v>
      </c>
      <c r="E343" s="140" t="s">
        <v>4055</v>
      </c>
      <c r="F343" s="141" t="s">
        <v>4056</v>
      </c>
      <c r="G343" s="142" t="s">
        <v>914</v>
      </c>
      <c r="H343" s="143">
        <v>1</v>
      </c>
      <c r="I343" s="144"/>
      <c r="J343" s="145">
        <f t="shared" si="70"/>
        <v>0</v>
      </c>
      <c r="K343" s="146"/>
      <c r="L343" s="32"/>
      <c r="M343" s="147" t="s">
        <v>1</v>
      </c>
      <c r="N343" s="148" t="s">
        <v>45</v>
      </c>
      <c r="P343" s="149">
        <f t="shared" si="71"/>
        <v>0</v>
      </c>
      <c r="Q343" s="149">
        <v>1.73E-3</v>
      </c>
      <c r="R343" s="149">
        <f t="shared" si="72"/>
        <v>1.73E-3</v>
      </c>
      <c r="S343" s="149">
        <v>0</v>
      </c>
      <c r="T343" s="150">
        <f t="shared" si="73"/>
        <v>0</v>
      </c>
      <c r="AR343" s="151" t="s">
        <v>497</v>
      </c>
      <c r="AT343" s="151" t="s">
        <v>375</v>
      </c>
      <c r="AU343" s="151" t="s">
        <v>90</v>
      </c>
      <c r="AY343" s="17" t="s">
        <v>373</v>
      </c>
      <c r="BE343" s="152">
        <f t="shared" si="74"/>
        <v>0</v>
      </c>
      <c r="BF343" s="152">
        <f t="shared" si="75"/>
        <v>0</v>
      </c>
      <c r="BG343" s="152">
        <f t="shared" si="76"/>
        <v>0</v>
      </c>
      <c r="BH343" s="152">
        <f t="shared" si="77"/>
        <v>0</v>
      </c>
      <c r="BI343" s="152">
        <f t="shared" si="78"/>
        <v>0</v>
      </c>
      <c r="BJ343" s="17" t="s">
        <v>87</v>
      </c>
      <c r="BK343" s="152">
        <f t="shared" si="79"/>
        <v>0</v>
      </c>
      <c r="BL343" s="17" t="s">
        <v>497</v>
      </c>
      <c r="BM343" s="151" t="s">
        <v>4057</v>
      </c>
    </row>
    <row r="344" spans="2:65" s="1" customFormat="1" ht="16.5" customHeight="1">
      <c r="B344" s="32"/>
      <c r="C344" s="139" t="s">
        <v>1771</v>
      </c>
      <c r="D344" s="139" t="s">
        <v>375</v>
      </c>
      <c r="E344" s="140" t="s">
        <v>4058</v>
      </c>
      <c r="F344" s="141" t="s">
        <v>4059</v>
      </c>
      <c r="G344" s="142" t="s">
        <v>914</v>
      </c>
      <c r="H344" s="143">
        <v>2</v>
      </c>
      <c r="I344" s="144"/>
      <c r="J344" s="145">
        <f t="shared" si="70"/>
        <v>0</v>
      </c>
      <c r="K344" s="146"/>
      <c r="L344" s="32"/>
      <c r="M344" s="147" t="s">
        <v>1</v>
      </c>
      <c r="N344" s="148" t="s">
        <v>45</v>
      </c>
      <c r="P344" s="149">
        <f t="shared" si="71"/>
        <v>0</v>
      </c>
      <c r="Q344" s="149">
        <v>2.1000000000000001E-4</v>
      </c>
      <c r="R344" s="149">
        <f t="shared" si="72"/>
        <v>4.2000000000000002E-4</v>
      </c>
      <c r="S344" s="149">
        <v>0</v>
      </c>
      <c r="T344" s="150">
        <f t="shared" si="73"/>
        <v>0</v>
      </c>
      <c r="AR344" s="151" t="s">
        <v>497</v>
      </c>
      <c r="AT344" s="151" t="s">
        <v>375</v>
      </c>
      <c r="AU344" s="151" t="s">
        <v>90</v>
      </c>
      <c r="AY344" s="17" t="s">
        <v>373</v>
      </c>
      <c r="BE344" s="152">
        <f t="shared" si="74"/>
        <v>0</v>
      </c>
      <c r="BF344" s="152">
        <f t="shared" si="75"/>
        <v>0</v>
      </c>
      <c r="BG344" s="152">
        <f t="shared" si="76"/>
        <v>0</v>
      </c>
      <c r="BH344" s="152">
        <f t="shared" si="77"/>
        <v>0</v>
      </c>
      <c r="BI344" s="152">
        <f t="shared" si="78"/>
        <v>0</v>
      </c>
      <c r="BJ344" s="17" t="s">
        <v>87</v>
      </c>
      <c r="BK344" s="152">
        <f t="shared" si="79"/>
        <v>0</v>
      </c>
      <c r="BL344" s="17" t="s">
        <v>497</v>
      </c>
      <c r="BM344" s="151" t="s">
        <v>4060</v>
      </c>
    </row>
    <row r="345" spans="2:65" s="1" customFormat="1" ht="16.5" customHeight="1">
      <c r="B345" s="32"/>
      <c r="C345" s="139" t="s">
        <v>1774</v>
      </c>
      <c r="D345" s="139" t="s">
        <v>375</v>
      </c>
      <c r="E345" s="140" t="s">
        <v>4061</v>
      </c>
      <c r="F345" s="141" t="s">
        <v>4062</v>
      </c>
      <c r="G345" s="142" t="s">
        <v>914</v>
      </c>
      <c r="H345" s="143">
        <v>1</v>
      </c>
      <c r="I345" s="144"/>
      <c r="J345" s="145">
        <f t="shared" si="70"/>
        <v>0</v>
      </c>
      <c r="K345" s="146"/>
      <c r="L345" s="32"/>
      <c r="M345" s="147" t="s">
        <v>1</v>
      </c>
      <c r="N345" s="148" t="s">
        <v>45</v>
      </c>
      <c r="P345" s="149">
        <f t="shared" si="71"/>
        <v>0</v>
      </c>
      <c r="Q345" s="149">
        <v>6.9999999999999999E-4</v>
      </c>
      <c r="R345" s="149">
        <f t="shared" si="72"/>
        <v>6.9999999999999999E-4</v>
      </c>
      <c r="S345" s="149">
        <v>0</v>
      </c>
      <c r="T345" s="150">
        <f t="shared" si="73"/>
        <v>0</v>
      </c>
      <c r="AR345" s="151" t="s">
        <v>497</v>
      </c>
      <c r="AT345" s="151" t="s">
        <v>375</v>
      </c>
      <c r="AU345" s="151" t="s">
        <v>90</v>
      </c>
      <c r="AY345" s="17" t="s">
        <v>373</v>
      </c>
      <c r="BE345" s="152">
        <f t="shared" si="74"/>
        <v>0</v>
      </c>
      <c r="BF345" s="152">
        <f t="shared" si="75"/>
        <v>0</v>
      </c>
      <c r="BG345" s="152">
        <f t="shared" si="76"/>
        <v>0</v>
      </c>
      <c r="BH345" s="152">
        <f t="shared" si="77"/>
        <v>0</v>
      </c>
      <c r="BI345" s="152">
        <f t="shared" si="78"/>
        <v>0</v>
      </c>
      <c r="BJ345" s="17" t="s">
        <v>87</v>
      </c>
      <c r="BK345" s="152">
        <f t="shared" si="79"/>
        <v>0</v>
      </c>
      <c r="BL345" s="17" t="s">
        <v>497</v>
      </c>
      <c r="BM345" s="151" t="s">
        <v>4063</v>
      </c>
    </row>
    <row r="346" spans="2:65" s="1" customFormat="1" ht="16.5" customHeight="1">
      <c r="B346" s="32"/>
      <c r="C346" s="139" t="s">
        <v>1780</v>
      </c>
      <c r="D346" s="139" t="s">
        <v>375</v>
      </c>
      <c r="E346" s="140" t="s">
        <v>4064</v>
      </c>
      <c r="F346" s="141" t="s">
        <v>4065</v>
      </c>
      <c r="G346" s="142" t="s">
        <v>914</v>
      </c>
      <c r="H346" s="143">
        <v>3</v>
      </c>
      <c r="I346" s="144"/>
      <c r="J346" s="145">
        <f t="shared" si="70"/>
        <v>0</v>
      </c>
      <c r="K346" s="146"/>
      <c r="L346" s="32"/>
      <c r="M346" s="147" t="s">
        <v>1</v>
      </c>
      <c r="N346" s="148" t="s">
        <v>45</v>
      </c>
      <c r="P346" s="149">
        <f t="shared" si="71"/>
        <v>0</v>
      </c>
      <c r="Q346" s="149">
        <v>1.6800000000000001E-3</v>
      </c>
      <c r="R346" s="149">
        <f t="shared" si="72"/>
        <v>5.0400000000000002E-3</v>
      </c>
      <c r="S346" s="149">
        <v>0</v>
      </c>
      <c r="T346" s="150">
        <f t="shared" si="73"/>
        <v>0</v>
      </c>
      <c r="AR346" s="151" t="s">
        <v>497</v>
      </c>
      <c r="AT346" s="151" t="s">
        <v>375</v>
      </c>
      <c r="AU346" s="151" t="s">
        <v>90</v>
      </c>
      <c r="AY346" s="17" t="s">
        <v>373</v>
      </c>
      <c r="BE346" s="152">
        <f t="shared" si="74"/>
        <v>0</v>
      </c>
      <c r="BF346" s="152">
        <f t="shared" si="75"/>
        <v>0</v>
      </c>
      <c r="BG346" s="152">
        <f t="shared" si="76"/>
        <v>0</v>
      </c>
      <c r="BH346" s="152">
        <f t="shared" si="77"/>
        <v>0</v>
      </c>
      <c r="BI346" s="152">
        <f t="shared" si="78"/>
        <v>0</v>
      </c>
      <c r="BJ346" s="17" t="s">
        <v>87</v>
      </c>
      <c r="BK346" s="152">
        <f t="shared" si="79"/>
        <v>0</v>
      </c>
      <c r="BL346" s="17" t="s">
        <v>497</v>
      </c>
      <c r="BM346" s="151" t="s">
        <v>4066</v>
      </c>
    </row>
    <row r="347" spans="2:65" s="1" customFormat="1" ht="16.5" customHeight="1">
      <c r="B347" s="32"/>
      <c r="C347" s="139" t="s">
        <v>1784</v>
      </c>
      <c r="D347" s="139" t="s">
        <v>375</v>
      </c>
      <c r="E347" s="140" t="s">
        <v>4067</v>
      </c>
      <c r="F347" s="141" t="s">
        <v>4068</v>
      </c>
      <c r="G347" s="142" t="s">
        <v>914</v>
      </c>
      <c r="H347" s="143">
        <v>4</v>
      </c>
      <c r="I347" s="144"/>
      <c r="J347" s="145">
        <f t="shared" si="70"/>
        <v>0</v>
      </c>
      <c r="K347" s="146"/>
      <c r="L347" s="32"/>
      <c r="M347" s="147" t="s">
        <v>1</v>
      </c>
      <c r="N347" s="148" t="s">
        <v>45</v>
      </c>
      <c r="P347" s="149">
        <f t="shared" si="71"/>
        <v>0</v>
      </c>
      <c r="Q347" s="149">
        <v>0</v>
      </c>
      <c r="R347" s="149">
        <f t="shared" si="72"/>
        <v>0</v>
      </c>
      <c r="S347" s="149">
        <v>0</v>
      </c>
      <c r="T347" s="150">
        <f t="shared" si="73"/>
        <v>0</v>
      </c>
      <c r="AR347" s="151" t="s">
        <v>497</v>
      </c>
      <c r="AT347" s="151" t="s">
        <v>375</v>
      </c>
      <c r="AU347" s="151" t="s">
        <v>90</v>
      </c>
      <c r="AY347" s="17" t="s">
        <v>373</v>
      </c>
      <c r="BE347" s="152">
        <f t="shared" si="74"/>
        <v>0</v>
      </c>
      <c r="BF347" s="152">
        <f t="shared" si="75"/>
        <v>0</v>
      </c>
      <c r="BG347" s="152">
        <f t="shared" si="76"/>
        <v>0</v>
      </c>
      <c r="BH347" s="152">
        <f t="shared" si="77"/>
        <v>0</v>
      </c>
      <c r="BI347" s="152">
        <f t="shared" si="78"/>
        <v>0</v>
      </c>
      <c r="BJ347" s="17" t="s">
        <v>87</v>
      </c>
      <c r="BK347" s="152">
        <f t="shared" si="79"/>
        <v>0</v>
      </c>
      <c r="BL347" s="17" t="s">
        <v>497</v>
      </c>
      <c r="BM347" s="151" t="s">
        <v>4069</v>
      </c>
    </row>
    <row r="348" spans="2:65" s="1" customFormat="1" ht="21.75" customHeight="1">
      <c r="B348" s="32"/>
      <c r="C348" s="139" t="s">
        <v>1791</v>
      </c>
      <c r="D348" s="139" t="s">
        <v>375</v>
      </c>
      <c r="E348" s="140" t="s">
        <v>4070</v>
      </c>
      <c r="F348" s="141" t="s">
        <v>4071</v>
      </c>
      <c r="G348" s="142" t="s">
        <v>914</v>
      </c>
      <c r="H348" s="143">
        <v>1</v>
      </c>
      <c r="I348" s="144"/>
      <c r="J348" s="145">
        <f t="shared" si="70"/>
        <v>0</v>
      </c>
      <c r="K348" s="146"/>
      <c r="L348" s="32"/>
      <c r="M348" s="147" t="s">
        <v>1</v>
      </c>
      <c r="N348" s="148" t="s">
        <v>45</v>
      </c>
      <c r="P348" s="149">
        <f t="shared" si="71"/>
        <v>0</v>
      </c>
      <c r="Q348" s="149">
        <v>1.47E-3</v>
      </c>
      <c r="R348" s="149">
        <f t="shared" si="72"/>
        <v>1.47E-3</v>
      </c>
      <c r="S348" s="149">
        <v>0</v>
      </c>
      <c r="T348" s="150">
        <f t="shared" si="73"/>
        <v>0</v>
      </c>
      <c r="AR348" s="151" t="s">
        <v>497</v>
      </c>
      <c r="AT348" s="151" t="s">
        <v>375</v>
      </c>
      <c r="AU348" s="151" t="s">
        <v>90</v>
      </c>
      <c r="AY348" s="17" t="s">
        <v>373</v>
      </c>
      <c r="BE348" s="152">
        <f t="shared" si="74"/>
        <v>0</v>
      </c>
      <c r="BF348" s="152">
        <f t="shared" si="75"/>
        <v>0</v>
      </c>
      <c r="BG348" s="152">
        <f t="shared" si="76"/>
        <v>0</v>
      </c>
      <c r="BH348" s="152">
        <f t="shared" si="77"/>
        <v>0</v>
      </c>
      <c r="BI348" s="152">
        <f t="shared" si="78"/>
        <v>0</v>
      </c>
      <c r="BJ348" s="17" t="s">
        <v>87</v>
      </c>
      <c r="BK348" s="152">
        <f t="shared" si="79"/>
        <v>0</v>
      </c>
      <c r="BL348" s="17" t="s">
        <v>497</v>
      </c>
      <c r="BM348" s="151" t="s">
        <v>4072</v>
      </c>
    </row>
    <row r="349" spans="2:65" s="1" customFormat="1" ht="16.5" customHeight="1">
      <c r="B349" s="32"/>
      <c r="C349" s="139" t="s">
        <v>1795</v>
      </c>
      <c r="D349" s="139" t="s">
        <v>375</v>
      </c>
      <c r="E349" s="140" t="s">
        <v>4073</v>
      </c>
      <c r="F349" s="141" t="s">
        <v>4074</v>
      </c>
      <c r="G349" s="142" t="s">
        <v>914</v>
      </c>
      <c r="H349" s="143">
        <v>1</v>
      </c>
      <c r="I349" s="144"/>
      <c r="J349" s="145">
        <f t="shared" si="70"/>
        <v>0</v>
      </c>
      <c r="K349" s="146"/>
      <c r="L349" s="32"/>
      <c r="M349" s="147" t="s">
        <v>1</v>
      </c>
      <c r="N349" s="148" t="s">
        <v>45</v>
      </c>
      <c r="P349" s="149">
        <f t="shared" si="71"/>
        <v>0</v>
      </c>
      <c r="Q349" s="149">
        <v>5.0000000000000001E-4</v>
      </c>
      <c r="R349" s="149">
        <f t="shared" si="72"/>
        <v>5.0000000000000001E-4</v>
      </c>
      <c r="S349" s="149">
        <v>0</v>
      </c>
      <c r="T349" s="150">
        <f t="shared" si="73"/>
        <v>0</v>
      </c>
      <c r="AR349" s="151" t="s">
        <v>497</v>
      </c>
      <c r="AT349" s="151" t="s">
        <v>375</v>
      </c>
      <c r="AU349" s="151" t="s">
        <v>90</v>
      </c>
      <c r="AY349" s="17" t="s">
        <v>373</v>
      </c>
      <c r="BE349" s="152">
        <f t="shared" si="74"/>
        <v>0</v>
      </c>
      <c r="BF349" s="152">
        <f t="shared" si="75"/>
        <v>0</v>
      </c>
      <c r="BG349" s="152">
        <f t="shared" si="76"/>
        <v>0</v>
      </c>
      <c r="BH349" s="152">
        <f t="shared" si="77"/>
        <v>0</v>
      </c>
      <c r="BI349" s="152">
        <f t="shared" si="78"/>
        <v>0</v>
      </c>
      <c r="BJ349" s="17" t="s">
        <v>87</v>
      </c>
      <c r="BK349" s="152">
        <f t="shared" si="79"/>
        <v>0</v>
      </c>
      <c r="BL349" s="17" t="s">
        <v>497</v>
      </c>
      <c r="BM349" s="151" t="s">
        <v>4075</v>
      </c>
    </row>
    <row r="350" spans="2:65" s="1" customFormat="1" ht="24.2" customHeight="1">
      <c r="B350" s="32"/>
      <c r="C350" s="139" t="s">
        <v>1799</v>
      </c>
      <c r="D350" s="139" t="s">
        <v>375</v>
      </c>
      <c r="E350" s="140" t="s">
        <v>4076</v>
      </c>
      <c r="F350" s="141" t="s">
        <v>4077</v>
      </c>
      <c r="G350" s="142" t="s">
        <v>914</v>
      </c>
      <c r="H350" s="143">
        <v>1</v>
      </c>
      <c r="I350" s="144"/>
      <c r="J350" s="145">
        <f t="shared" si="70"/>
        <v>0</v>
      </c>
      <c r="K350" s="146"/>
      <c r="L350" s="32"/>
      <c r="M350" s="147" t="s">
        <v>1</v>
      </c>
      <c r="N350" s="148" t="s">
        <v>45</v>
      </c>
      <c r="P350" s="149">
        <f t="shared" si="71"/>
        <v>0</v>
      </c>
      <c r="Q350" s="149">
        <v>1E-4</v>
      </c>
      <c r="R350" s="149">
        <f t="shared" si="72"/>
        <v>1E-4</v>
      </c>
      <c r="S350" s="149">
        <v>0</v>
      </c>
      <c r="T350" s="150">
        <f t="shared" si="73"/>
        <v>0</v>
      </c>
      <c r="AR350" s="151" t="s">
        <v>497</v>
      </c>
      <c r="AT350" s="151" t="s">
        <v>375</v>
      </c>
      <c r="AU350" s="151" t="s">
        <v>90</v>
      </c>
      <c r="AY350" s="17" t="s">
        <v>373</v>
      </c>
      <c r="BE350" s="152">
        <f t="shared" si="74"/>
        <v>0</v>
      </c>
      <c r="BF350" s="152">
        <f t="shared" si="75"/>
        <v>0</v>
      </c>
      <c r="BG350" s="152">
        <f t="shared" si="76"/>
        <v>0</v>
      </c>
      <c r="BH350" s="152">
        <f t="shared" si="77"/>
        <v>0</v>
      </c>
      <c r="BI350" s="152">
        <f t="shared" si="78"/>
        <v>0</v>
      </c>
      <c r="BJ350" s="17" t="s">
        <v>87</v>
      </c>
      <c r="BK350" s="152">
        <f t="shared" si="79"/>
        <v>0</v>
      </c>
      <c r="BL350" s="17" t="s">
        <v>497</v>
      </c>
      <c r="BM350" s="151" t="s">
        <v>4078</v>
      </c>
    </row>
    <row r="351" spans="2:65" s="1" customFormat="1" ht="16.5" customHeight="1">
      <c r="B351" s="32"/>
      <c r="C351" s="139" t="s">
        <v>1805</v>
      </c>
      <c r="D351" s="139" t="s">
        <v>375</v>
      </c>
      <c r="E351" s="140" t="s">
        <v>4079</v>
      </c>
      <c r="F351" s="141" t="s">
        <v>4080</v>
      </c>
      <c r="G351" s="142" t="s">
        <v>914</v>
      </c>
      <c r="H351" s="143">
        <v>3</v>
      </c>
      <c r="I351" s="144"/>
      <c r="J351" s="145">
        <f t="shared" si="70"/>
        <v>0</v>
      </c>
      <c r="K351" s="146"/>
      <c r="L351" s="32"/>
      <c r="M351" s="147" t="s">
        <v>1</v>
      </c>
      <c r="N351" s="148" t="s">
        <v>45</v>
      </c>
      <c r="P351" s="149">
        <f t="shared" si="71"/>
        <v>0</v>
      </c>
      <c r="Q351" s="149">
        <v>5.1000000000000004E-4</v>
      </c>
      <c r="R351" s="149">
        <f t="shared" si="72"/>
        <v>1.5300000000000001E-3</v>
      </c>
      <c r="S351" s="149">
        <v>0</v>
      </c>
      <c r="T351" s="150">
        <f t="shared" si="73"/>
        <v>0</v>
      </c>
      <c r="AR351" s="151" t="s">
        <v>497</v>
      </c>
      <c r="AT351" s="151" t="s">
        <v>375</v>
      </c>
      <c r="AU351" s="151" t="s">
        <v>90</v>
      </c>
      <c r="AY351" s="17" t="s">
        <v>373</v>
      </c>
      <c r="BE351" s="152">
        <f t="shared" si="74"/>
        <v>0</v>
      </c>
      <c r="BF351" s="152">
        <f t="shared" si="75"/>
        <v>0</v>
      </c>
      <c r="BG351" s="152">
        <f t="shared" si="76"/>
        <v>0</v>
      </c>
      <c r="BH351" s="152">
        <f t="shared" si="77"/>
        <v>0</v>
      </c>
      <c r="BI351" s="152">
        <f t="shared" si="78"/>
        <v>0</v>
      </c>
      <c r="BJ351" s="17" t="s">
        <v>87</v>
      </c>
      <c r="BK351" s="152">
        <f t="shared" si="79"/>
        <v>0</v>
      </c>
      <c r="BL351" s="17" t="s">
        <v>497</v>
      </c>
      <c r="BM351" s="151" t="s">
        <v>4081</v>
      </c>
    </row>
    <row r="352" spans="2:65" s="1" customFormat="1" ht="16.5" customHeight="1">
      <c r="B352" s="32"/>
      <c r="C352" s="139" t="s">
        <v>1816</v>
      </c>
      <c r="D352" s="139" t="s">
        <v>375</v>
      </c>
      <c r="E352" s="140" t="s">
        <v>4082</v>
      </c>
      <c r="F352" s="141" t="s">
        <v>4083</v>
      </c>
      <c r="G352" s="142" t="s">
        <v>914</v>
      </c>
      <c r="H352" s="143">
        <v>3</v>
      </c>
      <c r="I352" s="144"/>
      <c r="J352" s="145">
        <f t="shared" si="70"/>
        <v>0</v>
      </c>
      <c r="K352" s="146"/>
      <c r="L352" s="32"/>
      <c r="M352" s="147" t="s">
        <v>1</v>
      </c>
      <c r="N352" s="148" t="s">
        <v>45</v>
      </c>
      <c r="P352" s="149">
        <f t="shared" si="71"/>
        <v>0</v>
      </c>
      <c r="Q352" s="149">
        <v>1.4999999999999999E-4</v>
      </c>
      <c r="R352" s="149">
        <f t="shared" si="72"/>
        <v>4.4999999999999999E-4</v>
      </c>
      <c r="S352" s="149">
        <v>0</v>
      </c>
      <c r="T352" s="150">
        <f t="shared" si="73"/>
        <v>0</v>
      </c>
      <c r="AR352" s="151" t="s">
        <v>497</v>
      </c>
      <c r="AT352" s="151" t="s">
        <v>375</v>
      </c>
      <c r="AU352" s="151" t="s">
        <v>90</v>
      </c>
      <c r="AY352" s="17" t="s">
        <v>373</v>
      </c>
      <c r="BE352" s="152">
        <f t="shared" si="74"/>
        <v>0</v>
      </c>
      <c r="BF352" s="152">
        <f t="shared" si="75"/>
        <v>0</v>
      </c>
      <c r="BG352" s="152">
        <f t="shared" si="76"/>
        <v>0</v>
      </c>
      <c r="BH352" s="152">
        <f t="shared" si="77"/>
        <v>0</v>
      </c>
      <c r="BI352" s="152">
        <f t="shared" si="78"/>
        <v>0</v>
      </c>
      <c r="BJ352" s="17" t="s">
        <v>87</v>
      </c>
      <c r="BK352" s="152">
        <f t="shared" si="79"/>
        <v>0</v>
      </c>
      <c r="BL352" s="17" t="s">
        <v>497</v>
      </c>
      <c r="BM352" s="151" t="s">
        <v>4084</v>
      </c>
    </row>
    <row r="353" spans="2:65" s="1" customFormat="1" ht="16.5" customHeight="1">
      <c r="B353" s="32"/>
      <c r="C353" s="139" t="s">
        <v>1819</v>
      </c>
      <c r="D353" s="139" t="s">
        <v>375</v>
      </c>
      <c r="E353" s="140" t="s">
        <v>4085</v>
      </c>
      <c r="F353" s="141" t="s">
        <v>4086</v>
      </c>
      <c r="G353" s="142" t="s">
        <v>4087</v>
      </c>
      <c r="H353" s="143">
        <v>6</v>
      </c>
      <c r="I353" s="144"/>
      <c r="J353" s="145">
        <f t="shared" si="70"/>
        <v>0</v>
      </c>
      <c r="K353" s="146"/>
      <c r="L353" s="32"/>
      <c r="M353" s="147" t="s">
        <v>1</v>
      </c>
      <c r="N353" s="148" t="s">
        <v>45</v>
      </c>
      <c r="P353" s="149">
        <f t="shared" si="71"/>
        <v>0</v>
      </c>
      <c r="Q353" s="149">
        <v>0</v>
      </c>
      <c r="R353" s="149">
        <f t="shared" si="72"/>
        <v>0</v>
      </c>
      <c r="S353" s="149">
        <v>0</v>
      </c>
      <c r="T353" s="150">
        <f t="shared" si="73"/>
        <v>0</v>
      </c>
      <c r="AR353" s="151" t="s">
        <v>497</v>
      </c>
      <c r="AT353" s="151" t="s">
        <v>375</v>
      </c>
      <c r="AU353" s="151" t="s">
        <v>90</v>
      </c>
      <c r="AY353" s="17" t="s">
        <v>373</v>
      </c>
      <c r="BE353" s="152">
        <f t="shared" si="74"/>
        <v>0</v>
      </c>
      <c r="BF353" s="152">
        <f t="shared" si="75"/>
        <v>0</v>
      </c>
      <c r="BG353" s="152">
        <f t="shared" si="76"/>
        <v>0</v>
      </c>
      <c r="BH353" s="152">
        <f t="shared" si="77"/>
        <v>0</v>
      </c>
      <c r="BI353" s="152">
        <f t="shared" si="78"/>
        <v>0</v>
      </c>
      <c r="BJ353" s="17" t="s">
        <v>87</v>
      </c>
      <c r="BK353" s="152">
        <f t="shared" si="79"/>
        <v>0</v>
      </c>
      <c r="BL353" s="17" t="s">
        <v>497</v>
      </c>
      <c r="BM353" s="151" t="s">
        <v>4088</v>
      </c>
    </row>
    <row r="354" spans="2:65" s="1" customFormat="1" ht="24.2" customHeight="1">
      <c r="B354" s="32"/>
      <c r="C354" s="139" t="s">
        <v>1837</v>
      </c>
      <c r="D354" s="139" t="s">
        <v>375</v>
      </c>
      <c r="E354" s="140" t="s">
        <v>4089</v>
      </c>
      <c r="F354" s="141" t="s">
        <v>4090</v>
      </c>
      <c r="G354" s="142" t="s">
        <v>647</v>
      </c>
      <c r="H354" s="143">
        <v>5.2999999999999999E-2</v>
      </c>
      <c r="I354" s="144"/>
      <c r="J354" s="145">
        <f t="shared" si="70"/>
        <v>0</v>
      </c>
      <c r="K354" s="146"/>
      <c r="L354" s="32"/>
      <c r="M354" s="147" t="s">
        <v>1</v>
      </c>
      <c r="N354" s="148" t="s">
        <v>45</v>
      </c>
      <c r="P354" s="149">
        <f t="shared" si="71"/>
        <v>0</v>
      </c>
      <c r="Q354" s="149">
        <v>0</v>
      </c>
      <c r="R354" s="149">
        <f t="shared" si="72"/>
        <v>0</v>
      </c>
      <c r="S354" s="149">
        <v>0</v>
      </c>
      <c r="T354" s="150">
        <f t="shared" si="73"/>
        <v>0</v>
      </c>
      <c r="AR354" s="151" t="s">
        <v>497</v>
      </c>
      <c r="AT354" s="151" t="s">
        <v>375</v>
      </c>
      <c r="AU354" s="151" t="s">
        <v>90</v>
      </c>
      <c r="AY354" s="17" t="s">
        <v>373</v>
      </c>
      <c r="BE354" s="152">
        <f t="shared" si="74"/>
        <v>0</v>
      </c>
      <c r="BF354" s="152">
        <f t="shared" si="75"/>
        <v>0</v>
      </c>
      <c r="BG354" s="152">
        <f t="shared" si="76"/>
        <v>0</v>
      </c>
      <c r="BH354" s="152">
        <f t="shared" si="77"/>
        <v>0</v>
      </c>
      <c r="BI354" s="152">
        <f t="shared" si="78"/>
        <v>0</v>
      </c>
      <c r="BJ354" s="17" t="s">
        <v>87</v>
      </c>
      <c r="BK354" s="152">
        <f t="shared" si="79"/>
        <v>0</v>
      </c>
      <c r="BL354" s="17" t="s">
        <v>497</v>
      </c>
      <c r="BM354" s="151" t="s">
        <v>4091</v>
      </c>
    </row>
    <row r="355" spans="2:65" s="11" customFormat="1" ht="22.9" customHeight="1">
      <c r="B355" s="127"/>
      <c r="D355" s="128" t="s">
        <v>79</v>
      </c>
      <c r="E355" s="137" t="s">
        <v>4092</v>
      </c>
      <c r="F355" s="137" t="s">
        <v>4093</v>
      </c>
      <c r="I355" s="130"/>
      <c r="J355" s="138">
        <f>BK355</f>
        <v>0</v>
      </c>
      <c r="L355" s="127"/>
      <c r="M355" s="132"/>
      <c r="P355" s="133">
        <f>SUM(P356:P369)</f>
        <v>0</v>
      </c>
      <c r="R355" s="133">
        <f>SUM(R356:R369)</f>
        <v>9.6000000000000013E-4</v>
      </c>
      <c r="T355" s="134">
        <f>SUM(T356:T369)</f>
        <v>0</v>
      </c>
      <c r="AR355" s="128" t="s">
        <v>90</v>
      </c>
      <c r="AT355" s="135" t="s">
        <v>79</v>
      </c>
      <c r="AU355" s="135" t="s">
        <v>87</v>
      </c>
      <c r="AY355" s="128" t="s">
        <v>373</v>
      </c>
      <c r="BK355" s="136">
        <f>SUM(BK356:BK369)</f>
        <v>0</v>
      </c>
    </row>
    <row r="356" spans="2:65" s="1" customFormat="1" ht="16.5" customHeight="1">
      <c r="B356" s="32"/>
      <c r="C356" s="139" t="s">
        <v>1842</v>
      </c>
      <c r="D356" s="139" t="s">
        <v>375</v>
      </c>
      <c r="E356" s="140" t="s">
        <v>4094</v>
      </c>
      <c r="F356" s="141" t="s">
        <v>4095</v>
      </c>
      <c r="G356" s="142" t="s">
        <v>914</v>
      </c>
      <c r="H356" s="143">
        <v>12</v>
      </c>
      <c r="I356" s="144"/>
      <c r="J356" s="145">
        <f>ROUND(I356*H356,2)</f>
        <v>0</v>
      </c>
      <c r="K356" s="146"/>
      <c r="L356" s="32"/>
      <c r="M356" s="147" t="s">
        <v>1</v>
      </c>
      <c r="N356" s="148" t="s">
        <v>45</v>
      </c>
      <c r="P356" s="149">
        <f>O356*H356</f>
        <v>0</v>
      </c>
      <c r="Q356" s="149">
        <v>8.0000000000000007E-5</v>
      </c>
      <c r="R356" s="149">
        <f>Q356*H356</f>
        <v>9.6000000000000013E-4</v>
      </c>
      <c r="S356" s="149">
        <v>0</v>
      </c>
      <c r="T356" s="150">
        <f>S356*H356</f>
        <v>0</v>
      </c>
      <c r="AR356" s="151" t="s">
        <v>497</v>
      </c>
      <c r="AT356" s="151" t="s">
        <v>375</v>
      </c>
      <c r="AU356" s="151" t="s">
        <v>90</v>
      </c>
      <c r="AY356" s="17" t="s">
        <v>373</v>
      </c>
      <c r="BE356" s="152">
        <f>IF(N356="základní",J356,0)</f>
        <v>0</v>
      </c>
      <c r="BF356" s="152">
        <f>IF(N356="snížená",J356,0)</f>
        <v>0</v>
      </c>
      <c r="BG356" s="152">
        <f>IF(N356="zákl. přenesená",J356,0)</f>
        <v>0</v>
      </c>
      <c r="BH356" s="152">
        <f>IF(N356="sníž. přenesená",J356,0)</f>
        <v>0</v>
      </c>
      <c r="BI356" s="152">
        <f>IF(N356="nulová",J356,0)</f>
        <v>0</v>
      </c>
      <c r="BJ356" s="17" t="s">
        <v>87</v>
      </c>
      <c r="BK356" s="152">
        <f>ROUND(I356*H356,2)</f>
        <v>0</v>
      </c>
      <c r="BL356" s="17" t="s">
        <v>497</v>
      </c>
      <c r="BM356" s="151" t="s">
        <v>4096</v>
      </c>
    </row>
    <row r="357" spans="2:65" s="13" customFormat="1" ht="11.25">
      <c r="B357" s="160"/>
      <c r="D357" s="154" t="s">
        <v>381</v>
      </c>
      <c r="E357" s="161" t="s">
        <v>1</v>
      </c>
      <c r="F357" s="162" t="s">
        <v>3910</v>
      </c>
      <c r="H357" s="163">
        <v>12</v>
      </c>
      <c r="I357" s="164"/>
      <c r="L357" s="160"/>
      <c r="M357" s="165"/>
      <c r="T357" s="166"/>
      <c r="AT357" s="161" t="s">
        <v>381</v>
      </c>
      <c r="AU357" s="161" t="s">
        <v>90</v>
      </c>
      <c r="AV357" s="13" t="s">
        <v>90</v>
      </c>
      <c r="AW357" s="13" t="s">
        <v>36</v>
      </c>
      <c r="AX357" s="13" t="s">
        <v>87</v>
      </c>
      <c r="AY357" s="161" t="s">
        <v>373</v>
      </c>
    </row>
    <row r="358" spans="2:65" s="1" customFormat="1" ht="24.2" customHeight="1">
      <c r="B358" s="32"/>
      <c r="C358" s="139" t="s">
        <v>1854</v>
      </c>
      <c r="D358" s="139" t="s">
        <v>375</v>
      </c>
      <c r="E358" s="140" t="s">
        <v>4097</v>
      </c>
      <c r="F358" s="141" t="s">
        <v>4098</v>
      </c>
      <c r="G358" s="142" t="s">
        <v>914</v>
      </c>
      <c r="H358" s="143">
        <v>6</v>
      </c>
      <c r="I358" s="144"/>
      <c r="J358" s="145">
        <f>ROUND(I358*H358,2)</f>
        <v>0</v>
      </c>
      <c r="K358" s="146"/>
      <c r="L358" s="32"/>
      <c r="M358" s="147" t="s">
        <v>1</v>
      </c>
      <c r="N358" s="148" t="s">
        <v>45</v>
      </c>
      <c r="P358" s="149">
        <f>O358*H358</f>
        <v>0</v>
      </c>
      <c r="Q358" s="149">
        <v>0</v>
      </c>
      <c r="R358" s="149">
        <f>Q358*H358</f>
        <v>0</v>
      </c>
      <c r="S358" s="149">
        <v>0</v>
      </c>
      <c r="T358" s="150">
        <f>S358*H358</f>
        <v>0</v>
      </c>
      <c r="AR358" s="151" t="s">
        <v>497</v>
      </c>
      <c r="AT358" s="151" t="s">
        <v>375</v>
      </c>
      <c r="AU358" s="151" t="s">
        <v>90</v>
      </c>
      <c r="AY358" s="17" t="s">
        <v>373</v>
      </c>
      <c r="BE358" s="152">
        <f>IF(N358="základní",J358,0)</f>
        <v>0</v>
      </c>
      <c r="BF358" s="152">
        <f>IF(N358="snížená",J358,0)</f>
        <v>0</v>
      </c>
      <c r="BG358" s="152">
        <f>IF(N358="zákl. přenesená",J358,0)</f>
        <v>0</v>
      </c>
      <c r="BH358" s="152">
        <f>IF(N358="sníž. přenesená",J358,0)</f>
        <v>0</v>
      </c>
      <c r="BI358" s="152">
        <f>IF(N358="nulová",J358,0)</f>
        <v>0</v>
      </c>
      <c r="BJ358" s="17" t="s">
        <v>87</v>
      </c>
      <c r="BK358" s="152">
        <f>ROUND(I358*H358,2)</f>
        <v>0</v>
      </c>
      <c r="BL358" s="17" t="s">
        <v>497</v>
      </c>
      <c r="BM358" s="151" t="s">
        <v>4099</v>
      </c>
    </row>
    <row r="359" spans="2:65" s="13" customFormat="1" ht="11.25">
      <c r="B359" s="160"/>
      <c r="D359" s="154" t="s">
        <v>381</v>
      </c>
      <c r="E359" s="161" t="s">
        <v>1</v>
      </c>
      <c r="F359" s="162" t="s">
        <v>3888</v>
      </c>
      <c r="H359" s="163">
        <v>6</v>
      </c>
      <c r="I359" s="164"/>
      <c r="L359" s="160"/>
      <c r="M359" s="165"/>
      <c r="T359" s="166"/>
      <c r="AT359" s="161" t="s">
        <v>381</v>
      </c>
      <c r="AU359" s="161" t="s">
        <v>90</v>
      </c>
      <c r="AV359" s="13" t="s">
        <v>90</v>
      </c>
      <c r="AW359" s="13" t="s">
        <v>36</v>
      </c>
      <c r="AX359" s="13" t="s">
        <v>87</v>
      </c>
      <c r="AY359" s="161" t="s">
        <v>373</v>
      </c>
    </row>
    <row r="360" spans="2:65" s="1" customFormat="1" ht="16.5" customHeight="1">
      <c r="B360" s="32"/>
      <c r="C360" s="139" t="s">
        <v>1860</v>
      </c>
      <c r="D360" s="139" t="s">
        <v>375</v>
      </c>
      <c r="E360" s="140" t="s">
        <v>4100</v>
      </c>
      <c r="F360" s="141" t="s">
        <v>4101</v>
      </c>
      <c r="G360" s="142" t="s">
        <v>914</v>
      </c>
      <c r="H360" s="143">
        <v>6</v>
      </c>
      <c r="I360" s="144"/>
      <c r="J360" s="145">
        <f>ROUND(I360*H360,2)</f>
        <v>0</v>
      </c>
      <c r="K360" s="146"/>
      <c r="L360" s="32"/>
      <c r="M360" s="147" t="s">
        <v>1</v>
      </c>
      <c r="N360" s="148" t="s">
        <v>45</v>
      </c>
      <c r="P360" s="149">
        <f>O360*H360</f>
        <v>0</v>
      </c>
      <c r="Q360" s="149">
        <v>0</v>
      </c>
      <c r="R360" s="149">
        <f>Q360*H360</f>
        <v>0</v>
      </c>
      <c r="S360" s="149">
        <v>0</v>
      </c>
      <c r="T360" s="150">
        <f>S360*H360</f>
        <v>0</v>
      </c>
      <c r="AR360" s="151" t="s">
        <v>497</v>
      </c>
      <c r="AT360" s="151" t="s">
        <v>375</v>
      </c>
      <c r="AU360" s="151" t="s">
        <v>90</v>
      </c>
      <c r="AY360" s="17" t="s">
        <v>373</v>
      </c>
      <c r="BE360" s="152">
        <f>IF(N360="základní",J360,0)</f>
        <v>0</v>
      </c>
      <c r="BF360" s="152">
        <f>IF(N360="snížená",J360,0)</f>
        <v>0</v>
      </c>
      <c r="BG360" s="152">
        <f>IF(N360="zákl. přenesená",J360,0)</f>
        <v>0</v>
      </c>
      <c r="BH360" s="152">
        <f>IF(N360="sníž. přenesená",J360,0)</f>
        <v>0</v>
      </c>
      <c r="BI360" s="152">
        <f>IF(N360="nulová",J360,0)</f>
        <v>0</v>
      </c>
      <c r="BJ360" s="17" t="s">
        <v>87</v>
      </c>
      <c r="BK360" s="152">
        <f>ROUND(I360*H360,2)</f>
        <v>0</v>
      </c>
      <c r="BL360" s="17" t="s">
        <v>497</v>
      </c>
      <c r="BM360" s="151" t="s">
        <v>4102</v>
      </c>
    </row>
    <row r="361" spans="2:65" s="13" customFormat="1" ht="11.25">
      <c r="B361" s="160"/>
      <c r="D361" s="154" t="s">
        <v>381</v>
      </c>
      <c r="E361" s="161" t="s">
        <v>1</v>
      </c>
      <c r="F361" s="162" t="s">
        <v>430</v>
      </c>
      <c r="H361" s="163">
        <v>6</v>
      </c>
      <c r="I361" s="164"/>
      <c r="L361" s="160"/>
      <c r="M361" s="165"/>
      <c r="T361" s="166"/>
      <c r="AT361" s="161" t="s">
        <v>381</v>
      </c>
      <c r="AU361" s="161" t="s">
        <v>90</v>
      </c>
      <c r="AV361" s="13" t="s">
        <v>90</v>
      </c>
      <c r="AW361" s="13" t="s">
        <v>36</v>
      </c>
      <c r="AX361" s="13" t="s">
        <v>87</v>
      </c>
      <c r="AY361" s="161" t="s">
        <v>373</v>
      </c>
    </row>
    <row r="362" spans="2:65" s="1" customFormat="1" ht="16.5" customHeight="1">
      <c r="B362" s="32"/>
      <c r="C362" s="139" t="s">
        <v>1867</v>
      </c>
      <c r="D362" s="139" t="s">
        <v>375</v>
      </c>
      <c r="E362" s="140" t="s">
        <v>4103</v>
      </c>
      <c r="F362" s="141" t="s">
        <v>4104</v>
      </c>
      <c r="G362" s="142" t="s">
        <v>914</v>
      </c>
      <c r="H362" s="143">
        <v>6</v>
      </c>
      <c r="I362" s="144"/>
      <c r="J362" s="145">
        <f>ROUND(I362*H362,2)</f>
        <v>0</v>
      </c>
      <c r="K362" s="146"/>
      <c r="L362" s="32"/>
      <c r="M362" s="147" t="s">
        <v>1</v>
      </c>
      <c r="N362" s="148" t="s">
        <v>45</v>
      </c>
      <c r="P362" s="149">
        <f>O362*H362</f>
        <v>0</v>
      </c>
      <c r="Q362" s="149">
        <v>0</v>
      </c>
      <c r="R362" s="149">
        <f>Q362*H362</f>
        <v>0</v>
      </c>
      <c r="S362" s="149">
        <v>0</v>
      </c>
      <c r="T362" s="150">
        <f>S362*H362</f>
        <v>0</v>
      </c>
      <c r="AR362" s="151" t="s">
        <v>497</v>
      </c>
      <c r="AT362" s="151" t="s">
        <v>375</v>
      </c>
      <c r="AU362" s="151" t="s">
        <v>90</v>
      </c>
      <c r="AY362" s="17" t="s">
        <v>373</v>
      </c>
      <c r="BE362" s="152">
        <f>IF(N362="základní",J362,0)</f>
        <v>0</v>
      </c>
      <c r="BF362" s="152">
        <f>IF(N362="snížená",J362,0)</f>
        <v>0</v>
      </c>
      <c r="BG362" s="152">
        <f>IF(N362="zákl. přenesená",J362,0)</f>
        <v>0</v>
      </c>
      <c r="BH362" s="152">
        <f>IF(N362="sníž. přenesená",J362,0)</f>
        <v>0</v>
      </c>
      <c r="BI362" s="152">
        <f>IF(N362="nulová",J362,0)</f>
        <v>0</v>
      </c>
      <c r="BJ362" s="17" t="s">
        <v>87</v>
      </c>
      <c r="BK362" s="152">
        <f>ROUND(I362*H362,2)</f>
        <v>0</v>
      </c>
      <c r="BL362" s="17" t="s">
        <v>497</v>
      </c>
      <c r="BM362" s="151" t="s">
        <v>4105</v>
      </c>
    </row>
    <row r="363" spans="2:65" s="1" customFormat="1" ht="16.5" customHeight="1">
      <c r="B363" s="32"/>
      <c r="C363" s="139" t="s">
        <v>1872</v>
      </c>
      <c r="D363" s="139" t="s">
        <v>375</v>
      </c>
      <c r="E363" s="140" t="s">
        <v>4106</v>
      </c>
      <c r="F363" s="141" t="s">
        <v>4107</v>
      </c>
      <c r="G363" s="142" t="s">
        <v>914</v>
      </c>
      <c r="H363" s="143">
        <v>6</v>
      </c>
      <c r="I363" s="144"/>
      <c r="J363" s="145">
        <f>ROUND(I363*H363,2)</f>
        <v>0</v>
      </c>
      <c r="K363" s="146"/>
      <c r="L363" s="32"/>
      <c r="M363" s="147" t="s">
        <v>1</v>
      </c>
      <c r="N363" s="148" t="s">
        <v>45</v>
      </c>
      <c r="P363" s="149">
        <f>O363*H363</f>
        <v>0</v>
      </c>
      <c r="Q363" s="149">
        <v>0</v>
      </c>
      <c r="R363" s="149">
        <f>Q363*H363</f>
        <v>0</v>
      </c>
      <c r="S363" s="149">
        <v>0</v>
      </c>
      <c r="T363" s="150">
        <f>S363*H363</f>
        <v>0</v>
      </c>
      <c r="AR363" s="151" t="s">
        <v>497</v>
      </c>
      <c r="AT363" s="151" t="s">
        <v>375</v>
      </c>
      <c r="AU363" s="151" t="s">
        <v>90</v>
      </c>
      <c r="AY363" s="17" t="s">
        <v>373</v>
      </c>
      <c r="BE363" s="152">
        <f>IF(N363="základní",J363,0)</f>
        <v>0</v>
      </c>
      <c r="BF363" s="152">
        <f>IF(N363="snížená",J363,0)</f>
        <v>0</v>
      </c>
      <c r="BG363" s="152">
        <f>IF(N363="zákl. přenesená",J363,0)</f>
        <v>0</v>
      </c>
      <c r="BH363" s="152">
        <f>IF(N363="sníž. přenesená",J363,0)</f>
        <v>0</v>
      </c>
      <c r="BI363" s="152">
        <f>IF(N363="nulová",J363,0)</f>
        <v>0</v>
      </c>
      <c r="BJ363" s="17" t="s">
        <v>87</v>
      </c>
      <c r="BK363" s="152">
        <f>ROUND(I363*H363,2)</f>
        <v>0</v>
      </c>
      <c r="BL363" s="17" t="s">
        <v>497</v>
      </c>
      <c r="BM363" s="151" t="s">
        <v>4108</v>
      </c>
    </row>
    <row r="364" spans="2:65" s="13" customFormat="1" ht="11.25">
      <c r="B364" s="160"/>
      <c r="D364" s="154" t="s">
        <v>381</v>
      </c>
      <c r="E364" s="161" t="s">
        <v>1</v>
      </c>
      <c r="F364" s="162" t="s">
        <v>3888</v>
      </c>
      <c r="H364" s="163">
        <v>6</v>
      </c>
      <c r="I364" s="164"/>
      <c r="L364" s="160"/>
      <c r="M364" s="165"/>
      <c r="T364" s="166"/>
      <c r="AT364" s="161" t="s">
        <v>381</v>
      </c>
      <c r="AU364" s="161" t="s">
        <v>90</v>
      </c>
      <c r="AV364" s="13" t="s">
        <v>90</v>
      </c>
      <c r="AW364" s="13" t="s">
        <v>36</v>
      </c>
      <c r="AX364" s="13" t="s">
        <v>87</v>
      </c>
      <c r="AY364" s="161" t="s">
        <v>373</v>
      </c>
    </row>
    <row r="365" spans="2:65" s="1" customFormat="1" ht="24.2" customHeight="1">
      <c r="B365" s="32"/>
      <c r="C365" s="139" t="s">
        <v>1883</v>
      </c>
      <c r="D365" s="139" t="s">
        <v>375</v>
      </c>
      <c r="E365" s="140" t="s">
        <v>4109</v>
      </c>
      <c r="F365" s="141" t="s">
        <v>4110</v>
      </c>
      <c r="G365" s="142" t="s">
        <v>172</v>
      </c>
      <c r="H365" s="143">
        <v>80</v>
      </c>
      <c r="I365" s="144"/>
      <c r="J365" s="145">
        <f>ROUND(I365*H365,2)</f>
        <v>0</v>
      </c>
      <c r="K365" s="146"/>
      <c r="L365" s="32"/>
      <c r="M365" s="147" t="s">
        <v>1</v>
      </c>
      <c r="N365" s="148" t="s">
        <v>45</v>
      </c>
      <c r="P365" s="149">
        <f>O365*H365</f>
        <v>0</v>
      </c>
      <c r="Q365" s="149">
        <v>0</v>
      </c>
      <c r="R365" s="149">
        <f>Q365*H365</f>
        <v>0</v>
      </c>
      <c r="S365" s="149">
        <v>0</v>
      </c>
      <c r="T365" s="150">
        <f>S365*H365</f>
        <v>0</v>
      </c>
      <c r="AR365" s="151" t="s">
        <v>497</v>
      </c>
      <c r="AT365" s="151" t="s">
        <v>375</v>
      </c>
      <c r="AU365" s="151" t="s">
        <v>90</v>
      </c>
      <c r="AY365" s="17" t="s">
        <v>373</v>
      </c>
      <c r="BE365" s="152">
        <f>IF(N365="základní",J365,0)</f>
        <v>0</v>
      </c>
      <c r="BF365" s="152">
        <f>IF(N365="snížená",J365,0)</f>
        <v>0</v>
      </c>
      <c r="BG365" s="152">
        <f>IF(N365="zákl. přenesená",J365,0)</f>
        <v>0</v>
      </c>
      <c r="BH365" s="152">
        <f>IF(N365="sníž. přenesená",J365,0)</f>
        <v>0</v>
      </c>
      <c r="BI365" s="152">
        <f>IF(N365="nulová",J365,0)</f>
        <v>0</v>
      </c>
      <c r="BJ365" s="17" t="s">
        <v>87</v>
      </c>
      <c r="BK365" s="152">
        <f>ROUND(I365*H365,2)</f>
        <v>0</v>
      </c>
      <c r="BL365" s="17" t="s">
        <v>497</v>
      </c>
      <c r="BM365" s="151" t="s">
        <v>4111</v>
      </c>
    </row>
    <row r="366" spans="2:65" s="1" customFormat="1" ht="24.2" customHeight="1">
      <c r="B366" s="32"/>
      <c r="C366" s="139" t="s">
        <v>1889</v>
      </c>
      <c r="D366" s="139" t="s">
        <v>375</v>
      </c>
      <c r="E366" s="140" t="s">
        <v>4112</v>
      </c>
      <c r="F366" s="141" t="s">
        <v>4113</v>
      </c>
      <c r="G366" s="142" t="s">
        <v>914</v>
      </c>
      <c r="H366" s="143">
        <v>1</v>
      </c>
      <c r="I366" s="144"/>
      <c r="J366" s="145">
        <f>ROUND(I366*H366,2)</f>
        <v>0</v>
      </c>
      <c r="K366" s="146"/>
      <c r="L366" s="32"/>
      <c r="M366" s="147" t="s">
        <v>1</v>
      </c>
      <c r="N366" s="148" t="s">
        <v>45</v>
      </c>
      <c r="P366" s="149">
        <f>O366*H366</f>
        <v>0</v>
      </c>
      <c r="Q366" s="149">
        <v>0</v>
      </c>
      <c r="R366" s="149">
        <f>Q366*H366</f>
        <v>0</v>
      </c>
      <c r="S366" s="149">
        <v>0</v>
      </c>
      <c r="T366" s="150">
        <f>S366*H366</f>
        <v>0</v>
      </c>
      <c r="AR366" s="151" t="s">
        <v>497</v>
      </c>
      <c r="AT366" s="151" t="s">
        <v>375</v>
      </c>
      <c r="AU366" s="151" t="s">
        <v>90</v>
      </c>
      <c r="AY366" s="17" t="s">
        <v>373</v>
      </c>
      <c r="BE366" s="152">
        <f>IF(N366="základní",J366,0)</f>
        <v>0</v>
      </c>
      <c r="BF366" s="152">
        <f>IF(N366="snížená",J366,0)</f>
        <v>0</v>
      </c>
      <c r="BG366" s="152">
        <f>IF(N366="zákl. přenesená",J366,0)</f>
        <v>0</v>
      </c>
      <c r="BH366" s="152">
        <f>IF(N366="sníž. přenesená",J366,0)</f>
        <v>0</v>
      </c>
      <c r="BI366" s="152">
        <f>IF(N366="nulová",J366,0)</f>
        <v>0</v>
      </c>
      <c r="BJ366" s="17" t="s">
        <v>87</v>
      </c>
      <c r="BK366" s="152">
        <f>ROUND(I366*H366,2)</f>
        <v>0</v>
      </c>
      <c r="BL366" s="17" t="s">
        <v>497</v>
      </c>
      <c r="BM366" s="151" t="s">
        <v>4114</v>
      </c>
    </row>
    <row r="367" spans="2:65" s="1" customFormat="1" ht="24.2" customHeight="1">
      <c r="B367" s="32"/>
      <c r="C367" s="139" t="s">
        <v>1894</v>
      </c>
      <c r="D367" s="139" t="s">
        <v>375</v>
      </c>
      <c r="E367" s="140" t="s">
        <v>4115</v>
      </c>
      <c r="F367" s="141" t="s">
        <v>4116</v>
      </c>
      <c r="G367" s="142" t="s">
        <v>914</v>
      </c>
      <c r="H367" s="143">
        <v>5</v>
      </c>
      <c r="I367" s="144"/>
      <c r="J367" s="145">
        <f>ROUND(I367*H367,2)</f>
        <v>0</v>
      </c>
      <c r="K367" s="146"/>
      <c r="L367" s="32"/>
      <c r="M367" s="147" t="s">
        <v>1</v>
      </c>
      <c r="N367" s="148" t="s">
        <v>45</v>
      </c>
      <c r="P367" s="149">
        <f>O367*H367</f>
        <v>0</v>
      </c>
      <c r="Q367" s="149">
        <v>0</v>
      </c>
      <c r="R367" s="149">
        <f>Q367*H367</f>
        <v>0</v>
      </c>
      <c r="S367" s="149">
        <v>0</v>
      </c>
      <c r="T367" s="150">
        <f>S367*H367</f>
        <v>0</v>
      </c>
      <c r="AR367" s="151" t="s">
        <v>497</v>
      </c>
      <c r="AT367" s="151" t="s">
        <v>375</v>
      </c>
      <c r="AU367" s="151" t="s">
        <v>90</v>
      </c>
      <c r="AY367" s="17" t="s">
        <v>373</v>
      </c>
      <c r="BE367" s="152">
        <f>IF(N367="základní",J367,0)</f>
        <v>0</v>
      </c>
      <c r="BF367" s="152">
        <f>IF(N367="snížená",J367,0)</f>
        <v>0</v>
      </c>
      <c r="BG367" s="152">
        <f>IF(N367="zákl. přenesená",J367,0)</f>
        <v>0</v>
      </c>
      <c r="BH367" s="152">
        <f>IF(N367="sníž. přenesená",J367,0)</f>
        <v>0</v>
      </c>
      <c r="BI367" s="152">
        <f>IF(N367="nulová",J367,0)</f>
        <v>0</v>
      </c>
      <c r="BJ367" s="17" t="s">
        <v>87</v>
      </c>
      <c r="BK367" s="152">
        <f>ROUND(I367*H367,2)</f>
        <v>0</v>
      </c>
      <c r="BL367" s="17" t="s">
        <v>497</v>
      </c>
      <c r="BM367" s="151" t="s">
        <v>4117</v>
      </c>
    </row>
    <row r="368" spans="2:65" s="1" customFormat="1" ht="24.2" customHeight="1">
      <c r="B368" s="32"/>
      <c r="C368" s="139" t="s">
        <v>1899</v>
      </c>
      <c r="D368" s="139" t="s">
        <v>375</v>
      </c>
      <c r="E368" s="140" t="s">
        <v>4118</v>
      </c>
      <c r="F368" s="141" t="s">
        <v>4119</v>
      </c>
      <c r="G368" s="142" t="s">
        <v>914</v>
      </c>
      <c r="H368" s="143">
        <v>6</v>
      </c>
      <c r="I368" s="144"/>
      <c r="J368" s="145">
        <f>ROUND(I368*H368,2)</f>
        <v>0</v>
      </c>
      <c r="K368" s="146"/>
      <c r="L368" s="32"/>
      <c r="M368" s="147" t="s">
        <v>1</v>
      </c>
      <c r="N368" s="148" t="s">
        <v>45</v>
      </c>
      <c r="P368" s="149">
        <f>O368*H368</f>
        <v>0</v>
      </c>
      <c r="Q368" s="149">
        <v>0</v>
      </c>
      <c r="R368" s="149">
        <f>Q368*H368</f>
        <v>0</v>
      </c>
      <c r="S368" s="149">
        <v>0</v>
      </c>
      <c r="T368" s="150">
        <f>S368*H368</f>
        <v>0</v>
      </c>
      <c r="AR368" s="151" t="s">
        <v>497</v>
      </c>
      <c r="AT368" s="151" t="s">
        <v>375</v>
      </c>
      <c r="AU368" s="151" t="s">
        <v>90</v>
      </c>
      <c r="AY368" s="17" t="s">
        <v>373</v>
      </c>
      <c r="BE368" s="152">
        <f>IF(N368="základní",J368,0)</f>
        <v>0</v>
      </c>
      <c r="BF368" s="152">
        <f>IF(N368="snížená",J368,0)</f>
        <v>0</v>
      </c>
      <c r="BG368" s="152">
        <f>IF(N368="zákl. přenesená",J368,0)</f>
        <v>0</v>
      </c>
      <c r="BH368" s="152">
        <f>IF(N368="sníž. přenesená",J368,0)</f>
        <v>0</v>
      </c>
      <c r="BI368" s="152">
        <f>IF(N368="nulová",J368,0)</f>
        <v>0</v>
      </c>
      <c r="BJ368" s="17" t="s">
        <v>87</v>
      </c>
      <c r="BK368" s="152">
        <f>ROUND(I368*H368,2)</f>
        <v>0</v>
      </c>
      <c r="BL368" s="17" t="s">
        <v>497</v>
      </c>
      <c r="BM368" s="151" t="s">
        <v>4120</v>
      </c>
    </row>
    <row r="369" spans="2:65" s="1" customFormat="1" ht="24.2" customHeight="1">
      <c r="B369" s="32"/>
      <c r="C369" s="139" t="s">
        <v>1903</v>
      </c>
      <c r="D369" s="139" t="s">
        <v>375</v>
      </c>
      <c r="E369" s="140" t="s">
        <v>2136</v>
      </c>
      <c r="F369" s="141" t="s">
        <v>2137</v>
      </c>
      <c r="G369" s="142" t="s">
        <v>647</v>
      </c>
      <c r="H369" s="143">
        <v>1E-3</v>
      </c>
      <c r="I369" s="144"/>
      <c r="J369" s="145">
        <f>ROUND(I369*H369,2)</f>
        <v>0</v>
      </c>
      <c r="K369" s="146"/>
      <c r="L369" s="32"/>
      <c r="M369" s="147" t="s">
        <v>1</v>
      </c>
      <c r="N369" s="148" t="s">
        <v>45</v>
      </c>
      <c r="P369" s="149">
        <f>O369*H369</f>
        <v>0</v>
      </c>
      <c r="Q369" s="149">
        <v>0</v>
      </c>
      <c r="R369" s="149">
        <f>Q369*H369</f>
        <v>0</v>
      </c>
      <c r="S369" s="149">
        <v>0</v>
      </c>
      <c r="T369" s="150">
        <f>S369*H369</f>
        <v>0</v>
      </c>
      <c r="AR369" s="151" t="s">
        <v>497</v>
      </c>
      <c r="AT369" s="151" t="s">
        <v>375</v>
      </c>
      <c r="AU369" s="151" t="s">
        <v>90</v>
      </c>
      <c r="AY369" s="17" t="s">
        <v>373</v>
      </c>
      <c r="BE369" s="152">
        <f>IF(N369="základní",J369,0)</f>
        <v>0</v>
      </c>
      <c r="BF369" s="152">
        <f>IF(N369="snížená",J369,0)</f>
        <v>0</v>
      </c>
      <c r="BG369" s="152">
        <f>IF(N369="zákl. přenesená",J369,0)</f>
        <v>0</v>
      </c>
      <c r="BH369" s="152">
        <f>IF(N369="sníž. přenesená",J369,0)</f>
        <v>0</v>
      </c>
      <c r="BI369" s="152">
        <f>IF(N369="nulová",J369,0)</f>
        <v>0</v>
      </c>
      <c r="BJ369" s="17" t="s">
        <v>87</v>
      </c>
      <c r="BK369" s="152">
        <f>ROUND(I369*H369,2)</f>
        <v>0</v>
      </c>
      <c r="BL369" s="17" t="s">
        <v>497</v>
      </c>
      <c r="BM369" s="151" t="s">
        <v>4121</v>
      </c>
    </row>
    <row r="370" spans="2:65" s="11" customFormat="1" ht="22.9" customHeight="1">
      <c r="B370" s="127"/>
      <c r="D370" s="128" t="s">
        <v>79</v>
      </c>
      <c r="E370" s="137" t="s">
        <v>2466</v>
      </c>
      <c r="F370" s="137" t="s">
        <v>4122</v>
      </c>
      <c r="I370" s="130"/>
      <c r="J370" s="138">
        <f>BK370</f>
        <v>0</v>
      </c>
      <c r="L370" s="127"/>
      <c r="M370" s="132"/>
      <c r="P370" s="133">
        <f>SUM(P371:P376)</f>
        <v>0</v>
      </c>
      <c r="R370" s="133">
        <f>SUM(R371:R376)</f>
        <v>8.6499999999999994E-2</v>
      </c>
      <c r="T370" s="134">
        <f>SUM(T371:T376)</f>
        <v>0</v>
      </c>
      <c r="AR370" s="128" t="s">
        <v>90</v>
      </c>
      <c r="AT370" s="135" t="s">
        <v>79</v>
      </c>
      <c r="AU370" s="135" t="s">
        <v>87</v>
      </c>
      <c r="AY370" s="128" t="s">
        <v>373</v>
      </c>
      <c r="BK370" s="136">
        <f>SUM(BK371:BK376)</f>
        <v>0</v>
      </c>
    </row>
    <row r="371" spans="2:65" s="1" customFormat="1" ht="16.5" customHeight="1">
      <c r="B371" s="32"/>
      <c r="C371" s="185" t="s">
        <v>1908</v>
      </c>
      <c r="D371" s="185" t="s">
        <v>479</v>
      </c>
      <c r="E371" s="186" t="s">
        <v>4123</v>
      </c>
      <c r="F371" s="187" t="s">
        <v>4124</v>
      </c>
      <c r="G371" s="188" t="s">
        <v>647</v>
      </c>
      <c r="H371" s="189">
        <v>0.05</v>
      </c>
      <c r="I371" s="190"/>
      <c r="J371" s="191">
        <f>ROUND(I371*H371,2)</f>
        <v>0</v>
      </c>
      <c r="K371" s="192"/>
      <c r="L371" s="193"/>
      <c r="M371" s="194" t="s">
        <v>1</v>
      </c>
      <c r="N371" s="195" t="s">
        <v>45</v>
      </c>
      <c r="P371" s="149">
        <f>O371*H371</f>
        <v>0</v>
      </c>
      <c r="Q371" s="149">
        <v>1</v>
      </c>
      <c r="R371" s="149">
        <f>Q371*H371</f>
        <v>0.05</v>
      </c>
      <c r="S371" s="149">
        <v>0</v>
      </c>
      <c r="T371" s="150">
        <f>S371*H371</f>
        <v>0</v>
      </c>
      <c r="AR371" s="151" t="s">
        <v>658</v>
      </c>
      <c r="AT371" s="151" t="s">
        <v>479</v>
      </c>
      <c r="AU371" s="151" t="s">
        <v>90</v>
      </c>
      <c r="AY371" s="17" t="s">
        <v>373</v>
      </c>
      <c r="BE371" s="152">
        <f>IF(N371="základní",J371,0)</f>
        <v>0</v>
      </c>
      <c r="BF371" s="152">
        <f>IF(N371="snížená",J371,0)</f>
        <v>0</v>
      </c>
      <c r="BG371" s="152">
        <f>IF(N371="zákl. přenesená",J371,0)</f>
        <v>0</v>
      </c>
      <c r="BH371" s="152">
        <f>IF(N371="sníž. přenesená",J371,0)</f>
        <v>0</v>
      </c>
      <c r="BI371" s="152">
        <f>IF(N371="nulová",J371,0)</f>
        <v>0</v>
      </c>
      <c r="BJ371" s="17" t="s">
        <v>87</v>
      </c>
      <c r="BK371" s="152">
        <f>ROUND(I371*H371,2)</f>
        <v>0</v>
      </c>
      <c r="BL371" s="17" t="s">
        <v>497</v>
      </c>
      <c r="BM371" s="151" t="s">
        <v>4125</v>
      </c>
    </row>
    <row r="372" spans="2:65" s="12" customFormat="1" ht="11.25">
      <c r="B372" s="153"/>
      <c r="D372" s="154" t="s">
        <v>381</v>
      </c>
      <c r="E372" s="155" t="s">
        <v>1</v>
      </c>
      <c r="F372" s="156" t="s">
        <v>4126</v>
      </c>
      <c r="H372" s="155" t="s">
        <v>1</v>
      </c>
      <c r="I372" s="157"/>
      <c r="L372" s="153"/>
      <c r="M372" s="158"/>
      <c r="T372" s="159"/>
      <c r="AT372" s="155" t="s">
        <v>381</v>
      </c>
      <c r="AU372" s="155" t="s">
        <v>90</v>
      </c>
      <c r="AV372" s="12" t="s">
        <v>87</v>
      </c>
      <c r="AW372" s="12" t="s">
        <v>36</v>
      </c>
      <c r="AX372" s="12" t="s">
        <v>80</v>
      </c>
      <c r="AY372" s="155" t="s">
        <v>373</v>
      </c>
    </row>
    <row r="373" spans="2:65" s="13" customFormat="1" ht="11.25">
      <c r="B373" s="160"/>
      <c r="D373" s="154" t="s">
        <v>381</v>
      </c>
      <c r="E373" s="161" t="s">
        <v>1</v>
      </c>
      <c r="F373" s="162" t="s">
        <v>4127</v>
      </c>
      <c r="H373" s="163">
        <v>0.05</v>
      </c>
      <c r="I373" s="164"/>
      <c r="L373" s="160"/>
      <c r="M373" s="165"/>
      <c r="T373" s="166"/>
      <c r="AT373" s="161" t="s">
        <v>381</v>
      </c>
      <c r="AU373" s="161" t="s">
        <v>90</v>
      </c>
      <c r="AV373" s="13" t="s">
        <v>90</v>
      </c>
      <c r="AW373" s="13" t="s">
        <v>36</v>
      </c>
      <c r="AX373" s="13" t="s">
        <v>87</v>
      </c>
      <c r="AY373" s="161" t="s">
        <v>373</v>
      </c>
    </row>
    <row r="374" spans="2:65" s="1" customFormat="1" ht="16.5" customHeight="1">
      <c r="B374" s="32"/>
      <c r="C374" s="139" t="s">
        <v>1911</v>
      </c>
      <c r="D374" s="139" t="s">
        <v>375</v>
      </c>
      <c r="E374" s="140" t="s">
        <v>4128</v>
      </c>
      <c r="F374" s="141" t="s">
        <v>4129</v>
      </c>
      <c r="G374" s="142" t="s">
        <v>1957</v>
      </c>
      <c r="H374" s="143">
        <v>50</v>
      </c>
      <c r="I374" s="144"/>
      <c r="J374" s="145">
        <f>ROUND(I374*H374,2)</f>
        <v>0</v>
      </c>
      <c r="K374" s="146"/>
      <c r="L374" s="32"/>
      <c r="M374" s="147" t="s">
        <v>1</v>
      </c>
      <c r="N374" s="148" t="s">
        <v>45</v>
      </c>
      <c r="P374" s="149">
        <f>O374*H374</f>
        <v>0</v>
      </c>
      <c r="Q374" s="149">
        <v>5.0000000000000002E-5</v>
      </c>
      <c r="R374" s="149">
        <f>Q374*H374</f>
        <v>2.5000000000000001E-3</v>
      </c>
      <c r="S374" s="149">
        <v>0</v>
      </c>
      <c r="T374" s="150">
        <f>S374*H374</f>
        <v>0</v>
      </c>
      <c r="AR374" s="151" t="s">
        <v>497</v>
      </c>
      <c r="AT374" s="151" t="s">
        <v>375</v>
      </c>
      <c r="AU374" s="151" t="s">
        <v>90</v>
      </c>
      <c r="AY374" s="17" t="s">
        <v>373</v>
      </c>
      <c r="BE374" s="152">
        <f>IF(N374="základní",J374,0)</f>
        <v>0</v>
      </c>
      <c r="BF374" s="152">
        <f>IF(N374="snížená",J374,0)</f>
        <v>0</v>
      </c>
      <c r="BG374" s="152">
        <f>IF(N374="zákl. přenesená",J374,0)</f>
        <v>0</v>
      </c>
      <c r="BH374" s="152">
        <f>IF(N374="sníž. přenesená",J374,0)</f>
        <v>0</v>
      </c>
      <c r="BI374" s="152">
        <f>IF(N374="nulová",J374,0)</f>
        <v>0</v>
      </c>
      <c r="BJ374" s="17" t="s">
        <v>87</v>
      </c>
      <c r="BK374" s="152">
        <f>ROUND(I374*H374,2)</f>
        <v>0</v>
      </c>
      <c r="BL374" s="17" t="s">
        <v>497</v>
      </c>
      <c r="BM374" s="151" t="s">
        <v>4130</v>
      </c>
    </row>
    <row r="375" spans="2:65" s="1" customFormat="1" ht="16.5" customHeight="1">
      <c r="B375" s="32"/>
      <c r="C375" s="139" t="s">
        <v>1913</v>
      </c>
      <c r="D375" s="139" t="s">
        <v>375</v>
      </c>
      <c r="E375" s="140" t="s">
        <v>4131</v>
      </c>
      <c r="F375" s="141" t="s">
        <v>4132</v>
      </c>
      <c r="G375" s="142" t="s">
        <v>914</v>
      </c>
      <c r="H375" s="143">
        <v>20</v>
      </c>
      <c r="I375" s="144"/>
      <c r="J375" s="145">
        <f>ROUND(I375*H375,2)</f>
        <v>0</v>
      </c>
      <c r="K375" s="146"/>
      <c r="L375" s="32"/>
      <c r="M375" s="147" t="s">
        <v>1</v>
      </c>
      <c r="N375" s="148" t="s">
        <v>45</v>
      </c>
      <c r="P375" s="149">
        <f>O375*H375</f>
        <v>0</v>
      </c>
      <c r="Q375" s="149">
        <v>1.6999999999999999E-3</v>
      </c>
      <c r="R375" s="149">
        <f>Q375*H375</f>
        <v>3.3999999999999996E-2</v>
      </c>
      <c r="S375" s="149">
        <v>0</v>
      </c>
      <c r="T375" s="150">
        <f>S375*H375</f>
        <v>0</v>
      </c>
      <c r="AR375" s="151" t="s">
        <v>497</v>
      </c>
      <c r="AT375" s="151" t="s">
        <v>375</v>
      </c>
      <c r="AU375" s="151" t="s">
        <v>90</v>
      </c>
      <c r="AY375" s="17" t="s">
        <v>373</v>
      </c>
      <c r="BE375" s="152">
        <f>IF(N375="základní",J375,0)</f>
        <v>0</v>
      </c>
      <c r="BF375" s="152">
        <f>IF(N375="snížená",J375,0)</f>
        <v>0</v>
      </c>
      <c r="BG375" s="152">
        <f>IF(N375="zákl. přenesená",J375,0)</f>
        <v>0</v>
      </c>
      <c r="BH375" s="152">
        <f>IF(N375="sníž. přenesená",J375,0)</f>
        <v>0</v>
      </c>
      <c r="BI375" s="152">
        <f>IF(N375="nulová",J375,0)</f>
        <v>0</v>
      </c>
      <c r="BJ375" s="17" t="s">
        <v>87</v>
      </c>
      <c r="BK375" s="152">
        <f>ROUND(I375*H375,2)</f>
        <v>0</v>
      </c>
      <c r="BL375" s="17" t="s">
        <v>497</v>
      </c>
      <c r="BM375" s="151" t="s">
        <v>4133</v>
      </c>
    </row>
    <row r="376" spans="2:65" s="1" customFormat="1" ht="24.2" customHeight="1">
      <c r="B376" s="32"/>
      <c r="C376" s="139" t="s">
        <v>1917</v>
      </c>
      <c r="D376" s="139" t="s">
        <v>375</v>
      </c>
      <c r="E376" s="140" t="s">
        <v>4134</v>
      </c>
      <c r="F376" s="141" t="s">
        <v>4135</v>
      </c>
      <c r="G376" s="142" t="s">
        <v>647</v>
      </c>
      <c r="H376" s="143">
        <v>8.6999999999999994E-2</v>
      </c>
      <c r="I376" s="144"/>
      <c r="J376" s="145">
        <f>ROUND(I376*H376,2)</f>
        <v>0</v>
      </c>
      <c r="K376" s="146"/>
      <c r="L376" s="32"/>
      <c r="M376" s="147" t="s">
        <v>1</v>
      </c>
      <c r="N376" s="148" t="s">
        <v>45</v>
      </c>
      <c r="P376" s="149">
        <f>O376*H376</f>
        <v>0</v>
      </c>
      <c r="Q376" s="149">
        <v>0</v>
      </c>
      <c r="R376" s="149">
        <f>Q376*H376</f>
        <v>0</v>
      </c>
      <c r="S376" s="149">
        <v>0</v>
      </c>
      <c r="T376" s="150">
        <f>S376*H376</f>
        <v>0</v>
      </c>
      <c r="AR376" s="151" t="s">
        <v>497</v>
      </c>
      <c r="AT376" s="151" t="s">
        <v>375</v>
      </c>
      <c r="AU376" s="151" t="s">
        <v>90</v>
      </c>
      <c r="AY376" s="17" t="s">
        <v>373</v>
      </c>
      <c r="BE376" s="152">
        <f>IF(N376="základní",J376,0)</f>
        <v>0</v>
      </c>
      <c r="BF376" s="152">
        <f>IF(N376="snížená",J376,0)</f>
        <v>0</v>
      </c>
      <c r="BG376" s="152">
        <f>IF(N376="zákl. přenesená",J376,0)</f>
        <v>0</v>
      </c>
      <c r="BH376" s="152">
        <f>IF(N376="sníž. přenesená",J376,0)</f>
        <v>0</v>
      </c>
      <c r="BI376" s="152">
        <f>IF(N376="nulová",J376,0)</f>
        <v>0</v>
      </c>
      <c r="BJ376" s="17" t="s">
        <v>87</v>
      </c>
      <c r="BK376" s="152">
        <f>ROUND(I376*H376,2)</f>
        <v>0</v>
      </c>
      <c r="BL376" s="17" t="s">
        <v>497</v>
      </c>
      <c r="BM376" s="151" t="s">
        <v>4136</v>
      </c>
    </row>
    <row r="377" spans="2:65" s="11" customFormat="1" ht="22.9" customHeight="1">
      <c r="B377" s="127"/>
      <c r="D377" s="128" t="s">
        <v>79</v>
      </c>
      <c r="E377" s="137" t="s">
        <v>4137</v>
      </c>
      <c r="F377" s="137" t="s">
        <v>4138</v>
      </c>
      <c r="I377" s="130"/>
      <c r="J377" s="138">
        <f>BK377</f>
        <v>0</v>
      </c>
      <c r="L377" s="127"/>
      <c r="M377" s="132"/>
      <c r="P377" s="133">
        <f>SUM(P378:P385)</f>
        <v>0</v>
      </c>
      <c r="R377" s="133">
        <f>SUM(R378:R385)</f>
        <v>1.6600000000000002E-3</v>
      </c>
      <c r="T377" s="134">
        <f>SUM(T378:T385)</f>
        <v>0</v>
      </c>
      <c r="AR377" s="128" t="s">
        <v>90</v>
      </c>
      <c r="AT377" s="135" t="s">
        <v>79</v>
      </c>
      <c r="AU377" s="135" t="s">
        <v>87</v>
      </c>
      <c r="AY377" s="128" t="s">
        <v>373</v>
      </c>
      <c r="BK377" s="136">
        <f>SUM(BK378:BK385)</f>
        <v>0</v>
      </c>
    </row>
    <row r="378" spans="2:65" s="1" customFormat="1" ht="24.2" customHeight="1">
      <c r="B378" s="32"/>
      <c r="C378" s="139" t="s">
        <v>1922</v>
      </c>
      <c r="D378" s="139" t="s">
        <v>375</v>
      </c>
      <c r="E378" s="140" t="s">
        <v>4139</v>
      </c>
      <c r="F378" s="141" t="s">
        <v>4140</v>
      </c>
      <c r="G378" s="142" t="s">
        <v>172</v>
      </c>
      <c r="H378" s="143">
        <v>2</v>
      </c>
      <c r="I378" s="144"/>
      <c r="J378" s="145">
        <f t="shared" ref="J378:J385" si="80">ROUND(I378*H378,2)</f>
        <v>0</v>
      </c>
      <c r="K378" s="146"/>
      <c r="L378" s="32"/>
      <c r="M378" s="147" t="s">
        <v>1</v>
      </c>
      <c r="N378" s="148" t="s">
        <v>45</v>
      </c>
      <c r="P378" s="149">
        <f t="shared" ref="P378:P385" si="81">O378*H378</f>
        <v>0</v>
      </c>
      <c r="Q378" s="149">
        <v>8.0000000000000007E-5</v>
      </c>
      <c r="R378" s="149">
        <f t="shared" ref="R378:R385" si="82">Q378*H378</f>
        <v>1.6000000000000001E-4</v>
      </c>
      <c r="S378" s="149">
        <v>0</v>
      </c>
      <c r="T378" s="150">
        <f t="shared" ref="T378:T385" si="83">S378*H378</f>
        <v>0</v>
      </c>
      <c r="AR378" s="151" t="s">
        <v>497</v>
      </c>
      <c r="AT378" s="151" t="s">
        <v>375</v>
      </c>
      <c r="AU378" s="151" t="s">
        <v>90</v>
      </c>
      <c r="AY378" s="17" t="s">
        <v>373</v>
      </c>
      <c r="BE378" s="152">
        <f t="shared" ref="BE378:BE385" si="84">IF(N378="základní",J378,0)</f>
        <v>0</v>
      </c>
      <c r="BF378" s="152">
        <f t="shared" ref="BF378:BF385" si="85">IF(N378="snížená",J378,0)</f>
        <v>0</v>
      </c>
      <c r="BG378" s="152">
        <f t="shared" ref="BG378:BG385" si="86">IF(N378="zákl. přenesená",J378,0)</f>
        <v>0</v>
      </c>
      <c r="BH378" s="152">
        <f t="shared" ref="BH378:BH385" si="87">IF(N378="sníž. přenesená",J378,0)</f>
        <v>0</v>
      </c>
      <c r="BI378" s="152">
        <f t="shared" ref="BI378:BI385" si="88">IF(N378="nulová",J378,0)</f>
        <v>0</v>
      </c>
      <c r="BJ378" s="17" t="s">
        <v>87</v>
      </c>
      <c r="BK378" s="152">
        <f t="shared" ref="BK378:BK385" si="89">ROUND(I378*H378,2)</f>
        <v>0</v>
      </c>
      <c r="BL378" s="17" t="s">
        <v>497</v>
      </c>
      <c r="BM378" s="151" t="s">
        <v>4141</v>
      </c>
    </row>
    <row r="379" spans="2:65" s="1" customFormat="1" ht="16.5" customHeight="1">
      <c r="B379" s="32"/>
      <c r="C379" s="139" t="s">
        <v>1928</v>
      </c>
      <c r="D379" s="139" t="s">
        <v>375</v>
      </c>
      <c r="E379" s="140" t="s">
        <v>4142</v>
      </c>
      <c r="F379" s="141" t="s">
        <v>4143</v>
      </c>
      <c r="G379" s="142" t="s">
        <v>172</v>
      </c>
      <c r="H379" s="143">
        <v>2</v>
      </c>
      <c r="I379" s="144"/>
      <c r="J379" s="145">
        <f t="shared" si="80"/>
        <v>0</v>
      </c>
      <c r="K379" s="146"/>
      <c r="L379" s="32"/>
      <c r="M379" s="147" t="s">
        <v>1</v>
      </c>
      <c r="N379" s="148" t="s">
        <v>45</v>
      </c>
      <c r="P379" s="149">
        <f t="shared" si="81"/>
        <v>0</v>
      </c>
      <c r="Q379" s="149">
        <v>1.3999999999999999E-4</v>
      </c>
      <c r="R379" s="149">
        <f t="shared" si="82"/>
        <v>2.7999999999999998E-4</v>
      </c>
      <c r="S379" s="149">
        <v>0</v>
      </c>
      <c r="T379" s="150">
        <f t="shared" si="83"/>
        <v>0</v>
      </c>
      <c r="AR379" s="151" t="s">
        <v>497</v>
      </c>
      <c r="AT379" s="151" t="s">
        <v>375</v>
      </c>
      <c r="AU379" s="151" t="s">
        <v>90</v>
      </c>
      <c r="AY379" s="17" t="s">
        <v>373</v>
      </c>
      <c r="BE379" s="152">
        <f t="shared" si="84"/>
        <v>0</v>
      </c>
      <c r="BF379" s="152">
        <f t="shared" si="85"/>
        <v>0</v>
      </c>
      <c r="BG379" s="152">
        <f t="shared" si="86"/>
        <v>0</v>
      </c>
      <c r="BH379" s="152">
        <f t="shared" si="87"/>
        <v>0</v>
      </c>
      <c r="BI379" s="152">
        <f t="shared" si="88"/>
        <v>0</v>
      </c>
      <c r="BJ379" s="17" t="s">
        <v>87</v>
      </c>
      <c r="BK379" s="152">
        <f t="shared" si="89"/>
        <v>0</v>
      </c>
      <c r="BL379" s="17" t="s">
        <v>497</v>
      </c>
      <c r="BM379" s="151" t="s">
        <v>4144</v>
      </c>
    </row>
    <row r="380" spans="2:65" s="1" customFormat="1" ht="16.5" customHeight="1">
      <c r="B380" s="32"/>
      <c r="C380" s="139" t="s">
        <v>1932</v>
      </c>
      <c r="D380" s="139" t="s">
        <v>375</v>
      </c>
      <c r="E380" s="140" t="s">
        <v>4145</v>
      </c>
      <c r="F380" s="141" t="s">
        <v>4146</v>
      </c>
      <c r="G380" s="142" t="s">
        <v>172</v>
      </c>
      <c r="H380" s="143">
        <v>2</v>
      </c>
      <c r="I380" s="144"/>
      <c r="J380" s="145">
        <f t="shared" si="80"/>
        <v>0</v>
      </c>
      <c r="K380" s="146"/>
      <c r="L380" s="32"/>
      <c r="M380" s="147" t="s">
        <v>1</v>
      </c>
      <c r="N380" s="148" t="s">
        <v>45</v>
      </c>
      <c r="P380" s="149">
        <f t="shared" si="81"/>
        <v>0</v>
      </c>
      <c r="Q380" s="149">
        <v>1.2E-4</v>
      </c>
      <c r="R380" s="149">
        <f t="shared" si="82"/>
        <v>2.4000000000000001E-4</v>
      </c>
      <c r="S380" s="149">
        <v>0</v>
      </c>
      <c r="T380" s="150">
        <f t="shared" si="83"/>
        <v>0</v>
      </c>
      <c r="AR380" s="151" t="s">
        <v>497</v>
      </c>
      <c r="AT380" s="151" t="s">
        <v>375</v>
      </c>
      <c r="AU380" s="151" t="s">
        <v>90</v>
      </c>
      <c r="AY380" s="17" t="s">
        <v>373</v>
      </c>
      <c r="BE380" s="152">
        <f t="shared" si="84"/>
        <v>0</v>
      </c>
      <c r="BF380" s="152">
        <f t="shared" si="85"/>
        <v>0</v>
      </c>
      <c r="BG380" s="152">
        <f t="shared" si="86"/>
        <v>0</v>
      </c>
      <c r="BH380" s="152">
        <f t="shared" si="87"/>
        <v>0</v>
      </c>
      <c r="BI380" s="152">
        <f t="shared" si="88"/>
        <v>0</v>
      </c>
      <c r="BJ380" s="17" t="s">
        <v>87</v>
      </c>
      <c r="BK380" s="152">
        <f t="shared" si="89"/>
        <v>0</v>
      </c>
      <c r="BL380" s="17" t="s">
        <v>497</v>
      </c>
      <c r="BM380" s="151" t="s">
        <v>4147</v>
      </c>
    </row>
    <row r="381" spans="2:65" s="1" customFormat="1" ht="16.5" customHeight="1">
      <c r="B381" s="32"/>
      <c r="C381" s="139" t="s">
        <v>1936</v>
      </c>
      <c r="D381" s="139" t="s">
        <v>375</v>
      </c>
      <c r="E381" s="140" t="s">
        <v>4148</v>
      </c>
      <c r="F381" s="141" t="s">
        <v>4149</v>
      </c>
      <c r="G381" s="142" t="s">
        <v>172</v>
      </c>
      <c r="H381" s="143">
        <v>2</v>
      </c>
      <c r="I381" s="144"/>
      <c r="J381" s="145">
        <f t="shared" si="80"/>
        <v>0</v>
      </c>
      <c r="K381" s="146"/>
      <c r="L381" s="32"/>
      <c r="M381" s="147" t="s">
        <v>1</v>
      </c>
      <c r="N381" s="148" t="s">
        <v>45</v>
      </c>
      <c r="P381" s="149">
        <f t="shared" si="81"/>
        <v>0</v>
      </c>
      <c r="Q381" s="149">
        <v>9.0000000000000006E-5</v>
      </c>
      <c r="R381" s="149">
        <f t="shared" si="82"/>
        <v>1.8000000000000001E-4</v>
      </c>
      <c r="S381" s="149">
        <v>0</v>
      </c>
      <c r="T381" s="150">
        <f t="shared" si="83"/>
        <v>0</v>
      </c>
      <c r="AR381" s="151" t="s">
        <v>497</v>
      </c>
      <c r="AT381" s="151" t="s">
        <v>375</v>
      </c>
      <c r="AU381" s="151" t="s">
        <v>90</v>
      </c>
      <c r="AY381" s="17" t="s">
        <v>373</v>
      </c>
      <c r="BE381" s="152">
        <f t="shared" si="84"/>
        <v>0</v>
      </c>
      <c r="BF381" s="152">
        <f t="shared" si="85"/>
        <v>0</v>
      </c>
      <c r="BG381" s="152">
        <f t="shared" si="86"/>
        <v>0</v>
      </c>
      <c r="BH381" s="152">
        <f t="shared" si="87"/>
        <v>0</v>
      </c>
      <c r="BI381" s="152">
        <f t="shared" si="88"/>
        <v>0</v>
      </c>
      <c r="BJ381" s="17" t="s">
        <v>87</v>
      </c>
      <c r="BK381" s="152">
        <f t="shared" si="89"/>
        <v>0</v>
      </c>
      <c r="BL381" s="17" t="s">
        <v>497</v>
      </c>
      <c r="BM381" s="151" t="s">
        <v>4150</v>
      </c>
    </row>
    <row r="382" spans="2:65" s="1" customFormat="1" ht="24.2" customHeight="1">
      <c r="B382" s="32"/>
      <c r="C382" s="139" t="s">
        <v>1941</v>
      </c>
      <c r="D382" s="139" t="s">
        <v>375</v>
      </c>
      <c r="E382" s="140" t="s">
        <v>4151</v>
      </c>
      <c r="F382" s="141" t="s">
        <v>4152</v>
      </c>
      <c r="G382" s="142" t="s">
        <v>465</v>
      </c>
      <c r="H382" s="143">
        <v>10</v>
      </c>
      <c r="I382" s="144"/>
      <c r="J382" s="145">
        <f t="shared" si="80"/>
        <v>0</v>
      </c>
      <c r="K382" s="146"/>
      <c r="L382" s="32"/>
      <c r="M382" s="147" t="s">
        <v>1</v>
      </c>
      <c r="N382" s="148" t="s">
        <v>45</v>
      </c>
      <c r="P382" s="149">
        <f t="shared" si="81"/>
        <v>0</v>
      </c>
      <c r="Q382" s="149">
        <v>2.0000000000000002E-5</v>
      </c>
      <c r="R382" s="149">
        <f t="shared" si="82"/>
        <v>2.0000000000000001E-4</v>
      </c>
      <c r="S382" s="149">
        <v>0</v>
      </c>
      <c r="T382" s="150">
        <f t="shared" si="83"/>
        <v>0</v>
      </c>
      <c r="AR382" s="151" t="s">
        <v>497</v>
      </c>
      <c r="AT382" s="151" t="s">
        <v>375</v>
      </c>
      <c r="AU382" s="151" t="s">
        <v>90</v>
      </c>
      <c r="AY382" s="17" t="s">
        <v>373</v>
      </c>
      <c r="BE382" s="152">
        <f t="shared" si="84"/>
        <v>0</v>
      </c>
      <c r="BF382" s="152">
        <f t="shared" si="85"/>
        <v>0</v>
      </c>
      <c r="BG382" s="152">
        <f t="shared" si="86"/>
        <v>0</v>
      </c>
      <c r="BH382" s="152">
        <f t="shared" si="87"/>
        <v>0</v>
      </c>
      <c r="BI382" s="152">
        <f t="shared" si="88"/>
        <v>0</v>
      </c>
      <c r="BJ382" s="17" t="s">
        <v>87</v>
      </c>
      <c r="BK382" s="152">
        <f t="shared" si="89"/>
        <v>0</v>
      </c>
      <c r="BL382" s="17" t="s">
        <v>497</v>
      </c>
      <c r="BM382" s="151" t="s">
        <v>4153</v>
      </c>
    </row>
    <row r="383" spans="2:65" s="1" customFormat="1" ht="16.5" customHeight="1">
      <c r="B383" s="32"/>
      <c r="C383" s="139" t="s">
        <v>1945</v>
      </c>
      <c r="D383" s="139" t="s">
        <v>375</v>
      </c>
      <c r="E383" s="140" t="s">
        <v>4154</v>
      </c>
      <c r="F383" s="141" t="s">
        <v>4155</v>
      </c>
      <c r="G383" s="142" t="s">
        <v>465</v>
      </c>
      <c r="H383" s="143">
        <v>10</v>
      </c>
      <c r="I383" s="144"/>
      <c r="J383" s="145">
        <f t="shared" si="80"/>
        <v>0</v>
      </c>
      <c r="K383" s="146"/>
      <c r="L383" s="32"/>
      <c r="M383" s="147" t="s">
        <v>1</v>
      </c>
      <c r="N383" s="148" t="s">
        <v>45</v>
      </c>
      <c r="P383" s="149">
        <f t="shared" si="81"/>
        <v>0</v>
      </c>
      <c r="Q383" s="149">
        <v>2.0000000000000002E-5</v>
      </c>
      <c r="R383" s="149">
        <f t="shared" si="82"/>
        <v>2.0000000000000001E-4</v>
      </c>
      <c r="S383" s="149">
        <v>0</v>
      </c>
      <c r="T383" s="150">
        <f t="shared" si="83"/>
        <v>0</v>
      </c>
      <c r="AR383" s="151" t="s">
        <v>497</v>
      </c>
      <c r="AT383" s="151" t="s">
        <v>375</v>
      </c>
      <c r="AU383" s="151" t="s">
        <v>90</v>
      </c>
      <c r="AY383" s="17" t="s">
        <v>373</v>
      </c>
      <c r="BE383" s="152">
        <f t="shared" si="84"/>
        <v>0</v>
      </c>
      <c r="BF383" s="152">
        <f t="shared" si="85"/>
        <v>0</v>
      </c>
      <c r="BG383" s="152">
        <f t="shared" si="86"/>
        <v>0</v>
      </c>
      <c r="BH383" s="152">
        <f t="shared" si="87"/>
        <v>0</v>
      </c>
      <c r="BI383" s="152">
        <f t="shared" si="88"/>
        <v>0</v>
      </c>
      <c r="BJ383" s="17" t="s">
        <v>87</v>
      </c>
      <c r="BK383" s="152">
        <f t="shared" si="89"/>
        <v>0</v>
      </c>
      <c r="BL383" s="17" t="s">
        <v>497</v>
      </c>
      <c r="BM383" s="151" t="s">
        <v>4156</v>
      </c>
    </row>
    <row r="384" spans="2:65" s="1" customFormat="1" ht="24.2" customHeight="1">
      <c r="B384" s="32"/>
      <c r="C384" s="139" t="s">
        <v>1950</v>
      </c>
      <c r="D384" s="139" t="s">
        <v>375</v>
      </c>
      <c r="E384" s="140" t="s">
        <v>4157</v>
      </c>
      <c r="F384" s="141" t="s">
        <v>4158</v>
      </c>
      <c r="G384" s="142" t="s">
        <v>465</v>
      </c>
      <c r="H384" s="143">
        <v>10</v>
      </c>
      <c r="I384" s="144"/>
      <c r="J384" s="145">
        <f t="shared" si="80"/>
        <v>0</v>
      </c>
      <c r="K384" s="146"/>
      <c r="L384" s="32"/>
      <c r="M384" s="147" t="s">
        <v>1</v>
      </c>
      <c r="N384" s="148" t="s">
        <v>45</v>
      </c>
      <c r="P384" s="149">
        <f t="shared" si="81"/>
        <v>0</v>
      </c>
      <c r="Q384" s="149">
        <v>2.0000000000000002E-5</v>
      </c>
      <c r="R384" s="149">
        <f t="shared" si="82"/>
        <v>2.0000000000000001E-4</v>
      </c>
      <c r="S384" s="149">
        <v>0</v>
      </c>
      <c r="T384" s="150">
        <f t="shared" si="83"/>
        <v>0</v>
      </c>
      <c r="AR384" s="151" t="s">
        <v>497</v>
      </c>
      <c r="AT384" s="151" t="s">
        <v>375</v>
      </c>
      <c r="AU384" s="151" t="s">
        <v>90</v>
      </c>
      <c r="AY384" s="17" t="s">
        <v>373</v>
      </c>
      <c r="BE384" s="152">
        <f t="shared" si="84"/>
        <v>0</v>
      </c>
      <c r="BF384" s="152">
        <f t="shared" si="85"/>
        <v>0</v>
      </c>
      <c r="BG384" s="152">
        <f t="shared" si="86"/>
        <v>0</v>
      </c>
      <c r="BH384" s="152">
        <f t="shared" si="87"/>
        <v>0</v>
      </c>
      <c r="BI384" s="152">
        <f t="shared" si="88"/>
        <v>0</v>
      </c>
      <c r="BJ384" s="17" t="s">
        <v>87</v>
      </c>
      <c r="BK384" s="152">
        <f t="shared" si="89"/>
        <v>0</v>
      </c>
      <c r="BL384" s="17" t="s">
        <v>497</v>
      </c>
      <c r="BM384" s="151" t="s">
        <v>4159</v>
      </c>
    </row>
    <row r="385" spans="2:65" s="1" customFormat="1" ht="21.75" customHeight="1">
      <c r="B385" s="32"/>
      <c r="C385" s="139" t="s">
        <v>1954</v>
      </c>
      <c r="D385" s="139" t="s">
        <v>375</v>
      </c>
      <c r="E385" s="140" t="s">
        <v>4160</v>
      </c>
      <c r="F385" s="141" t="s">
        <v>4161</v>
      </c>
      <c r="G385" s="142" t="s">
        <v>465</v>
      </c>
      <c r="H385" s="143">
        <v>10</v>
      </c>
      <c r="I385" s="144"/>
      <c r="J385" s="145">
        <f t="shared" si="80"/>
        <v>0</v>
      </c>
      <c r="K385" s="146"/>
      <c r="L385" s="32"/>
      <c r="M385" s="207" t="s">
        <v>1</v>
      </c>
      <c r="N385" s="208" t="s">
        <v>45</v>
      </c>
      <c r="O385" s="209"/>
      <c r="P385" s="210">
        <f t="shared" si="81"/>
        <v>0</v>
      </c>
      <c r="Q385" s="210">
        <v>2.0000000000000002E-5</v>
      </c>
      <c r="R385" s="210">
        <f t="shared" si="82"/>
        <v>2.0000000000000001E-4</v>
      </c>
      <c r="S385" s="210">
        <v>0</v>
      </c>
      <c r="T385" s="211">
        <f t="shared" si="83"/>
        <v>0</v>
      </c>
      <c r="AR385" s="151" t="s">
        <v>497</v>
      </c>
      <c r="AT385" s="151" t="s">
        <v>375</v>
      </c>
      <c r="AU385" s="151" t="s">
        <v>90</v>
      </c>
      <c r="AY385" s="17" t="s">
        <v>373</v>
      </c>
      <c r="BE385" s="152">
        <f t="shared" si="84"/>
        <v>0</v>
      </c>
      <c r="BF385" s="152">
        <f t="shared" si="85"/>
        <v>0</v>
      </c>
      <c r="BG385" s="152">
        <f t="shared" si="86"/>
        <v>0</v>
      </c>
      <c r="BH385" s="152">
        <f t="shared" si="87"/>
        <v>0</v>
      </c>
      <c r="BI385" s="152">
        <f t="shared" si="88"/>
        <v>0</v>
      </c>
      <c r="BJ385" s="17" t="s">
        <v>87</v>
      </c>
      <c r="BK385" s="152">
        <f t="shared" si="89"/>
        <v>0</v>
      </c>
      <c r="BL385" s="17" t="s">
        <v>497</v>
      </c>
      <c r="BM385" s="151" t="s">
        <v>4162</v>
      </c>
    </row>
    <row r="386" spans="2:65" s="1" customFormat="1" ht="6.95" customHeight="1">
      <c r="B386" s="44"/>
      <c r="C386" s="45"/>
      <c r="D386" s="45"/>
      <c r="E386" s="45"/>
      <c r="F386" s="45"/>
      <c r="G386" s="45"/>
      <c r="H386" s="45"/>
      <c r="I386" s="45"/>
      <c r="J386" s="45"/>
      <c r="K386" s="45"/>
      <c r="L386" s="32"/>
    </row>
  </sheetData>
  <sheetProtection algorithmName="SHA-512" hashValue="79nXBXu9o1jQC3FI5n74x5FmVkeBB8RYM6yWlp/0r9o/veI2+lixc3iwoWWdR0vTLzwAJZOTfx1TrWVyhYHFXQ==" saltValue="//QglLZaf4BMOPEQ/hATETvrrkBH6eyKUYybQzUbOHoMwuTE6cccoQ1mYwvzzc/Zt7MyWQmrC0gavALGzp51bQ==" spinCount="100000" sheet="1" objects="1" scenarios="1" formatColumns="0" formatRows="0" autoFilter="0"/>
  <autoFilter ref="C132:K385" xr:uid="{00000000-0009-0000-0000-000003000000}"/>
  <mergeCells count="12">
    <mergeCell ref="E125:H125"/>
    <mergeCell ref="L2:V2"/>
    <mergeCell ref="E85:H85"/>
    <mergeCell ref="E87:H87"/>
    <mergeCell ref="E89:H89"/>
    <mergeCell ref="E121:H121"/>
    <mergeCell ref="E123:H123"/>
    <mergeCell ref="E7:H7"/>
    <mergeCell ref="E9:H9"/>
    <mergeCell ref="E11:H11"/>
    <mergeCell ref="E20:H20"/>
    <mergeCell ref="E29:H29"/>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2:BM127"/>
  <sheetViews>
    <sheetView showGridLines="0" tabSelected="1"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104</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ht="12" customHeight="1">
      <c r="B8" s="20"/>
      <c r="D8" s="27" t="s">
        <v>152</v>
      </c>
      <c r="L8" s="20"/>
    </row>
    <row r="9" spans="2:46" s="1" customFormat="1" ht="16.5" customHeight="1">
      <c r="B9" s="32"/>
      <c r="E9" s="264" t="s">
        <v>155</v>
      </c>
      <c r="F9" s="266"/>
      <c r="G9" s="266"/>
      <c r="H9" s="266"/>
      <c r="L9" s="32"/>
    </row>
    <row r="10" spans="2:46" s="1" customFormat="1" ht="12" customHeight="1">
      <c r="B10" s="32"/>
      <c r="D10" s="27" t="s">
        <v>158</v>
      </c>
      <c r="L10" s="32"/>
    </row>
    <row r="11" spans="2:46" s="1" customFormat="1" ht="16.5" customHeight="1">
      <c r="B11" s="32"/>
      <c r="E11" s="227" t="s">
        <v>4163</v>
      </c>
      <c r="F11" s="266"/>
      <c r="G11" s="266"/>
      <c r="H11" s="266"/>
      <c r="L11" s="32"/>
    </row>
    <row r="12" spans="2:46" s="1" customFormat="1" ht="11.25">
      <c r="B12" s="32"/>
      <c r="L12" s="32"/>
    </row>
    <row r="13" spans="2:46" s="1" customFormat="1" ht="12" customHeight="1">
      <c r="B13" s="32"/>
      <c r="D13" s="27" t="s">
        <v>18</v>
      </c>
      <c r="F13" s="25" t="s">
        <v>89</v>
      </c>
      <c r="I13" s="27" t="s">
        <v>19</v>
      </c>
      <c r="J13" s="25" t="s">
        <v>1</v>
      </c>
      <c r="L13" s="32"/>
    </row>
    <row r="14" spans="2:46" s="1" customFormat="1" ht="12" customHeight="1">
      <c r="B14" s="32"/>
      <c r="D14" s="27" t="s">
        <v>20</v>
      </c>
      <c r="F14" s="25" t="s">
        <v>21</v>
      </c>
      <c r="I14" s="27" t="s">
        <v>22</v>
      </c>
      <c r="J14" s="52" t="str">
        <f>'Rekapitulace stavby'!AN8</f>
        <v>23. 9. 2024</v>
      </c>
      <c r="L14" s="32"/>
    </row>
    <row r="15" spans="2:46" s="1" customFormat="1" ht="10.9" customHeight="1">
      <c r="B15" s="32"/>
      <c r="L15" s="32"/>
    </row>
    <row r="16" spans="2:46" s="1" customFormat="1" ht="12" customHeight="1">
      <c r="B16" s="32"/>
      <c r="D16" s="27" t="s">
        <v>24</v>
      </c>
      <c r="I16" s="27" t="s">
        <v>25</v>
      </c>
      <c r="J16" s="25" t="s">
        <v>26</v>
      </c>
      <c r="L16" s="32"/>
    </row>
    <row r="17" spans="2:12" s="1" customFormat="1" ht="18" customHeight="1">
      <c r="B17" s="32"/>
      <c r="E17" s="25" t="s">
        <v>27</v>
      </c>
      <c r="I17" s="27" t="s">
        <v>28</v>
      </c>
      <c r="J17" s="25" t="s">
        <v>29</v>
      </c>
      <c r="L17" s="32"/>
    </row>
    <row r="18" spans="2:12" s="1" customFormat="1" ht="6.95" customHeight="1">
      <c r="B18" s="32"/>
      <c r="L18" s="32"/>
    </row>
    <row r="19" spans="2:12" s="1" customFormat="1" ht="12" customHeight="1">
      <c r="B19" s="32"/>
      <c r="D19" s="27" t="s">
        <v>30</v>
      </c>
      <c r="I19" s="27" t="s">
        <v>25</v>
      </c>
      <c r="J19" s="28" t="str">
        <f>'Rekapitulace stavby'!AN13</f>
        <v>Vyplň údaj</v>
      </c>
      <c r="L19" s="32"/>
    </row>
    <row r="20" spans="2:12" s="1" customFormat="1" ht="18" customHeight="1">
      <c r="B20" s="32"/>
      <c r="E20" s="267" t="str">
        <f>'Rekapitulace stavby'!E14</f>
        <v>Vyplň údaj</v>
      </c>
      <c r="F20" s="233"/>
      <c r="G20" s="233"/>
      <c r="H20" s="233"/>
      <c r="I20" s="27" t="s">
        <v>28</v>
      </c>
      <c r="J20" s="28" t="str">
        <f>'Rekapitulace stavby'!AN14</f>
        <v>Vyplň údaj</v>
      </c>
      <c r="L20" s="32"/>
    </row>
    <row r="21" spans="2:12" s="1" customFormat="1" ht="6.95" customHeight="1">
      <c r="B21" s="32"/>
      <c r="L21" s="32"/>
    </row>
    <row r="22" spans="2:12" s="1" customFormat="1" ht="12" customHeight="1">
      <c r="B22" s="32"/>
      <c r="D22" s="27" t="s">
        <v>32</v>
      </c>
      <c r="I22" s="27" t="s">
        <v>25</v>
      </c>
      <c r="J22" s="25" t="s">
        <v>33</v>
      </c>
      <c r="L22" s="32"/>
    </row>
    <row r="23" spans="2:12" s="1" customFormat="1" ht="18" customHeight="1">
      <c r="B23" s="32"/>
      <c r="E23" s="25" t="s">
        <v>34</v>
      </c>
      <c r="I23" s="27" t="s">
        <v>28</v>
      </c>
      <c r="J23" s="25" t="s">
        <v>35</v>
      </c>
      <c r="L23" s="32"/>
    </row>
    <row r="24" spans="2:12" s="1" customFormat="1" ht="6.95" customHeight="1">
      <c r="B24" s="32"/>
      <c r="L24" s="32"/>
    </row>
    <row r="25" spans="2:12" s="1" customFormat="1" ht="12" customHeight="1">
      <c r="B25" s="32"/>
      <c r="D25" s="27" t="s">
        <v>37</v>
      </c>
      <c r="I25" s="27" t="s">
        <v>25</v>
      </c>
      <c r="J25" s="25" t="str">
        <f>IF('Rekapitulace stavby'!AN19="","",'Rekapitulace stavby'!AN19)</f>
        <v/>
      </c>
      <c r="L25" s="32"/>
    </row>
    <row r="26" spans="2:12" s="1" customFormat="1" ht="18" customHeight="1">
      <c r="B26" s="32"/>
      <c r="E26" s="25" t="str">
        <f>IF('Rekapitulace stavby'!E20="","",'Rekapitulace stavby'!E20)</f>
        <v xml:space="preserve"> </v>
      </c>
      <c r="I26" s="27" t="s">
        <v>28</v>
      </c>
      <c r="J26" s="25" t="str">
        <f>IF('Rekapitulace stavby'!AN20="","",'Rekapitulace stavby'!AN20)</f>
        <v/>
      </c>
      <c r="L26" s="32"/>
    </row>
    <row r="27" spans="2:12" s="1" customFormat="1" ht="6.95" customHeight="1">
      <c r="B27" s="32"/>
      <c r="L27" s="32"/>
    </row>
    <row r="28" spans="2:12" s="1" customFormat="1" ht="12" customHeight="1">
      <c r="B28" s="32"/>
      <c r="D28" s="27" t="s">
        <v>39</v>
      </c>
      <c r="L28" s="32"/>
    </row>
    <row r="29" spans="2:12" s="7" customFormat="1" ht="16.5" customHeight="1">
      <c r="B29" s="95"/>
      <c r="E29" s="238" t="s">
        <v>1</v>
      </c>
      <c r="F29" s="238"/>
      <c r="G29" s="238"/>
      <c r="H29" s="238"/>
      <c r="L29" s="95"/>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7" t="s">
        <v>40</v>
      </c>
      <c r="J32" s="66">
        <f>ROUND(J122, 2)</f>
        <v>0</v>
      </c>
      <c r="L32" s="32"/>
    </row>
    <row r="33" spans="2:12" s="1" customFormat="1" ht="6.95" customHeight="1">
      <c r="B33" s="32"/>
      <c r="D33" s="53"/>
      <c r="E33" s="53"/>
      <c r="F33" s="53"/>
      <c r="G33" s="53"/>
      <c r="H33" s="53"/>
      <c r="I33" s="53"/>
      <c r="J33" s="53"/>
      <c r="K33" s="53"/>
      <c r="L33" s="32"/>
    </row>
    <row r="34" spans="2:12" s="1" customFormat="1" ht="14.45" customHeight="1">
      <c r="B34" s="32"/>
      <c r="F34" s="35" t="s">
        <v>42</v>
      </c>
      <c r="I34" s="35" t="s">
        <v>41</v>
      </c>
      <c r="J34" s="35" t="s">
        <v>43</v>
      </c>
      <c r="L34" s="32"/>
    </row>
    <row r="35" spans="2:12" s="1" customFormat="1" ht="14.45" customHeight="1">
      <c r="B35" s="32"/>
      <c r="D35" s="55" t="s">
        <v>44</v>
      </c>
      <c r="E35" s="27" t="s">
        <v>45</v>
      </c>
      <c r="F35" s="86">
        <f>ROUND((SUM(BE122:BE126)),  2)</f>
        <v>0</v>
      </c>
      <c r="I35" s="98">
        <v>0.21</v>
      </c>
      <c r="J35" s="86">
        <f>ROUND(((SUM(BE122:BE126))*I35),  2)</f>
        <v>0</v>
      </c>
      <c r="L35" s="32"/>
    </row>
    <row r="36" spans="2:12" s="1" customFormat="1" ht="14.45" customHeight="1">
      <c r="B36" s="32"/>
      <c r="E36" s="27" t="s">
        <v>46</v>
      </c>
      <c r="F36" s="86">
        <f>ROUND((SUM(BF122:BF126)),  2)</f>
        <v>0</v>
      </c>
      <c r="I36" s="98">
        <v>0.12</v>
      </c>
      <c r="J36" s="86">
        <f>ROUND(((SUM(BF122:BF126))*I36),  2)</f>
        <v>0</v>
      </c>
      <c r="L36" s="32"/>
    </row>
    <row r="37" spans="2:12" s="1" customFormat="1" ht="14.45" hidden="1" customHeight="1">
      <c r="B37" s="32"/>
      <c r="E37" s="27" t="s">
        <v>47</v>
      </c>
      <c r="F37" s="86">
        <f>ROUND((SUM(BG122:BG126)),  2)</f>
        <v>0</v>
      </c>
      <c r="I37" s="98">
        <v>0.21</v>
      </c>
      <c r="J37" s="86">
        <f>0</f>
        <v>0</v>
      </c>
      <c r="L37" s="32"/>
    </row>
    <row r="38" spans="2:12" s="1" customFormat="1" ht="14.45" hidden="1" customHeight="1">
      <c r="B38" s="32"/>
      <c r="E38" s="27" t="s">
        <v>48</v>
      </c>
      <c r="F38" s="86">
        <f>ROUND((SUM(BH122:BH126)),  2)</f>
        <v>0</v>
      </c>
      <c r="I38" s="98">
        <v>0.12</v>
      </c>
      <c r="J38" s="86">
        <f>0</f>
        <v>0</v>
      </c>
      <c r="L38" s="32"/>
    </row>
    <row r="39" spans="2:12" s="1" customFormat="1" ht="14.45" hidden="1" customHeight="1">
      <c r="B39" s="32"/>
      <c r="E39" s="27" t="s">
        <v>49</v>
      </c>
      <c r="F39" s="86">
        <f>ROUND((SUM(BI122:BI126)),  2)</f>
        <v>0</v>
      </c>
      <c r="I39" s="98">
        <v>0</v>
      </c>
      <c r="J39" s="86">
        <f>0</f>
        <v>0</v>
      </c>
      <c r="L39" s="32"/>
    </row>
    <row r="40" spans="2:12" s="1" customFormat="1" ht="6.95" customHeight="1">
      <c r="B40" s="32"/>
      <c r="L40" s="32"/>
    </row>
    <row r="41" spans="2:12" s="1" customFormat="1" ht="25.35" customHeight="1">
      <c r="B41" s="32"/>
      <c r="C41" s="99"/>
      <c r="D41" s="100" t="s">
        <v>50</v>
      </c>
      <c r="E41" s="57"/>
      <c r="F41" s="57"/>
      <c r="G41" s="101" t="s">
        <v>51</v>
      </c>
      <c r="H41" s="102" t="s">
        <v>52</v>
      </c>
      <c r="I41" s="57"/>
      <c r="J41" s="103">
        <f>SUM(J32:J39)</f>
        <v>0</v>
      </c>
      <c r="K41" s="104"/>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298</v>
      </c>
      <c r="L82" s="32"/>
    </row>
    <row r="83" spans="2:12" s="1" customFormat="1" ht="6.95" customHeight="1">
      <c r="B83" s="32"/>
      <c r="L83" s="32"/>
    </row>
    <row r="84" spans="2:12" s="1" customFormat="1" ht="12" customHeight="1">
      <c r="B84" s="32"/>
      <c r="C84" s="27" t="s">
        <v>16</v>
      </c>
      <c r="L84" s="32"/>
    </row>
    <row r="85" spans="2:12" s="1" customFormat="1" ht="16.5" customHeight="1">
      <c r="B85" s="32"/>
      <c r="E85" s="264" t="str">
        <f>E7</f>
        <v>Administrativní budova TELMAX Vysoké Mýto</v>
      </c>
      <c r="F85" s="265"/>
      <c r="G85" s="265"/>
      <c r="H85" s="265"/>
      <c r="L85" s="32"/>
    </row>
    <row r="86" spans="2:12" ht="12" customHeight="1">
      <c r="B86" s="20"/>
      <c r="C86" s="27" t="s">
        <v>152</v>
      </c>
      <c r="L86" s="20"/>
    </row>
    <row r="87" spans="2:12" s="1" customFormat="1" ht="16.5" customHeight="1">
      <c r="B87" s="32"/>
      <c r="E87" s="264" t="s">
        <v>155</v>
      </c>
      <c r="F87" s="266"/>
      <c r="G87" s="266"/>
      <c r="H87" s="266"/>
      <c r="L87" s="32"/>
    </row>
    <row r="88" spans="2:12" s="1" customFormat="1" ht="12" customHeight="1">
      <c r="B88" s="32"/>
      <c r="C88" s="27" t="s">
        <v>158</v>
      </c>
      <c r="L88" s="32"/>
    </row>
    <row r="89" spans="2:12" s="1" customFormat="1" ht="16.5" customHeight="1">
      <c r="B89" s="32"/>
      <c r="E89" s="227" t="str">
        <f>E11</f>
        <v>D.1.1.4.3 - Vzduchotechnika</v>
      </c>
      <c r="F89" s="266"/>
      <c r="G89" s="266"/>
      <c r="H89" s="266"/>
      <c r="L89" s="32"/>
    </row>
    <row r="90" spans="2:12" s="1" customFormat="1" ht="6.95" customHeight="1">
      <c r="B90" s="32"/>
      <c r="L90" s="32"/>
    </row>
    <row r="91" spans="2:12" s="1" customFormat="1" ht="12" customHeight="1">
      <c r="B91" s="32"/>
      <c r="C91" s="27" t="s">
        <v>20</v>
      </c>
      <c r="F91" s="25" t="str">
        <f>F14</f>
        <v>k.ú.Vysoké Mýto 2547, 2546/2, 2546/3, 2545/1</v>
      </c>
      <c r="I91" s="27" t="s">
        <v>22</v>
      </c>
      <c r="J91" s="52" t="str">
        <f>IF(J14="","",J14)</f>
        <v>23. 9. 2024</v>
      </c>
      <c r="L91" s="32"/>
    </row>
    <row r="92" spans="2:12" s="1" customFormat="1" ht="6.95" customHeight="1">
      <c r="B92" s="32"/>
      <c r="L92" s="32"/>
    </row>
    <row r="93" spans="2:12" s="1" customFormat="1" ht="40.15" customHeight="1">
      <c r="B93" s="32"/>
      <c r="C93" s="27" t="s">
        <v>24</v>
      </c>
      <c r="F93" s="25" t="str">
        <f>E17</f>
        <v>TELMAX s.r.o. Jiráskova 154 566 01 Vysoké Mýto</v>
      </c>
      <c r="I93" s="27" t="s">
        <v>32</v>
      </c>
      <c r="J93" s="30" t="str">
        <f>E23</f>
        <v>BKN spol.s r.o., Vladislavova 29, 56601Vysoké Mýto</v>
      </c>
      <c r="L93" s="32"/>
    </row>
    <row r="94" spans="2:12" s="1" customFormat="1" ht="15.2" customHeight="1">
      <c r="B94" s="32"/>
      <c r="C94" s="27" t="s">
        <v>30</v>
      </c>
      <c r="F94" s="25" t="str">
        <f>IF(E20="","",E20)</f>
        <v>Vyplň údaj</v>
      </c>
      <c r="I94" s="27" t="s">
        <v>37</v>
      </c>
      <c r="J94" s="30" t="str">
        <f>E26</f>
        <v xml:space="preserve"> </v>
      </c>
      <c r="L94" s="32"/>
    </row>
    <row r="95" spans="2:12" s="1" customFormat="1" ht="10.35" customHeight="1">
      <c r="B95" s="32"/>
      <c r="L95" s="32"/>
    </row>
    <row r="96" spans="2:12" s="1" customFormat="1" ht="29.25" customHeight="1">
      <c r="B96" s="32"/>
      <c r="C96" s="107" t="s">
        <v>323</v>
      </c>
      <c r="D96" s="99"/>
      <c r="E96" s="99"/>
      <c r="F96" s="99"/>
      <c r="G96" s="99"/>
      <c r="H96" s="99"/>
      <c r="I96" s="99"/>
      <c r="J96" s="108" t="s">
        <v>324</v>
      </c>
      <c r="K96" s="99"/>
      <c r="L96" s="32"/>
    </row>
    <row r="97" spans="2:47" s="1" customFormat="1" ht="10.35" customHeight="1">
      <c r="B97" s="32"/>
      <c r="L97" s="32"/>
    </row>
    <row r="98" spans="2:47" s="1" customFormat="1" ht="22.9" customHeight="1">
      <c r="B98" s="32"/>
      <c r="C98" s="109" t="s">
        <v>325</v>
      </c>
      <c r="J98" s="66">
        <f>J122</f>
        <v>0</v>
      </c>
      <c r="L98" s="32"/>
      <c r="AU98" s="17" t="s">
        <v>326</v>
      </c>
    </row>
    <row r="99" spans="2:47" s="8" customFormat="1" ht="24.95" customHeight="1">
      <c r="B99" s="110"/>
      <c r="D99" s="111" t="s">
        <v>3046</v>
      </c>
      <c r="E99" s="112"/>
      <c r="F99" s="112"/>
      <c r="G99" s="112"/>
      <c r="H99" s="112"/>
      <c r="I99" s="112"/>
      <c r="J99" s="113">
        <f>J123</f>
        <v>0</v>
      </c>
      <c r="L99" s="110"/>
    </row>
    <row r="100" spans="2:47" s="9" customFormat="1" ht="19.899999999999999" customHeight="1">
      <c r="B100" s="114"/>
      <c r="D100" s="115" t="s">
        <v>4164</v>
      </c>
      <c r="E100" s="116"/>
      <c r="F100" s="116"/>
      <c r="G100" s="116"/>
      <c r="H100" s="116"/>
      <c r="I100" s="116"/>
      <c r="J100" s="117">
        <f>J124</f>
        <v>0</v>
      </c>
      <c r="L100" s="114"/>
    </row>
    <row r="101" spans="2:47" s="1" customFormat="1" ht="21.75" customHeight="1">
      <c r="B101" s="32"/>
      <c r="L101" s="32"/>
    </row>
    <row r="102" spans="2:47" s="1" customFormat="1" ht="6.95" customHeight="1">
      <c r="B102" s="44"/>
      <c r="C102" s="45"/>
      <c r="D102" s="45"/>
      <c r="E102" s="45"/>
      <c r="F102" s="45"/>
      <c r="G102" s="45"/>
      <c r="H102" s="45"/>
      <c r="I102" s="45"/>
      <c r="J102" s="45"/>
      <c r="K102" s="45"/>
      <c r="L102" s="32"/>
    </row>
    <row r="106" spans="2:47" s="1" customFormat="1" ht="6.95" customHeight="1">
      <c r="B106" s="46"/>
      <c r="C106" s="47"/>
      <c r="D106" s="47"/>
      <c r="E106" s="47"/>
      <c r="F106" s="47"/>
      <c r="G106" s="47"/>
      <c r="H106" s="47"/>
      <c r="I106" s="47"/>
      <c r="J106" s="47"/>
      <c r="K106" s="47"/>
      <c r="L106" s="32"/>
    </row>
    <row r="107" spans="2:47" s="1" customFormat="1" ht="24.95" customHeight="1">
      <c r="B107" s="32"/>
      <c r="C107" s="21" t="s">
        <v>358</v>
      </c>
      <c r="L107" s="32"/>
    </row>
    <row r="108" spans="2:47" s="1" customFormat="1" ht="6.95" customHeight="1">
      <c r="B108" s="32"/>
      <c r="L108" s="32"/>
    </row>
    <row r="109" spans="2:47" s="1" customFormat="1" ht="12" customHeight="1">
      <c r="B109" s="32"/>
      <c r="C109" s="27" t="s">
        <v>16</v>
      </c>
      <c r="L109" s="32"/>
    </row>
    <row r="110" spans="2:47" s="1" customFormat="1" ht="16.5" customHeight="1">
      <c r="B110" s="32"/>
      <c r="E110" s="264" t="str">
        <f>E7</f>
        <v>Administrativní budova TELMAX Vysoké Mýto</v>
      </c>
      <c r="F110" s="265"/>
      <c r="G110" s="265"/>
      <c r="H110" s="265"/>
      <c r="L110" s="32"/>
    </row>
    <row r="111" spans="2:47" ht="12" customHeight="1">
      <c r="B111" s="20"/>
      <c r="C111" s="27" t="s">
        <v>152</v>
      </c>
      <c r="L111" s="20"/>
    </row>
    <row r="112" spans="2:47" s="1" customFormat="1" ht="16.5" customHeight="1">
      <c r="B112" s="32"/>
      <c r="E112" s="264" t="s">
        <v>155</v>
      </c>
      <c r="F112" s="266"/>
      <c r="G112" s="266"/>
      <c r="H112" s="266"/>
      <c r="L112" s="32"/>
    </row>
    <row r="113" spans="2:65" s="1" customFormat="1" ht="12" customHeight="1">
      <c r="B113" s="32"/>
      <c r="C113" s="27" t="s">
        <v>158</v>
      </c>
      <c r="L113" s="32"/>
    </row>
    <row r="114" spans="2:65" s="1" customFormat="1" ht="16.5" customHeight="1">
      <c r="B114" s="32"/>
      <c r="E114" s="227" t="str">
        <f>E11</f>
        <v>D.1.1.4.3 - Vzduchotechnika</v>
      </c>
      <c r="F114" s="266"/>
      <c r="G114" s="266"/>
      <c r="H114" s="266"/>
      <c r="L114" s="32"/>
    </row>
    <row r="115" spans="2:65" s="1" customFormat="1" ht="6.95" customHeight="1">
      <c r="B115" s="32"/>
      <c r="L115" s="32"/>
    </row>
    <row r="116" spans="2:65" s="1" customFormat="1" ht="12" customHeight="1">
      <c r="B116" s="32"/>
      <c r="C116" s="27" t="s">
        <v>20</v>
      </c>
      <c r="F116" s="25" t="str">
        <f>F14</f>
        <v>k.ú.Vysoké Mýto 2547, 2546/2, 2546/3, 2545/1</v>
      </c>
      <c r="I116" s="27" t="s">
        <v>22</v>
      </c>
      <c r="J116" s="52" t="str">
        <f>IF(J14="","",J14)</f>
        <v>23. 9. 2024</v>
      </c>
      <c r="L116" s="32"/>
    </row>
    <row r="117" spans="2:65" s="1" customFormat="1" ht="6.95" customHeight="1">
      <c r="B117" s="32"/>
      <c r="L117" s="32"/>
    </row>
    <row r="118" spans="2:65" s="1" customFormat="1" ht="40.15" customHeight="1">
      <c r="B118" s="32"/>
      <c r="C118" s="27" t="s">
        <v>24</v>
      </c>
      <c r="F118" s="25" t="str">
        <f>E17</f>
        <v>TELMAX s.r.o. Jiráskova 154 566 01 Vysoké Mýto</v>
      </c>
      <c r="I118" s="27" t="s">
        <v>32</v>
      </c>
      <c r="J118" s="30" t="str">
        <f>E23</f>
        <v>BKN spol.s r.o., Vladislavova 29, 56601Vysoké Mýto</v>
      </c>
      <c r="L118" s="32"/>
    </row>
    <row r="119" spans="2:65" s="1" customFormat="1" ht="15.2" customHeight="1">
      <c r="B119" s="32"/>
      <c r="C119" s="27" t="s">
        <v>30</v>
      </c>
      <c r="F119" s="25" t="str">
        <f>IF(E20="","",E20)</f>
        <v>Vyplň údaj</v>
      </c>
      <c r="I119" s="27" t="s">
        <v>37</v>
      </c>
      <c r="J119" s="30" t="str">
        <f>E26</f>
        <v xml:space="preserve"> </v>
      </c>
      <c r="L119" s="32"/>
    </row>
    <row r="120" spans="2:65" s="1" customFormat="1" ht="10.35" customHeight="1">
      <c r="B120" s="32"/>
      <c r="L120" s="32"/>
    </row>
    <row r="121" spans="2:65" s="10" customFormat="1" ht="29.25" customHeight="1">
      <c r="B121" s="118"/>
      <c r="C121" s="119" t="s">
        <v>359</v>
      </c>
      <c r="D121" s="120" t="s">
        <v>65</v>
      </c>
      <c r="E121" s="120" t="s">
        <v>61</v>
      </c>
      <c r="F121" s="120" t="s">
        <v>62</v>
      </c>
      <c r="G121" s="120" t="s">
        <v>360</v>
      </c>
      <c r="H121" s="120" t="s">
        <v>361</v>
      </c>
      <c r="I121" s="120" t="s">
        <v>362</v>
      </c>
      <c r="J121" s="121" t="s">
        <v>324</v>
      </c>
      <c r="K121" s="122" t="s">
        <v>363</v>
      </c>
      <c r="L121" s="118"/>
      <c r="M121" s="59" t="s">
        <v>1</v>
      </c>
      <c r="N121" s="60" t="s">
        <v>44</v>
      </c>
      <c r="O121" s="60" t="s">
        <v>364</v>
      </c>
      <c r="P121" s="60" t="s">
        <v>365</v>
      </c>
      <c r="Q121" s="60" t="s">
        <v>366</v>
      </c>
      <c r="R121" s="60" t="s">
        <v>367</v>
      </c>
      <c r="S121" s="60" t="s">
        <v>368</v>
      </c>
      <c r="T121" s="61" t="s">
        <v>369</v>
      </c>
    </row>
    <row r="122" spans="2:65" s="1" customFormat="1" ht="22.9" customHeight="1">
      <c r="B122" s="32"/>
      <c r="C122" s="64" t="s">
        <v>370</v>
      </c>
      <c r="J122" s="123">
        <f>BK122</f>
        <v>0</v>
      </c>
      <c r="L122" s="32"/>
      <c r="M122" s="62"/>
      <c r="N122" s="53"/>
      <c r="O122" s="53"/>
      <c r="P122" s="124">
        <f>P123</f>
        <v>0</v>
      </c>
      <c r="Q122" s="53"/>
      <c r="R122" s="124">
        <f>R123</f>
        <v>0</v>
      </c>
      <c r="S122" s="53"/>
      <c r="T122" s="125">
        <f>T123</f>
        <v>0</v>
      </c>
      <c r="AT122" s="17" t="s">
        <v>79</v>
      </c>
      <c r="AU122" s="17" t="s">
        <v>326</v>
      </c>
      <c r="BK122" s="126">
        <f>BK123</f>
        <v>0</v>
      </c>
    </row>
    <row r="123" spans="2:65" s="11" customFormat="1" ht="25.9" customHeight="1">
      <c r="B123" s="127"/>
      <c r="D123" s="128" t="s">
        <v>79</v>
      </c>
      <c r="E123" s="129" t="s">
        <v>1726</v>
      </c>
      <c r="F123" s="129" t="s">
        <v>3137</v>
      </c>
      <c r="I123" s="130"/>
      <c r="J123" s="131">
        <f>BK123</f>
        <v>0</v>
      </c>
      <c r="L123" s="127"/>
      <c r="M123" s="132"/>
      <c r="P123" s="133">
        <f>P124</f>
        <v>0</v>
      </c>
      <c r="R123" s="133">
        <f>R124</f>
        <v>0</v>
      </c>
      <c r="T123" s="134">
        <f>T124</f>
        <v>0</v>
      </c>
      <c r="AR123" s="128" t="s">
        <v>90</v>
      </c>
      <c r="AT123" s="135" t="s">
        <v>79</v>
      </c>
      <c r="AU123" s="135" t="s">
        <v>80</v>
      </c>
      <c r="AY123" s="128" t="s">
        <v>373</v>
      </c>
      <c r="BK123" s="136">
        <f>BK124</f>
        <v>0</v>
      </c>
    </row>
    <row r="124" spans="2:65" s="11" customFormat="1" ht="22.9" customHeight="1">
      <c r="B124" s="127"/>
      <c r="D124" s="128" t="s">
        <v>79</v>
      </c>
      <c r="E124" s="137" t="s">
        <v>4165</v>
      </c>
      <c r="F124" s="137" t="s">
        <v>103</v>
      </c>
      <c r="I124" s="130"/>
      <c r="J124" s="138">
        <f>BK124</f>
        <v>0</v>
      </c>
      <c r="L124" s="127"/>
      <c r="M124" s="132"/>
      <c r="P124" s="133">
        <f>SUM(P125:P126)</f>
        <v>0</v>
      </c>
      <c r="R124" s="133">
        <f>SUM(R125:R126)</f>
        <v>0</v>
      </c>
      <c r="T124" s="134">
        <f>SUM(T125:T126)</f>
        <v>0</v>
      </c>
      <c r="AR124" s="128" t="s">
        <v>90</v>
      </c>
      <c r="AT124" s="135" t="s">
        <v>79</v>
      </c>
      <c r="AU124" s="135" t="s">
        <v>87</v>
      </c>
      <c r="AY124" s="128" t="s">
        <v>373</v>
      </c>
      <c r="BK124" s="136">
        <f>SUM(BK125:BK126)</f>
        <v>0</v>
      </c>
    </row>
    <row r="125" spans="2:65" s="1" customFormat="1" ht="16.5" customHeight="1">
      <c r="B125" s="32"/>
      <c r="C125" s="139" t="s">
        <v>87</v>
      </c>
      <c r="D125" s="139" t="s">
        <v>375</v>
      </c>
      <c r="E125" s="140" t="s">
        <v>4166</v>
      </c>
      <c r="F125" s="141" t="s">
        <v>4167</v>
      </c>
      <c r="G125" s="142" t="s">
        <v>4168</v>
      </c>
      <c r="H125" s="143">
        <v>1</v>
      </c>
      <c r="I125" s="144"/>
      <c r="J125" s="145">
        <f>ROUND(I125*H125,2)</f>
        <v>0</v>
      </c>
      <c r="K125" s="146"/>
      <c r="L125" s="32"/>
      <c r="M125" s="147" t="s">
        <v>1</v>
      </c>
      <c r="N125" s="148" t="s">
        <v>45</v>
      </c>
      <c r="P125" s="149">
        <f>O125*H125</f>
        <v>0</v>
      </c>
      <c r="Q125" s="149">
        <v>0</v>
      </c>
      <c r="R125" s="149">
        <f>Q125*H125</f>
        <v>0</v>
      </c>
      <c r="S125" s="149">
        <v>0</v>
      </c>
      <c r="T125" s="150">
        <f>S125*H125</f>
        <v>0</v>
      </c>
      <c r="AR125" s="151" t="s">
        <v>497</v>
      </c>
      <c r="AT125" s="151" t="s">
        <v>375</v>
      </c>
      <c r="AU125" s="151" t="s">
        <v>90</v>
      </c>
      <c r="AY125" s="17" t="s">
        <v>373</v>
      </c>
      <c r="BE125" s="152">
        <f>IF(N125="základní",J125,0)</f>
        <v>0</v>
      </c>
      <c r="BF125" s="152">
        <f>IF(N125="snížená",J125,0)</f>
        <v>0</v>
      </c>
      <c r="BG125" s="152">
        <f>IF(N125="zákl. přenesená",J125,0)</f>
        <v>0</v>
      </c>
      <c r="BH125" s="152">
        <f>IF(N125="sníž. přenesená",J125,0)</f>
        <v>0</v>
      </c>
      <c r="BI125" s="152">
        <f>IF(N125="nulová",J125,0)</f>
        <v>0</v>
      </c>
      <c r="BJ125" s="17" t="s">
        <v>87</v>
      </c>
      <c r="BK125" s="152">
        <f>ROUND(I125*H125,2)</f>
        <v>0</v>
      </c>
      <c r="BL125" s="17" t="s">
        <v>497</v>
      </c>
      <c r="BM125" s="151" t="s">
        <v>4169</v>
      </c>
    </row>
    <row r="126" spans="2:65" s="1" customFormat="1" ht="16.5" customHeight="1">
      <c r="B126" s="32"/>
      <c r="C126" s="185" t="s">
        <v>90</v>
      </c>
      <c r="D126" s="185" t="s">
        <v>479</v>
      </c>
      <c r="E126" s="186" t="s">
        <v>4170</v>
      </c>
      <c r="F126" s="187" t="s">
        <v>4171</v>
      </c>
      <c r="G126" s="188" t="s">
        <v>4168</v>
      </c>
      <c r="H126" s="189">
        <v>1</v>
      </c>
      <c r="I126" s="190"/>
      <c r="J126" s="191">
        <f>ROUND(I126*H126,2)</f>
        <v>0</v>
      </c>
      <c r="K126" s="192"/>
      <c r="L126" s="193"/>
      <c r="M126" s="212" t="s">
        <v>1</v>
      </c>
      <c r="N126" s="213" t="s">
        <v>45</v>
      </c>
      <c r="O126" s="209"/>
      <c r="P126" s="210">
        <f>O126*H126</f>
        <v>0</v>
      </c>
      <c r="Q126" s="210">
        <v>0</v>
      </c>
      <c r="R126" s="210">
        <f>Q126*H126</f>
        <v>0</v>
      </c>
      <c r="S126" s="210">
        <v>0</v>
      </c>
      <c r="T126" s="211">
        <f>S126*H126</f>
        <v>0</v>
      </c>
      <c r="AR126" s="151" t="s">
        <v>658</v>
      </c>
      <c r="AT126" s="151" t="s">
        <v>479</v>
      </c>
      <c r="AU126" s="151" t="s">
        <v>90</v>
      </c>
      <c r="AY126" s="17" t="s">
        <v>373</v>
      </c>
      <c r="BE126" s="152">
        <f>IF(N126="základní",J126,0)</f>
        <v>0</v>
      </c>
      <c r="BF126" s="152">
        <f>IF(N126="snížená",J126,0)</f>
        <v>0</v>
      </c>
      <c r="BG126" s="152">
        <f>IF(N126="zákl. přenesená",J126,0)</f>
        <v>0</v>
      </c>
      <c r="BH126" s="152">
        <f>IF(N126="sníž. přenesená",J126,0)</f>
        <v>0</v>
      </c>
      <c r="BI126" s="152">
        <f>IF(N126="nulová",J126,0)</f>
        <v>0</v>
      </c>
      <c r="BJ126" s="17" t="s">
        <v>87</v>
      </c>
      <c r="BK126" s="152">
        <f>ROUND(I126*H126,2)</f>
        <v>0</v>
      </c>
      <c r="BL126" s="17" t="s">
        <v>497</v>
      </c>
      <c r="BM126" s="151" t="s">
        <v>4172</v>
      </c>
    </row>
    <row r="127" spans="2:65" s="1" customFormat="1" ht="6.95" customHeight="1">
      <c r="B127" s="44"/>
      <c r="C127" s="45"/>
      <c r="D127" s="45"/>
      <c r="E127" s="45"/>
      <c r="F127" s="45"/>
      <c r="G127" s="45"/>
      <c r="H127" s="45"/>
      <c r="I127" s="45"/>
      <c r="J127" s="45"/>
      <c r="K127" s="45"/>
      <c r="L127" s="32"/>
    </row>
  </sheetData>
  <sheetProtection algorithmName="SHA-512" hashValue="3dVRV+/rHmO7iqChQw7UHJrX3eHPvmqxW3uhObFoIWJziWVU5Ys0NIjhNbOSQcNJXFPJkwum85VMm4+40OWO8w==" saltValue="ubxoDVfxptMtVOKcw5zGCQuN1XY5jG0+o76b8aYNgLV4aCaYB71W/Gr8uiDbZUmtoCJKThCk5K/kFi9pkK4p6A==" spinCount="100000" sheet="1" objects="1" scenarios="1" formatColumns="0" formatRows="0" autoFilter="0"/>
  <autoFilter ref="C121:K126" xr:uid="{00000000-0009-0000-0000-000004000000}"/>
  <mergeCells count="12">
    <mergeCell ref="E114:H114"/>
    <mergeCell ref="L2:V2"/>
    <mergeCell ref="E85:H85"/>
    <mergeCell ref="E87:H87"/>
    <mergeCell ref="E89:H89"/>
    <mergeCell ref="E110:H110"/>
    <mergeCell ref="E112:H112"/>
    <mergeCell ref="E7:H7"/>
    <mergeCell ref="E9:H9"/>
    <mergeCell ref="E11:H11"/>
    <mergeCell ref="E20:H20"/>
    <mergeCell ref="E29:H29"/>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BM130"/>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107</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ht="12" customHeight="1">
      <c r="B8" s="20"/>
      <c r="D8" s="27" t="s">
        <v>152</v>
      </c>
      <c r="L8" s="20"/>
    </row>
    <row r="9" spans="2:46" s="1" customFormat="1" ht="16.5" customHeight="1">
      <c r="B9" s="32"/>
      <c r="E9" s="264" t="s">
        <v>155</v>
      </c>
      <c r="F9" s="266"/>
      <c r="G9" s="266"/>
      <c r="H9" s="266"/>
      <c r="L9" s="32"/>
    </row>
    <row r="10" spans="2:46" s="1" customFormat="1" ht="12" customHeight="1">
      <c r="B10" s="32"/>
      <c r="D10" s="27" t="s">
        <v>158</v>
      </c>
      <c r="L10" s="32"/>
    </row>
    <row r="11" spans="2:46" s="1" customFormat="1" ht="16.5" customHeight="1">
      <c r="B11" s="32"/>
      <c r="E11" s="227" t="s">
        <v>4173</v>
      </c>
      <c r="F11" s="266"/>
      <c r="G11" s="266"/>
      <c r="H11" s="266"/>
      <c r="L11" s="32"/>
    </row>
    <row r="12" spans="2:46" s="1" customFormat="1" ht="11.25">
      <c r="B12" s="32"/>
      <c r="L12" s="32"/>
    </row>
    <row r="13" spans="2:46" s="1" customFormat="1" ht="12" customHeight="1">
      <c r="B13" s="32"/>
      <c r="D13" s="27" t="s">
        <v>18</v>
      </c>
      <c r="F13" s="25" t="s">
        <v>89</v>
      </c>
      <c r="I13" s="27" t="s">
        <v>19</v>
      </c>
      <c r="J13" s="25" t="s">
        <v>1</v>
      </c>
      <c r="L13" s="32"/>
    </row>
    <row r="14" spans="2:46" s="1" customFormat="1" ht="12" customHeight="1">
      <c r="B14" s="32"/>
      <c r="D14" s="27" t="s">
        <v>20</v>
      </c>
      <c r="F14" s="25" t="s">
        <v>21</v>
      </c>
      <c r="I14" s="27" t="s">
        <v>22</v>
      </c>
      <c r="J14" s="52" t="str">
        <f>'Rekapitulace stavby'!AN8</f>
        <v>23. 9. 2024</v>
      </c>
      <c r="L14" s="32"/>
    </row>
    <row r="15" spans="2:46" s="1" customFormat="1" ht="10.9" customHeight="1">
      <c r="B15" s="32"/>
      <c r="L15" s="32"/>
    </row>
    <row r="16" spans="2:46" s="1" customFormat="1" ht="12" customHeight="1">
      <c r="B16" s="32"/>
      <c r="D16" s="27" t="s">
        <v>24</v>
      </c>
      <c r="I16" s="27" t="s">
        <v>25</v>
      </c>
      <c r="J16" s="25" t="s">
        <v>26</v>
      </c>
      <c r="L16" s="32"/>
    </row>
    <row r="17" spans="2:12" s="1" customFormat="1" ht="18" customHeight="1">
      <c r="B17" s="32"/>
      <c r="E17" s="25" t="s">
        <v>27</v>
      </c>
      <c r="I17" s="27" t="s">
        <v>28</v>
      </c>
      <c r="J17" s="25" t="s">
        <v>29</v>
      </c>
      <c r="L17" s="32"/>
    </row>
    <row r="18" spans="2:12" s="1" customFormat="1" ht="6.95" customHeight="1">
      <c r="B18" s="32"/>
      <c r="L18" s="32"/>
    </row>
    <row r="19" spans="2:12" s="1" customFormat="1" ht="12" customHeight="1">
      <c r="B19" s="32"/>
      <c r="D19" s="27" t="s">
        <v>30</v>
      </c>
      <c r="I19" s="27" t="s">
        <v>25</v>
      </c>
      <c r="J19" s="28" t="str">
        <f>'Rekapitulace stavby'!AN13</f>
        <v>Vyplň údaj</v>
      </c>
      <c r="L19" s="32"/>
    </row>
    <row r="20" spans="2:12" s="1" customFormat="1" ht="18" customHeight="1">
      <c r="B20" s="32"/>
      <c r="E20" s="267" t="str">
        <f>'Rekapitulace stavby'!E14</f>
        <v>Vyplň údaj</v>
      </c>
      <c r="F20" s="233"/>
      <c r="G20" s="233"/>
      <c r="H20" s="233"/>
      <c r="I20" s="27" t="s">
        <v>28</v>
      </c>
      <c r="J20" s="28" t="str">
        <f>'Rekapitulace stavby'!AN14</f>
        <v>Vyplň údaj</v>
      </c>
      <c r="L20" s="32"/>
    </row>
    <row r="21" spans="2:12" s="1" customFormat="1" ht="6.95" customHeight="1">
      <c r="B21" s="32"/>
      <c r="L21" s="32"/>
    </row>
    <row r="22" spans="2:12" s="1" customFormat="1" ht="12" customHeight="1">
      <c r="B22" s="32"/>
      <c r="D22" s="27" t="s">
        <v>32</v>
      </c>
      <c r="I22" s="27" t="s">
        <v>25</v>
      </c>
      <c r="J22" s="25" t="s">
        <v>33</v>
      </c>
      <c r="L22" s="32"/>
    </row>
    <row r="23" spans="2:12" s="1" customFormat="1" ht="18" customHeight="1">
      <c r="B23" s="32"/>
      <c r="E23" s="25" t="s">
        <v>34</v>
      </c>
      <c r="I23" s="27" t="s">
        <v>28</v>
      </c>
      <c r="J23" s="25" t="s">
        <v>35</v>
      </c>
      <c r="L23" s="32"/>
    </row>
    <row r="24" spans="2:12" s="1" customFormat="1" ht="6.95" customHeight="1">
      <c r="B24" s="32"/>
      <c r="L24" s="32"/>
    </row>
    <row r="25" spans="2:12" s="1" customFormat="1" ht="12" customHeight="1">
      <c r="B25" s="32"/>
      <c r="D25" s="27" t="s">
        <v>37</v>
      </c>
      <c r="I25" s="27" t="s">
        <v>25</v>
      </c>
      <c r="J25" s="25" t="str">
        <f>IF('Rekapitulace stavby'!AN19="","",'Rekapitulace stavby'!AN19)</f>
        <v/>
      </c>
      <c r="L25" s="32"/>
    </row>
    <row r="26" spans="2:12" s="1" customFormat="1" ht="18" customHeight="1">
      <c r="B26" s="32"/>
      <c r="E26" s="25" t="str">
        <f>IF('Rekapitulace stavby'!E20="","",'Rekapitulace stavby'!E20)</f>
        <v xml:space="preserve"> </v>
      </c>
      <c r="I26" s="27" t="s">
        <v>28</v>
      </c>
      <c r="J26" s="25" t="str">
        <f>IF('Rekapitulace stavby'!AN20="","",'Rekapitulace stavby'!AN20)</f>
        <v/>
      </c>
      <c r="L26" s="32"/>
    </row>
    <row r="27" spans="2:12" s="1" customFormat="1" ht="6.95" customHeight="1">
      <c r="B27" s="32"/>
      <c r="L27" s="32"/>
    </row>
    <row r="28" spans="2:12" s="1" customFormat="1" ht="12" customHeight="1">
      <c r="B28" s="32"/>
      <c r="D28" s="27" t="s">
        <v>39</v>
      </c>
      <c r="L28" s="32"/>
    </row>
    <row r="29" spans="2:12" s="7" customFormat="1" ht="16.5" customHeight="1">
      <c r="B29" s="95"/>
      <c r="E29" s="238" t="s">
        <v>1</v>
      </c>
      <c r="F29" s="238"/>
      <c r="G29" s="238"/>
      <c r="H29" s="238"/>
      <c r="L29" s="95"/>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7" t="s">
        <v>40</v>
      </c>
      <c r="J32" s="66">
        <f>ROUND(J122, 2)</f>
        <v>0</v>
      </c>
      <c r="L32" s="32"/>
    </row>
    <row r="33" spans="2:12" s="1" customFormat="1" ht="6.95" customHeight="1">
      <c r="B33" s="32"/>
      <c r="D33" s="53"/>
      <c r="E33" s="53"/>
      <c r="F33" s="53"/>
      <c r="G33" s="53"/>
      <c r="H33" s="53"/>
      <c r="I33" s="53"/>
      <c r="J33" s="53"/>
      <c r="K33" s="53"/>
      <c r="L33" s="32"/>
    </row>
    <row r="34" spans="2:12" s="1" customFormat="1" ht="14.45" customHeight="1">
      <c r="B34" s="32"/>
      <c r="F34" s="35" t="s">
        <v>42</v>
      </c>
      <c r="I34" s="35" t="s">
        <v>41</v>
      </c>
      <c r="J34" s="35" t="s">
        <v>43</v>
      </c>
      <c r="L34" s="32"/>
    </row>
    <row r="35" spans="2:12" s="1" customFormat="1" ht="14.45" customHeight="1">
      <c r="B35" s="32"/>
      <c r="D35" s="55" t="s">
        <v>44</v>
      </c>
      <c r="E35" s="27" t="s">
        <v>45</v>
      </c>
      <c r="F35" s="86">
        <f>ROUND((SUM(BE122:BE129)),  2)</f>
        <v>0</v>
      </c>
      <c r="I35" s="98">
        <v>0.21</v>
      </c>
      <c r="J35" s="86">
        <f>ROUND(((SUM(BE122:BE129))*I35),  2)</f>
        <v>0</v>
      </c>
      <c r="L35" s="32"/>
    </row>
    <row r="36" spans="2:12" s="1" customFormat="1" ht="14.45" customHeight="1">
      <c r="B36" s="32"/>
      <c r="E36" s="27" t="s">
        <v>46</v>
      </c>
      <c r="F36" s="86">
        <f>ROUND((SUM(BF122:BF129)),  2)</f>
        <v>0</v>
      </c>
      <c r="I36" s="98">
        <v>0.12</v>
      </c>
      <c r="J36" s="86">
        <f>ROUND(((SUM(BF122:BF129))*I36),  2)</f>
        <v>0</v>
      </c>
      <c r="L36" s="32"/>
    </row>
    <row r="37" spans="2:12" s="1" customFormat="1" ht="14.45" hidden="1" customHeight="1">
      <c r="B37" s="32"/>
      <c r="E37" s="27" t="s">
        <v>47</v>
      </c>
      <c r="F37" s="86">
        <f>ROUND((SUM(BG122:BG129)),  2)</f>
        <v>0</v>
      </c>
      <c r="I37" s="98">
        <v>0.21</v>
      </c>
      <c r="J37" s="86">
        <f>0</f>
        <v>0</v>
      </c>
      <c r="L37" s="32"/>
    </row>
    <row r="38" spans="2:12" s="1" customFormat="1" ht="14.45" hidden="1" customHeight="1">
      <c r="B38" s="32"/>
      <c r="E38" s="27" t="s">
        <v>48</v>
      </c>
      <c r="F38" s="86">
        <f>ROUND((SUM(BH122:BH129)),  2)</f>
        <v>0</v>
      </c>
      <c r="I38" s="98">
        <v>0.12</v>
      </c>
      <c r="J38" s="86">
        <f>0</f>
        <v>0</v>
      </c>
      <c r="L38" s="32"/>
    </row>
    <row r="39" spans="2:12" s="1" customFormat="1" ht="14.45" hidden="1" customHeight="1">
      <c r="B39" s="32"/>
      <c r="E39" s="27" t="s">
        <v>49</v>
      </c>
      <c r="F39" s="86">
        <f>ROUND((SUM(BI122:BI129)),  2)</f>
        <v>0</v>
      </c>
      <c r="I39" s="98">
        <v>0</v>
      </c>
      <c r="J39" s="86">
        <f>0</f>
        <v>0</v>
      </c>
      <c r="L39" s="32"/>
    </row>
    <row r="40" spans="2:12" s="1" customFormat="1" ht="6.95" customHeight="1">
      <c r="B40" s="32"/>
      <c r="L40" s="32"/>
    </row>
    <row r="41" spans="2:12" s="1" customFormat="1" ht="25.35" customHeight="1">
      <c r="B41" s="32"/>
      <c r="C41" s="99"/>
      <c r="D41" s="100" t="s">
        <v>50</v>
      </c>
      <c r="E41" s="57"/>
      <c r="F41" s="57"/>
      <c r="G41" s="101" t="s">
        <v>51</v>
      </c>
      <c r="H41" s="102" t="s">
        <v>52</v>
      </c>
      <c r="I41" s="57"/>
      <c r="J41" s="103">
        <f>SUM(J32:J39)</f>
        <v>0</v>
      </c>
      <c r="K41" s="104"/>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298</v>
      </c>
      <c r="L82" s="32"/>
    </row>
    <row r="83" spans="2:12" s="1" customFormat="1" ht="6.95" customHeight="1">
      <c r="B83" s="32"/>
      <c r="L83" s="32"/>
    </row>
    <row r="84" spans="2:12" s="1" customFormat="1" ht="12" customHeight="1">
      <c r="B84" s="32"/>
      <c r="C84" s="27" t="s">
        <v>16</v>
      </c>
      <c r="L84" s="32"/>
    </row>
    <row r="85" spans="2:12" s="1" customFormat="1" ht="16.5" customHeight="1">
      <c r="B85" s="32"/>
      <c r="E85" s="264" t="str">
        <f>E7</f>
        <v>Administrativní budova TELMAX Vysoké Mýto</v>
      </c>
      <c r="F85" s="265"/>
      <c r="G85" s="265"/>
      <c r="H85" s="265"/>
      <c r="L85" s="32"/>
    </row>
    <row r="86" spans="2:12" ht="12" customHeight="1">
      <c r="B86" s="20"/>
      <c r="C86" s="27" t="s">
        <v>152</v>
      </c>
      <c r="L86" s="20"/>
    </row>
    <row r="87" spans="2:12" s="1" customFormat="1" ht="16.5" customHeight="1">
      <c r="B87" s="32"/>
      <c r="E87" s="264" t="s">
        <v>155</v>
      </c>
      <c r="F87" s="266"/>
      <c r="G87" s="266"/>
      <c r="H87" s="266"/>
      <c r="L87" s="32"/>
    </row>
    <row r="88" spans="2:12" s="1" customFormat="1" ht="12" customHeight="1">
      <c r="B88" s="32"/>
      <c r="C88" s="27" t="s">
        <v>158</v>
      </c>
      <c r="L88" s="32"/>
    </row>
    <row r="89" spans="2:12" s="1" customFormat="1" ht="16.5" customHeight="1">
      <c r="B89" s="32"/>
      <c r="E89" s="227" t="str">
        <f>E11</f>
        <v>D.1.1.4.4 - Silnoproudé rozvody, bleskosvod</v>
      </c>
      <c r="F89" s="266"/>
      <c r="G89" s="266"/>
      <c r="H89" s="266"/>
      <c r="L89" s="32"/>
    </row>
    <row r="90" spans="2:12" s="1" customFormat="1" ht="6.95" customHeight="1">
      <c r="B90" s="32"/>
      <c r="L90" s="32"/>
    </row>
    <row r="91" spans="2:12" s="1" customFormat="1" ht="12" customHeight="1">
      <c r="B91" s="32"/>
      <c r="C91" s="27" t="s">
        <v>20</v>
      </c>
      <c r="F91" s="25" t="str">
        <f>F14</f>
        <v>k.ú.Vysoké Mýto 2547, 2546/2, 2546/3, 2545/1</v>
      </c>
      <c r="I91" s="27" t="s">
        <v>22</v>
      </c>
      <c r="J91" s="52" t="str">
        <f>IF(J14="","",J14)</f>
        <v>23. 9. 2024</v>
      </c>
      <c r="L91" s="32"/>
    </row>
    <row r="92" spans="2:12" s="1" customFormat="1" ht="6.95" customHeight="1">
      <c r="B92" s="32"/>
      <c r="L92" s="32"/>
    </row>
    <row r="93" spans="2:12" s="1" customFormat="1" ht="40.15" customHeight="1">
      <c r="B93" s="32"/>
      <c r="C93" s="27" t="s">
        <v>24</v>
      </c>
      <c r="F93" s="25" t="str">
        <f>E17</f>
        <v>TELMAX s.r.o. Jiráskova 154 566 01 Vysoké Mýto</v>
      </c>
      <c r="I93" s="27" t="s">
        <v>32</v>
      </c>
      <c r="J93" s="30" t="str">
        <f>E23</f>
        <v>BKN spol.s r.o., Vladislavova 29, 56601Vysoké Mýto</v>
      </c>
      <c r="L93" s="32"/>
    </row>
    <row r="94" spans="2:12" s="1" customFormat="1" ht="15.2" customHeight="1">
      <c r="B94" s="32"/>
      <c r="C94" s="27" t="s">
        <v>30</v>
      </c>
      <c r="F94" s="25" t="str">
        <f>IF(E20="","",E20)</f>
        <v>Vyplň údaj</v>
      </c>
      <c r="I94" s="27" t="s">
        <v>37</v>
      </c>
      <c r="J94" s="30" t="str">
        <f>E26</f>
        <v xml:space="preserve"> </v>
      </c>
      <c r="L94" s="32"/>
    </row>
    <row r="95" spans="2:12" s="1" customFormat="1" ht="10.35" customHeight="1">
      <c r="B95" s="32"/>
      <c r="L95" s="32"/>
    </row>
    <row r="96" spans="2:12" s="1" customFormat="1" ht="29.25" customHeight="1">
      <c r="B96" s="32"/>
      <c r="C96" s="107" t="s">
        <v>323</v>
      </c>
      <c r="D96" s="99"/>
      <c r="E96" s="99"/>
      <c r="F96" s="99"/>
      <c r="G96" s="99"/>
      <c r="H96" s="99"/>
      <c r="I96" s="99"/>
      <c r="J96" s="108" t="s">
        <v>324</v>
      </c>
      <c r="K96" s="99"/>
      <c r="L96" s="32"/>
    </row>
    <row r="97" spans="2:47" s="1" customFormat="1" ht="10.35" customHeight="1">
      <c r="B97" s="32"/>
      <c r="L97" s="32"/>
    </row>
    <row r="98" spans="2:47" s="1" customFormat="1" ht="22.9" customHeight="1">
      <c r="B98" s="32"/>
      <c r="C98" s="109" t="s">
        <v>325</v>
      </c>
      <c r="J98" s="66">
        <f>J122</f>
        <v>0</v>
      </c>
      <c r="L98" s="32"/>
      <c r="AU98" s="17" t="s">
        <v>326</v>
      </c>
    </row>
    <row r="99" spans="2:47" s="8" customFormat="1" ht="24.95" customHeight="1">
      <c r="B99" s="110"/>
      <c r="D99" s="111" t="s">
        <v>3046</v>
      </c>
      <c r="E99" s="112"/>
      <c r="F99" s="112"/>
      <c r="G99" s="112"/>
      <c r="H99" s="112"/>
      <c r="I99" s="112"/>
      <c r="J99" s="113">
        <f>J123</f>
        <v>0</v>
      </c>
      <c r="L99" s="110"/>
    </row>
    <row r="100" spans="2:47" s="9" customFormat="1" ht="19.899999999999999" customHeight="1">
      <c r="B100" s="114"/>
      <c r="D100" s="115" t="s">
        <v>4174</v>
      </c>
      <c r="E100" s="116"/>
      <c r="F100" s="116"/>
      <c r="G100" s="116"/>
      <c r="H100" s="116"/>
      <c r="I100" s="116"/>
      <c r="J100" s="117">
        <f>J124</f>
        <v>0</v>
      </c>
      <c r="L100" s="114"/>
    </row>
    <row r="101" spans="2:47" s="1" customFormat="1" ht="21.75" customHeight="1">
      <c r="B101" s="32"/>
      <c r="L101" s="32"/>
    </row>
    <row r="102" spans="2:47" s="1" customFormat="1" ht="6.95" customHeight="1">
      <c r="B102" s="44"/>
      <c r="C102" s="45"/>
      <c r="D102" s="45"/>
      <c r="E102" s="45"/>
      <c r="F102" s="45"/>
      <c r="G102" s="45"/>
      <c r="H102" s="45"/>
      <c r="I102" s="45"/>
      <c r="J102" s="45"/>
      <c r="K102" s="45"/>
      <c r="L102" s="32"/>
    </row>
    <row r="106" spans="2:47" s="1" customFormat="1" ht="6.95" customHeight="1">
      <c r="B106" s="46"/>
      <c r="C106" s="47"/>
      <c r="D106" s="47"/>
      <c r="E106" s="47"/>
      <c r="F106" s="47"/>
      <c r="G106" s="47"/>
      <c r="H106" s="47"/>
      <c r="I106" s="47"/>
      <c r="J106" s="47"/>
      <c r="K106" s="47"/>
      <c r="L106" s="32"/>
    </row>
    <row r="107" spans="2:47" s="1" customFormat="1" ht="24.95" customHeight="1">
      <c r="B107" s="32"/>
      <c r="C107" s="21" t="s">
        <v>358</v>
      </c>
      <c r="L107" s="32"/>
    </row>
    <row r="108" spans="2:47" s="1" customFormat="1" ht="6.95" customHeight="1">
      <c r="B108" s="32"/>
      <c r="L108" s="32"/>
    </row>
    <row r="109" spans="2:47" s="1" customFormat="1" ht="12" customHeight="1">
      <c r="B109" s="32"/>
      <c r="C109" s="27" t="s">
        <v>16</v>
      </c>
      <c r="L109" s="32"/>
    </row>
    <row r="110" spans="2:47" s="1" customFormat="1" ht="16.5" customHeight="1">
      <c r="B110" s="32"/>
      <c r="E110" s="264" t="str">
        <f>E7</f>
        <v>Administrativní budova TELMAX Vysoké Mýto</v>
      </c>
      <c r="F110" s="265"/>
      <c r="G110" s="265"/>
      <c r="H110" s="265"/>
      <c r="L110" s="32"/>
    </row>
    <row r="111" spans="2:47" ht="12" customHeight="1">
      <c r="B111" s="20"/>
      <c r="C111" s="27" t="s">
        <v>152</v>
      </c>
      <c r="L111" s="20"/>
    </row>
    <row r="112" spans="2:47" s="1" customFormat="1" ht="16.5" customHeight="1">
      <c r="B112" s="32"/>
      <c r="E112" s="264" t="s">
        <v>155</v>
      </c>
      <c r="F112" s="266"/>
      <c r="G112" s="266"/>
      <c r="H112" s="266"/>
      <c r="L112" s="32"/>
    </row>
    <row r="113" spans="2:65" s="1" customFormat="1" ht="12" customHeight="1">
      <c r="B113" s="32"/>
      <c r="C113" s="27" t="s">
        <v>158</v>
      </c>
      <c r="L113" s="32"/>
    </row>
    <row r="114" spans="2:65" s="1" customFormat="1" ht="16.5" customHeight="1">
      <c r="B114" s="32"/>
      <c r="E114" s="227" t="str">
        <f>E11</f>
        <v>D.1.1.4.4 - Silnoproudé rozvody, bleskosvod</v>
      </c>
      <c r="F114" s="266"/>
      <c r="G114" s="266"/>
      <c r="H114" s="266"/>
      <c r="L114" s="32"/>
    </row>
    <row r="115" spans="2:65" s="1" customFormat="1" ht="6.95" customHeight="1">
      <c r="B115" s="32"/>
      <c r="L115" s="32"/>
    </row>
    <row r="116" spans="2:65" s="1" customFormat="1" ht="12" customHeight="1">
      <c r="B116" s="32"/>
      <c r="C116" s="27" t="s">
        <v>20</v>
      </c>
      <c r="F116" s="25" t="str">
        <f>F14</f>
        <v>k.ú.Vysoké Mýto 2547, 2546/2, 2546/3, 2545/1</v>
      </c>
      <c r="I116" s="27" t="s">
        <v>22</v>
      </c>
      <c r="J116" s="52" t="str">
        <f>IF(J14="","",J14)</f>
        <v>23. 9. 2024</v>
      </c>
      <c r="L116" s="32"/>
    </row>
    <row r="117" spans="2:65" s="1" customFormat="1" ht="6.95" customHeight="1">
      <c r="B117" s="32"/>
      <c r="L117" s="32"/>
    </row>
    <row r="118" spans="2:65" s="1" customFormat="1" ht="40.15" customHeight="1">
      <c r="B118" s="32"/>
      <c r="C118" s="27" t="s">
        <v>24</v>
      </c>
      <c r="F118" s="25" t="str">
        <f>E17</f>
        <v>TELMAX s.r.o. Jiráskova 154 566 01 Vysoké Mýto</v>
      </c>
      <c r="I118" s="27" t="s">
        <v>32</v>
      </c>
      <c r="J118" s="30" t="str">
        <f>E23</f>
        <v>BKN spol.s r.o., Vladislavova 29, 56601Vysoké Mýto</v>
      </c>
      <c r="L118" s="32"/>
    </row>
    <row r="119" spans="2:65" s="1" customFormat="1" ht="15.2" customHeight="1">
      <c r="B119" s="32"/>
      <c r="C119" s="27" t="s">
        <v>30</v>
      </c>
      <c r="F119" s="25" t="str">
        <f>IF(E20="","",E20)</f>
        <v>Vyplň údaj</v>
      </c>
      <c r="I119" s="27" t="s">
        <v>37</v>
      </c>
      <c r="J119" s="30" t="str">
        <f>E26</f>
        <v xml:space="preserve"> </v>
      </c>
      <c r="L119" s="32"/>
    </row>
    <row r="120" spans="2:65" s="1" customFormat="1" ht="10.35" customHeight="1">
      <c r="B120" s="32"/>
      <c r="L120" s="32"/>
    </row>
    <row r="121" spans="2:65" s="10" customFormat="1" ht="29.25" customHeight="1">
      <c r="B121" s="118"/>
      <c r="C121" s="119" t="s">
        <v>359</v>
      </c>
      <c r="D121" s="120" t="s">
        <v>65</v>
      </c>
      <c r="E121" s="120" t="s">
        <v>61</v>
      </c>
      <c r="F121" s="120" t="s">
        <v>62</v>
      </c>
      <c r="G121" s="120" t="s">
        <v>360</v>
      </c>
      <c r="H121" s="120" t="s">
        <v>361</v>
      </c>
      <c r="I121" s="120" t="s">
        <v>362</v>
      </c>
      <c r="J121" s="121" t="s">
        <v>324</v>
      </c>
      <c r="K121" s="122" t="s">
        <v>363</v>
      </c>
      <c r="L121" s="118"/>
      <c r="M121" s="59" t="s">
        <v>1</v>
      </c>
      <c r="N121" s="60" t="s">
        <v>44</v>
      </c>
      <c r="O121" s="60" t="s">
        <v>364</v>
      </c>
      <c r="P121" s="60" t="s">
        <v>365</v>
      </c>
      <c r="Q121" s="60" t="s">
        <v>366</v>
      </c>
      <c r="R121" s="60" t="s">
        <v>367</v>
      </c>
      <c r="S121" s="60" t="s">
        <v>368</v>
      </c>
      <c r="T121" s="61" t="s">
        <v>369</v>
      </c>
    </row>
    <row r="122" spans="2:65" s="1" customFormat="1" ht="22.9" customHeight="1">
      <c r="B122" s="32"/>
      <c r="C122" s="64" t="s">
        <v>370</v>
      </c>
      <c r="J122" s="123">
        <f>BK122</f>
        <v>0</v>
      </c>
      <c r="L122" s="32"/>
      <c r="M122" s="62"/>
      <c r="N122" s="53"/>
      <c r="O122" s="53"/>
      <c r="P122" s="124">
        <f>P123</f>
        <v>0</v>
      </c>
      <c r="Q122" s="53"/>
      <c r="R122" s="124">
        <f>R123</f>
        <v>0</v>
      </c>
      <c r="S122" s="53"/>
      <c r="T122" s="125">
        <f>T123</f>
        <v>0</v>
      </c>
      <c r="AT122" s="17" t="s">
        <v>79</v>
      </c>
      <c r="AU122" s="17" t="s">
        <v>326</v>
      </c>
      <c r="BK122" s="126">
        <f>BK123</f>
        <v>0</v>
      </c>
    </row>
    <row r="123" spans="2:65" s="11" customFormat="1" ht="25.9" customHeight="1">
      <c r="B123" s="127"/>
      <c r="D123" s="128" t="s">
        <v>79</v>
      </c>
      <c r="E123" s="129" t="s">
        <v>1726</v>
      </c>
      <c r="F123" s="129" t="s">
        <v>3137</v>
      </c>
      <c r="I123" s="130"/>
      <c r="J123" s="131">
        <f>BK123</f>
        <v>0</v>
      </c>
      <c r="L123" s="127"/>
      <c r="M123" s="132"/>
      <c r="P123" s="133">
        <f>P124</f>
        <v>0</v>
      </c>
      <c r="R123" s="133">
        <f>R124</f>
        <v>0</v>
      </c>
      <c r="T123" s="134">
        <f>T124</f>
        <v>0</v>
      </c>
      <c r="AR123" s="128" t="s">
        <v>90</v>
      </c>
      <c r="AT123" s="135" t="s">
        <v>79</v>
      </c>
      <c r="AU123" s="135" t="s">
        <v>80</v>
      </c>
      <c r="AY123" s="128" t="s">
        <v>373</v>
      </c>
      <c r="BK123" s="136">
        <f>BK124</f>
        <v>0</v>
      </c>
    </row>
    <row r="124" spans="2:65" s="11" customFormat="1" ht="22.9" customHeight="1">
      <c r="B124" s="127"/>
      <c r="D124" s="128" t="s">
        <v>79</v>
      </c>
      <c r="E124" s="137" t="s">
        <v>4175</v>
      </c>
      <c r="F124" s="137" t="s">
        <v>4176</v>
      </c>
      <c r="I124" s="130"/>
      <c r="J124" s="138">
        <f>BK124</f>
        <v>0</v>
      </c>
      <c r="L124" s="127"/>
      <c r="M124" s="132"/>
      <c r="P124" s="133">
        <f>SUM(P125:P129)</f>
        <v>0</v>
      </c>
      <c r="R124" s="133">
        <f>SUM(R125:R129)</f>
        <v>0</v>
      </c>
      <c r="T124" s="134">
        <f>SUM(T125:T129)</f>
        <v>0</v>
      </c>
      <c r="AR124" s="128" t="s">
        <v>90</v>
      </c>
      <c r="AT124" s="135" t="s">
        <v>79</v>
      </c>
      <c r="AU124" s="135" t="s">
        <v>87</v>
      </c>
      <c r="AY124" s="128" t="s">
        <v>373</v>
      </c>
      <c r="BK124" s="136">
        <f>SUM(BK125:BK129)</f>
        <v>0</v>
      </c>
    </row>
    <row r="125" spans="2:65" s="1" customFormat="1" ht="16.5" customHeight="1">
      <c r="B125" s="32"/>
      <c r="C125" s="185" t="s">
        <v>87</v>
      </c>
      <c r="D125" s="185" t="s">
        <v>479</v>
      </c>
      <c r="E125" s="186" t="s">
        <v>667</v>
      </c>
      <c r="F125" s="187" t="s">
        <v>4177</v>
      </c>
      <c r="G125" s="188" t="s">
        <v>1230</v>
      </c>
      <c r="H125" s="189">
        <v>1</v>
      </c>
      <c r="I125" s="190"/>
      <c r="J125" s="191">
        <f>ROUND(I125*H125,2)</f>
        <v>0</v>
      </c>
      <c r="K125" s="192"/>
      <c r="L125" s="193"/>
      <c r="M125" s="194" t="s">
        <v>1</v>
      </c>
      <c r="N125" s="195" t="s">
        <v>45</v>
      </c>
      <c r="P125" s="149">
        <f>O125*H125</f>
        <v>0</v>
      </c>
      <c r="Q125" s="149">
        <v>0</v>
      </c>
      <c r="R125" s="149">
        <f>Q125*H125</f>
        <v>0</v>
      </c>
      <c r="S125" s="149">
        <v>0</v>
      </c>
      <c r="T125" s="150">
        <f>S125*H125</f>
        <v>0</v>
      </c>
      <c r="AR125" s="151" t="s">
        <v>658</v>
      </c>
      <c r="AT125" s="151" t="s">
        <v>479</v>
      </c>
      <c r="AU125" s="151" t="s">
        <v>90</v>
      </c>
      <c r="AY125" s="17" t="s">
        <v>373</v>
      </c>
      <c r="BE125" s="152">
        <f>IF(N125="základní",J125,0)</f>
        <v>0</v>
      </c>
      <c r="BF125" s="152">
        <f>IF(N125="snížená",J125,0)</f>
        <v>0</v>
      </c>
      <c r="BG125" s="152">
        <f>IF(N125="zákl. přenesená",J125,0)</f>
        <v>0</v>
      </c>
      <c r="BH125" s="152">
        <f>IF(N125="sníž. přenesená",J125,0)</f>
        <v>0</v>
      </c>
      <c r="BI125" s="152">
        <f>IF(N125="nulová",J125,0)</f>
        <v>0</v>
      </c>
      <c r="BJ125" s="17" t="s">
        <v>87</v>
      </c>
      <c r="BK125" s="152">
        <f>ROUND(I125*H125,2)</f>
        <v>0</v>
      </c>
      <c r="BL125" s="17" t="s">
        <v>497</v>
      </c>
      <c r="BM125" s="151" t="s">
        <v>4178</v>
      </c>
    </row>
    <row r="126" spans="2:65" s="1" customFormat="1" ht="16.5" customHeight="1">
      <c r="B126" s="32"/>
      <c r="C126" s="139" t="s">
        <v>90</v>
      </c>
      <c r="D126" s="139" t="s">
        <v>375</v>
      </c>
      <c r="E126" s="140" t="s">
        <v>4179</v>
      </c>
      <c r="F126" s="141" t="s">
        <v>4180</v>
      </c>
      <c r="G126" s="142" t="s">
        <v>1230</v>
      </c>
      <c r="H126" s="143">
        <v>1</v>
      </c>
      <c r="I126" s="144"/>
      <c r="J126" s="145">
        <f>ROUND(I126*H126,2)</f>
        <v>0</v>
      </c>
      <c r="K126" s="146"/>
      <c r="L126" s="32"/>
      <c r="M126" s="147" t="s">
        <v>1</v>
      </c>
      <c r="N126" s="148" t="s">
        <v>45</v>
      </c>
      <c r="P126" s="149">
        <f>O126*H126</f>
        <v>0</v>
      </c>
      <c r="Q126" s="149">
        <v>0</v>
      </c>
      <c r="R126" s="149">
        <f>Q126*H126</f>
        <v>0</v>
      </c>
      <c r="S126" s="149">
        <v>0</v>
      </c>
      <c r="T126" s="150">
        <f>S126*H126</f>
        <v>0</v>
      </c>
      <c r="AR126" s="151" t="s">
        <v>497</v>
      </c>
      <c r="AT126" s="151" t="s">
        <v>375</v>
      </c>
      <c r="AU126" s="151" t="s">
        <v>90</v>
      </c>
      <c r="AY126" s="17" t="s">
        <v>373</v>
      </c>
      <c r="BE126" s="152">
        <f>IF(N126="základní",J126,0)</f>
        <v>0</v>
      </c>
      <c r="BF126" s="152">
        <f>IF(N126="snížená",J126,0)</f>
        <v>0</v>
      </c>
      <c r="BG126" s="152">
        <f>IF(N126="zákl. přenesená",J126,0)</f>
        <v>0</v>
      </c>
      <c r="BH126" s="152">
        <f>IF(N126="sníž. přenesená",J126,0)</f>
        <v>0</v>
      </c>
      <c r="BI126" s="152">
        <f>IF(N126="nulová",J126,0)</f>
        <v>0</v>
      </c>
      <c r="BJ126" s="17" t="s">
        <v>87</v>
      </c>
      <c r="BK126" s="152">
        <f>ROUND(I126*H126,2)</f>
        <v>0</v>
      </c>
      <c r="BL126" s="17" t="s">
        <v>497</v>
      </c>
      <c r="BM126" s="151" t="s">
        <v>4181</v>
      </c>
    </row>
    <row r="127" spans="2:65" s="1" customFormat="1" ht="16.5" customHeight="1">
      <c r="B127" s="32"/>
      <c r="C127" s="185" t="s">
        <v>392</v>
      </c>
      <c r="D127" s="185" t="s">
        <v>479</v>
      </c>
      <c r="E127" s="186" t="s">
        <v>79</v>
      </c>
      <c r="F127" s="187" t="s">
        <v>4182</v>
      </c>
      <c r="G127" s="188" t="s">
        <v>1230</v>
      </c>
      <c r="H127" s="189">
        <v>1</v>
      </c>
      <c r="I127" s="190"/>
      <c r="J127" s="191">
        <f>ROUND(I127*H127,2)</f>
        <v>0</v>
      </c>
      <c r="K127" s="192"/>
      <c r="L127" s="193"/>
      <c r="M127" s="194" t="s">
        <v>1</v>
      </c>
      <c r="N127" s="195" t="s">
        <v>45</v>
      </c>
      <c r="P127" s="149">
        <f>O127*H127</f>
        <v>0</v>
      </c>
      <c r="Q127" s="149">
        <v>0</v>
      </c>
      <c r="R127" s="149">
        <f>Q127*H127</f>
        <v>0</v>
      </c>
      <c r="S127" s="149">
        <v>0</v>
      </c>
      <c r="T127" s="150">
        <f>S127*H127</f>
        <v>0</v>
      </c>
      <c r="AR127" s="151" t="s">
        <v>658</v>
      </c>
      <c r="AT127" s="151" t="s">
        <v>479</v>
      </c>
      <c r="AU127" s="151" t="s">
        <v>90</v>
      </c>
      <c r="AY127" s="17" t="s">
        <v>373</v>
      </c>
      <c r="BE127" s="152">
        <f>IF(N127="základní",J127,0)</f>
        <v>0</v>
      </c>
      <c r="BF127" s="152">
        <f>IF(N127="snížená",J127,0)</f>
        <v>0</v>
      </c>
      <c r="BG127" s="152">
        <f>IF(N127="zákl. přenesená",J127,0)</f>
        <v>0</v>
      </c>
      <c r="BH127" s="152">
        <f>IF(N127="sníž. přenesená",J127,0)</f>
        <v>0</v>
      </c>
      <c r="BI127" s="152">
        <f>IF(N127="nulová",J127,0)</f>
        <v>0</v>
      </c>
      <c r="BJ127" s="17" t="s">
        <v>87</v>
      </c>
      <c r="BK127" s="152">
        <f>ROUND(I127*H127,2)</f>
        <v>0</v>
      </c>
      <c r="BL127" s="17" t="s">
        <v>497</v>
      </c>
      <c r="BM127" s="151" t="s">
        <v>4183</v>
      </c>
    </row>
    <row r="128" spans="2:65" s="1" customFormat="1" ht="16.5" customHeight="1">
      <c r="B128" s="32"/>
      <c r="C128" s="185" t="s">
        <v>379</v>
      </c>
      <c r="D128" s="185" t="s">
        <v>479</v>
      </c>
      <c r="E128" s="186" t="s">
        <v>4184</v>
      </c>
      <c r="F128" s="187" t="s">
        <v>4185</v>
      </c>
      <c r="G128" s="188" t="s">
        <v>1230</v>
      </c>
      <c r="H128" s="189">
        <v>1</v>
      </c>
      <c r="I128" s="190"/>
      <c r="J128" s="191">
        <f>ROUND(I128*H128,2)</f>
        <v>0</v>
      </c>
      <c r="K128" s="192"/>
      <c r="L128" s="193"/>
      <c r="M128" s="194" t="s">
        <v>1</v>
      </c>
      <c r="N128" s="195" t="s">
        <v>45</v>
      </c>
      <c r="P128" s="149">
        <f>O128*H128</f>
        <v>0</v>
      </c>
      <c r="Q128" s="149">
        <v>0</v>
      </c>
      <c r="R128" s="149">
        <f>Q128*H128</f>
        <v>0</v>
      </c>
      <c r="S128" s="149">
        <v>0</v>
      </c>
      <c r="T128" s="150">
        <f>S128*H128</f>
        <v>0</v>
      </c>
      <c r="AR128" s="151" t="s">
        <v>658</v>
      </c>
      <c r="AT128" s="151" t="s">
        <v>479</v>
      </c>
      <c r="AU128" s="151" t="s">
        <v>90</v>
      </c>
      <c r="AY128" s="17" t="s">
        <v>373</v>
      </c>
      <c r="BE128" s="152">
        <f>IF(N128="základní",J128,0)</f>
        <v>0</v>
      </c>
      <c r="BF128" s="152">
        <f>IF(N128="snížená",J128,0)</f>
        <v>0</v>
      </c>
      <c r="BG128" s="152">
        <f>IF(N128="zákl. přenesená",J128,0)</f>
        <v>0</v>
      </c>
      <c r="BH128" s="152">
        <f>IF(N128="sníž. přenesená",J128,0)</f>
        <v>0</v>
      </c>
      <c r="BI128" s="152">
        <f>IF(N128="nulová",J128,0)</f>
        <v>0</v>
      </c>
      <c r="BJ128" s="17" t="s">
        <v>87</v>
      </c>
      <c r="BK128" s="152">
        <f>ROUND(I128*H128,2)</f>
        <v>0</v>
      </c>
      <c r="BL128" s="17" t="s">
        <v>497</v>
      </c>
      <c r="BM128" s="151" t="s">
        <v>4186</v>
      </c>
    </row>
    <row r="129" spans="2:65" s="1" customFormat="1" ht="16.5" customHeight="1">
      <c r="B129" s="32"/>
      <c r="C129" s="139" t="s">
        <v>422</v>
      </c>
      <c r="D129" s="139" t="s">
        <v>375</v>
      </c>
      <c r="E129" s="140" t="s">
        <v>4187</v>
      </c>
      <c r="F129" s="141" t="s">
        <v>4188</v>
      </c>
      <c r="G129" s="142" t="s">
        <v>1230</v>
      </c>
      <c r="H129" s="143">
        <v>1</v>
      </c>
      <c r="I129" s="144"/>
      <c r="J129" s="145">
        <f>ROUND(I129*H129,2)</f>
        <v>0</v>
      </c>
      <c r="K129" s="146"/>
      <c r="L129" s="32"/>
      <c r="M129" s="207" t="s">
        <v>1</v>
      </c>
      <c r="N129" s="208" t="s">
        <v>45</v>
      </c>
      <c r="O129" s="209"/>
      <c r="P129" s="210">
        <f>O129*H129</f>
        <v>0</v>
      </c>
      <c r="Q129" s="210">
        <v>0</v>
      </c>
      <c r="R129" s="210">
        <f>Q129*H129</f>
        <v>0</v>
      </c>
      <c r="S129" s="210">
        <v>0</v>
      </c>
      <c r="T129" s="211">
        <f>S129*H129</f>
        <v>0</v>
      </c>
      <c r="AR129" s="151" t="s">
        <v>497</v>
      </c>
      <c r="AT129" s="151" t="s">
        <v>375</v>
      </c>
      <c r="AU129" s="151" t="s">
        <v>90</v>
      </c>
      <c r="AY129" s="17" t="s">
        <v>373</v>
      </c>
      <c r="BE129" s="152">
        <f>IF(N129="základní",J129,0)</f>
        <v>0</v>
      </c>
      <c r="BF129" s="152">
        <f>IF(N129="snížená",J129,0)</f>
        <v>0</v>
      </c>
      <c r="BG129" s="152">
        <f>IF(N129="zákl. přenesená",J129,0)</f>
        <v>0</v>
      </c>
      <c r="BH129" s="152">
        <f>IF(N129="sníž. přenesená",J129,0)</f>
        <v>0</v>
      </c>
      <c r="BI129" s="152">
        <f>IF(N129="nulová",J129,0)</f>
        <v>0</v>
      </c>
      <c r="BJ129" s="17" t="s">
        <v>87</v>
      </c>
      <c r="BK129" s="152">
        <f>ROUND(I129*H129,2)</f>
        <v>0</v>
      </c>
      <c r="BL129" s="17" t="s">
        <v>497</v>
      </c>
      <c r="BM129" s="151" t="s">
        <v>4189</v>
      </c>
    </row>
    <row r="130" spans="2:65" s="1" customFormat="1" ht="6.95" customHeight="1">
      <c r="B130" s="44"/>
      <c r="C130" s="45"/>
      <c r="D130" s="45"/>
      <c r="E130" s="45"/>
      <c r="F130" s="45"/>
      <c r="G130" s="45"/>
      <c r="H130" s="45"/>
      <c r="I130" s="45"/>
      <c r="J130" s="45"/>
      <c r="K130" s="45"/>
      <c r="L130" s="32"/>
    </row>
  </sheetData>
  <sheetProtection algorithmName="SHA-512" hashValue="yorwr/X16kZieO5cKycdZg/RcpYPZXqXQGv0UhO4TWu6D73KoJ2V2pysbepnk+d71l+IMtS4wodqQY6I2DrHZA==" saltValue="orPaICMSxX/NmlS6hHFpocNLlbbLhxcoar/2RyUfCl/X22B4qHztkPqJ32wKPO4esvU39qgNVVBWCtIy0LzzTg==" spinCount="100000" sheet="1" objects="1" scenarios="1" formatColumns="0" formatRows="0" autoFilter="0"/>
  <autoFilter ref="C121:K129" xr:uid="{00000000-0009-0000-0000-000005000000}"/>
  <mergeCells count="12">
    <mergeCell ref="E114:H114"/>
    <mergeCell ref="L2:V2"/>
    <mergeCell ref="E85:H85"/>
    <mergeCell ref="E87:H87"/>
    <mergeCell ref="E89:H89"/>
    <mergeCell ref="E110:H110"/>
    <mergeCell ref="E112:H112"/>
    <mergeCell ref="E7:H7"/>
    <mergeCell ref="E9:H9"/>
    <mergeCell ref="E11:H11"/>
    <mergeCell ref="E20:H20"/>
    <mergeCell ref="E29:H29"/>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BM130"/>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110</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ht="12" customHeight="1">
      <c r="B8" s="20"/>
      <c r="D8" s="27" t="s">
        <v>152</v>
      </c>
      <c r="L8" s="20"/>
    </row>
    <row r="9" spans="2:46" s="1" customFormat="1" ht="16.5" customHeight="1">
      <c r="B9" s="32"/>
      <c r="E9" s="264" t="s">
        <v>155</v>
      </c>
      <c r="F9" s="266"/>
      <c r="G9" s="266"/>
      <c r="H9" s="266"/>
      <c r="L9" s="32"/>
    </row>
    <row r="10" spans="2:46" s="1" customFormat="1" ht="12" customHeight="1">
      <c r="B10" s="32"/>
      <c r="D10" s="27" t="s">
        <v>158</v>
      </c>
      <c r="L10" s="32"/>
    </row>
    <row r="11" spans="2:46" s="1" customFormat="1" ht="16.5" customHeight="1">
      <c r="B11" s="32"/>
      <c r="E11" s="227" t="s">
        <v>4190</v>
      </c>
      <c r="F11" s="266"/>
      <c r="G11" s="266"/>
      <c r="H11" s="266"/>
      <c r="L11" s="32"/>
    </row>
    <row r="12" spans="2:46" s="1" customFormat="1" ht="11.25">
      <c r="B12" s="32"/>
      <c r="L12" s="32"/>
    </row>
    <row r="13" spans="2:46" s="1" customFormat="1" ht="12" customHeight="1">
      <c r="B13" s="32"/>
      <c r="D13" s="27" t="s">
        <v>18</v>
      </c>
      <c r="F13" s="25" t="s">
        <v>89</v>
      </c>
      <c r="I13" s="27" t="s">
        <v>19</v>
      </c>
      <c r="J13" s="25" t="s">
        <v>1</v>
      </c>
      <c r="L13" s="32"/>
    </row>
    <row r="14" spans="2:46" s="1" customFormat="1" ht="12" customHeight="1">
      <c r="B14" s="32"/>
      <c r="D14" s="27" t="s">
        <v>20</v>
      </c>
      <c r="F14" s="25" t="s">
        <v>21</v>
      </c>
      <c r="I14" s="27" t="s">
        <v>22</v>
      </c>
      <c r="J14" s="52" t="str">
        <f>'Rekapitulace stavby'!AN8</f>
        <v>23. 9. 2024</v>
      </c>
      <c r="L14" s="32"/>
    </row>
    <row r="15" spans="2:46" s="1" customFormat="1" ht="10.9" customHeight="1">
      <c r="B15" s="32"/>
      <c r="L15" s="32"/>
    </row>
    <row r="16" spans="2:46" s="1" customFormat="1" ht="12" customHeight="1">
      <c r="B16" s="32"/>
      <c r="D16" s="27" t="s">
        <v>24</v>
      </c>
      <c r="I16" s="27" t="s">
        <v>25</v>
      </c>
      <c r="J16" s="25" t="s">
        <v>26</v>
      </c>
      <c r="L16" s="32"/>
    </row>
    <row r="17" spans="2:12" s="1" customFormat="1" ht="18" customHeight="1">
      <c r="B17" s="32"/>
      <c r="E17" s="25" t="s">
        <v>27</v>
      </c>
      <c r="I17" s="27" t="s">
        <v>28</v>
      </c>
      <c r="J17" s="25" t="s">
        <v>29</v>
      </c>
      <c r="L17" s="32"/>
    </row>
    <row r="18" spans="2:12" s="1" customFormat="1" ht="6.95" customHeight="1">
      <c r="B18" s="32"/>
      <c r="L18" s="32"/>
    </row>
    <row r="19" spans="2:12" s="1" customFormat="1" ht="12" customHeight="1">
      <c r="B19" s="32"/>
      <c r="D19" s="27" t="s">
        <v>30</v>
      </c>
      <c r="I19" s="27" t="s">
        <v>25</v>
      </c>
      <c r="J19" s="28" t="str">
        <f>'Rekapitulace stavby'!AN13</f>
        <v>Vyplň údaj</v>
      </c>
      <c r="L19" s="32"/>
    </row>
    <row r="20" spans="2:12" s="1" customFormat="1" ht="18" customHeight="1">
      <c r="B20" s="32"/>
      <c r="E20" s="267" t="str">
        <f>'Rekapitulace stavby'!E14</f>
        <v>Vyplň údaj</v>
      </c>
      <c r="F20" s="233"/>
      <c r="G20" s="233"/>
      <c r="H20" s="233"/>
      <c r="I20" s="27" t="s">
        <v>28</v>
      </c>
      <c r="J20" s="28" t="str">
        <f>'Rekapitulace stavby'!AN14</f>
        <v>Vyplň údaj</v>
      </c>
      <c r="L20" s="32"/>
    </row>
    <row r="21" spans="2:12" s="1" customFormat="1" ht="6.95" customHeight="1">
      <c r="B21" s="32"/>
      <c r="L21" s="32"/>
    </row>
    <row r="22" spans="2:12" s="1" customFormat="1" ht="12" customHeight="1">
      <c r="B22" s="32"/>
      <c r="D22" s="27" t="s">
        <v>32</v>
      </c>
      <c r="I22" s="27" t="s">
        <v>25</v>
      </c>
      <c r="J22" s="25" t="s">
        <v>33</v>
      </c>
      <c r="L22" s="32"/>
    </row>
    <row r="23" spans="2:12" s="1" customFormat="1" ht="18" customHeight="1">
      <c r="B23" s="32"/>
      <c r="E23" s="25" t="s">
        <v>34</v>
      </c>
      <c r="I23" s="27" t="s">
        <v>28</v>
      </c>
      <c r="J23" s="25" t="s">
        <v>35</v>
      </c>
      <c r="L23" s="32"/>
    </row>
    <row r="24" spans="2:12" s="1" customFormat="1" ht="6.95" customHeight="1">
      <c r="B24" s="32"/>
      <c r="L24" s="32"/>
    </row>
    <row r="25" spans="2:12" s="1" customFormat="1" ht="12" customHeight="1">
      <c r="B25" s="32"/>
      <c r="D25" s="27" t="s">
        <v>37</v>
      </c>
      <c r="I25" s="27" t="s">
        <v>25</v>
      </c>
      <c r="J25" s="25" t="str">
        <f>IF('Rekapitulace stavby'!AN19="","",'Rekapitulace stavby'!AN19)</f>
        <v/>
      </c>
      <c r="L25" s="32"/>
    </row>
    <row r="26" spans="2:12" s="1" customFormat="1" ht="18" customHeight="1">
      <c r="B26" s="32"/>
      <c r="E26" s="25" t="str">
        <f>IF('Rekapitulace stavby'!E20="","",'Rekapitulace stavby'!E20)</f>
        <v xml:space="preserve"> </v>
      </c>
      <c r="I26" s="27" t="s">
        <v>28</v>
      </c>
      <c r="J26" s="25" t="str">
        <f>IF('Rekapitulace stavby'!AN20="","",'Rekapitulace stavby'!AN20)</f>
        <v/>
      </c>
      <c r="L26" s="32"/>
    </row>
    <row r="27" spans="2:12" s="1" customFormat="1" ht="6.95" customHeight="1">
      <c r="B27" s="32"/>
      <c r="L27" s="32"/>
    </row>
    <row r="28" spans="2:12" s="1" customFormat="1" ht="12" customHeight="1">
      <c r="B28" s="32"/>
      <c r="D28" s="27" t="s">
        <v>39</v>
      </c>
      <c r="L28" s="32"/>
    </row>
    <row r="29" spans="2:12" s="7" customFormat="1" ht="16.5" customHeight="1">
      <c r="B29" s="95"/>
      <c r="E29" s="238" t="s">
        <v>1</v>
      </c>
      <c r="F29" s="238"/>
      <c r="G29" s="238"/>
      <c r="H29" s="238"/>
      <c r="L29" s="95"/>
    </row>
    <row r="30" spans="2:12" s="1" customFormat="1" ht="6.95" customHeight="1">
      <c r="B30" s="32"/>
      <c r="L30" s="32"/>
    </row>
    <row r="31" spans="2:12" s="1" customFormat="1" ht="6.95" customHeight="1">
      <c r="B31" s="32"/>
      <c r="D31" s="53"/>
      <c r="E31" s="53"/>
      <c r="F31" s="53"/>
      <c r="G31" s="53"/>
      <c r="H31" s="53"/>
      <c r="I31" s="53"/>
      <c r="J31" s="53"/>
      <c r="K31" s="53"/>
      <c r="L31" s="32"/>
    </row>
    <row r="32" spans="2:12" s="1" customFormat="1" ht="25.35" customHeight="1">
      <c r="B32" s="32"/>
      <c r="D32" s="97" t="s">
        <v>40</v>
      </c>
      <c r="J32" s="66">
        <f>ROUND(J122, 2)</f>
        <v>0</v>
      </c>
      <c r="L32" s="32"/>
    </row>
    <row r="33" spans="2:12" s="1" customFormat="1" ht="6.95" customHeight="1">
      <c r="B33" s="32"/>
      <c r="D33" s="53"/>
      <c r="E33" s="53"/>
      <c r="F33" s="53"/>
      <c r="G33" s="53"/>
      <c r="H33" s="53"/>
      <c r="I33" s="53"/>
      <c r="J33" s="53"/>
      <c r="K33" s="53"/>
      <c r="L33" s="32"/>
    </row>
    <row r="34" spans="2:12" s="1" customFormat="1" ht="14.45" customHeight="1">
      <c r="B34" s="32"/>
      <c r="F34" s="35" t="s">
        <v>42</v>
      </c>
      <c r="I34" s="35" t="s">
        <v>41</v>
      </c>
      <c r="J34" s="35" t="s">
        <v>43</v>
      </c>
      <c r="L34" s="32"/>
    </row>
    <row r="35" spans="2:12" s="1" customFormat="1" ht="14.45" customHeight="1">
      <c r="B35" s="32"/>
      <c r="D35" s="55" t="s">
        <v>44</v>
      </c>
      <c r="E35" s="27" t="s">
        <v>45</v>
      </c>
      <c r="F35" s="86">
        <f>ROUND((SUM(BE122:BE129)),  2)</f>
        <v>0</v>
      </c>
      <c r="I35" s="98">
        <v>0.21</v>
      </c>
      <c r="J35" s="86">
        <f>ROUND(((SUM(BE122:BE129))*I35),  2)</f>
        <v>0</v>
      </c>
      <c r="L35" s="32"/>
    </row>
    <row r="36" spans="2:12" s="1" customFormat="1" ht="14.45" customHeight="1">
      <c r="B36" s="32"/>
      <c r="E36" s="27" t="s">
        <v>46</v>
      </c>
      <c r="F36" s="86">
        <f>ROUND((SUM(BF122:BF129)),  2)</f>
        <v>0</v>
      </c>
      <c r="I36" s="98">
        <v>0.12</v>
      </c>
      <c r="J36" s="86">
        <f>ROUND(((SUM(BF122:BF129))*I36),  2)</f>
        <v>0</v>
      </c>
      <c r="L36" s="32"/>
    </row>
    <row r="37" spans="2:12" s="1" customFormat="1" ht="14.45" hidden="1" customHeight="1">
      <c r="B37" s="32"/>
      <c r="E37" s="27" t="s">
        <v>47</v>
      </c>
      <c r="F37" s="86">
        <f>ROUND((SUM(BG122:BG129)),  2)</f>
        <v>0</v>
      </c>
      <c r="I37" s="98">
        <v>0.21</v>
      </c>
      <c r="J37" s="86">
        <f>0</f>
        <v>0</v>
      </c>
      <c r="L37" s="32"/>
    </row>
    <row r="38" spans="2:12" s="1" customFormat="1" ht="14.45" hidden="1" customHeight="1">
      <c r="B38" s="32"/>
      <c r="E38" s="27" t="s">
        <v>48</v>
      </c>
      <c r="F38" s="86">
        <f>ROUND((SUM(BH122:BH129)),  2)</f>
        <v>0</v>
      </c>
      <c r="I38" s="98">
        <v>0.12</v>
      </c>
      <c r="J38" s="86">
        <f>0</f>
        <v>0</v>
      </c>
      <c r="L38" s="32"/>
    </row>
    <row r="39" spans="2:12" s="1" customFormat="1" ht="14.45" hidden="1" customHeight="1">
      <c r="B39" s="32"/>
      <c r="E39" s="27" t="s">
        <v>49</v>
      </c>
      <c r="F39" s="86">
        <f>ROUND((SUM(BI122:BI129)),  2)</f>
        <v>0</v>
      </c>
      <c r="I39" s="98">
        <v>0</v>
      </c>
      <c r="J39" s="86">
        <f>0</f>
        <v>0</v>
      </c>
      <c r="L39" s="32"/>
    </row>
    <row r="40" spans="2:12" s="1" customFormat="1" ht="6.95" customHeight="1">
      <c r="B40" s="32"/>
      <c r="L40" s="32"/>
    </row>
    <row r="41" spans="2:12" s="1" customFormat="1" ht="25.35" customHeight="1">
      <c r="B41" s="32"/>
      <c r="C41" s="99"/>
      <c r="D41" s="100" t="s">
        <v>50</v>
      </c>
      <c r="E41" s="57"/>
      <c r="F41" s="57"/>
      <c r="G41" s="101" t="s">
        <v>51</v>
      </c>
      <c r="H41" s="102" t="s">
        <v>52</v>
      </c>
      <c r="I41" s="57"/>
      <c r="J41" s="103">
        <f>SUM(J32:J39)</f>
        <v>0</v>
      </c>
      <c r="K41" s="104"/>
      <c r="L41" s="32"/>
    </row>
    <row r="42" spans="2:12" s="1" customFormat="1" ht="14.45" customHeight="1">
      <c r="B42" s="32"/>
      <c r="L42" s="32"/>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12" s="1" customFormat="1" ht="6.95" customHeight="1">
      <c r="B81" s="46"/>
      <c r="C81" s="47"/>
      <c r="D81" s="47"/>
      <c r="E81" s="47"/>
      <c r="F81" s="47"/>
      <c r="G81" s="47"/>
      <c r="H81" s="47"/>
      <c r="I81" s="47"/>
      <c r="J81" s="47"/>
      <c r="K81" s="47"/>
      <c r="L81" s="32"/>
    </row>
    <row r="82" spans="2:12" s="1" customFormat="1" ht="24.95" customHeight="1">
      <c r="B82" s="32"/>
      <c r="C82" s="21" t="s">
        <v>298</v>
      </c>
      <c r="L82" s="32"/>
    </row>
    <row r="83" spans="2:12" s="1" customFormat="1" ht="6.95" customHeight="1">
      <c r="B83" s="32"/>
      <c r="L83" s="32"/>
    </row>
    <row r="84" spans="2:12" s="1" customFormat="1" ht="12" customHeight="1">
      <c r="B84" s="32"/>
      <c r="C84" s="27" t="s">
        <v>16</v>
      </c>
      <c r="L84" s="32"/>
    </row>
    <row r="85" spans="2:12" s="1" customFormat="1" ht="16.5" customHeight="1">
      <c r="B85" s="32"/>
      <c r="E85" s="264" t="str">
        <f>E7</f>
        <v>Administrativní budova TELMAX Vysoké Mýto</v>
      </c>
      <c r="F85" s="265"/>
      <c r="G85" s="265"/>
      <c r="H85" s="265"/>
      <c r="L85" s="32"/>
    </row>
    <row r="86" spans="2:12" ht="12" customHeight="1">
      <c r="B86" s="20"/>
      <c r="C86" s="27" t="s">
        <v>152</v>
      </c>
      <c r="L86" s="20"/>
    </row>
    <row r="87" spans="2:12" s="1" customFormat="1" ht="16.5" customHeight="1">
      <c r="B87" s="32"/>
      <c r="E87" s="264" t="s">
        <v>155</v>
      </c>
      <c r="F87" s="266"/>
      <c r="G87" s="266"/>
      <c r="H87" s="266"/>
      <c r="L87" s="32"/>
    </row>
    <row r="88" spans="2:12" s="1" customFormat="1" ht="12" customHeight="1">
      <c r="B88" s="32"/>
      <c r="C88" s="27" t="s">
        <v>158</v>
      </c>
      <c r="L88" s="32"/>
    </row>
    <row r="89" spans="2:12" s="1" customFormat="1" ht="16.5" customHeight="1">
      <c r="B89" s="32"/>
      <c r="E89" s="227" t="str">
        <f>E11</f>
        <v>D.1.1.4.5 - Slaboproudé rozvody</v>
      </c>
      <c r="F89" s="266"/>
      <c r="G89" s="266"/>
      <c r="H89" s="266"/>
      <c r="L89" s="32"/>
    </row>
    <row r="90" spans="2:12" s="1" customFormat="1" ht="6.95" customHeight="1">
      <c r="B90" s="32"/>
      <c r="L90" s="32"/>
    </row>
    <row r="91" spans="2:12" s="1" customFormat="1" ht="12" customHeight="1">
      <c r="B91" s="32"/>
      <c r="C91" s="27" t="s">
        <v>20</v>
      </c>
      <c r="F91" s="25" t="str">
        <f>F14</f>
        <v>k.ú.Vysoké Mýto 2547, 2546/2, 2546/3, 2545/1</v>
      </c>
      <c r="I91" s="27" t="s">
        <v>22</v>
      </c>
      <c r="J91" s="52" t="str">
        <f>IF(J14="","",J14)</f>
        <v>23. 9. 2024</v>
      </c>
      <c r="L91" s="32"/>
    </row>
    <row r="92" spans="2:12" s="1" customFormat="1" ht="6.95" customHeight="1">
      <c r="B92" s="32"/>
      <c r="L92" s="32"/>
    </row>
    <row r="93" spans="2:12" s="1" customFormat="1" ht="40.15" customHeight="1">
      <c r="B93" s="32"/>
      <c r="C93" s="27" t="s">
        <v>24</v>
      </c>
      <c r="F93" s="25" t="str">
        <f>E17</f>
        <v>TELMAX s.r.o. Jiráskova 154 566 01 Vysoké Mýto</v>
      </c>
      <c r="I93" s="27" t="s">
        <v>32</v>
      </c>
      <c r="J93" s="30" t="str">
        <f>E23</f>
        <v>BKN spol.s r.o., Vladislavova 29, 56601Vysoké Mýto</v>
      </c>
      <c r="L93" s="32"/>
    </row>
    <row r="94" spans="2:12" s="1" customFormat="1" ht="15.2" customHeight="1">
      <c r="B94" s="32"/>
      <c r="C94" s="27" t="s">
        <v>30</v>
      </c>
      <c r="F94" s="25" t="str">
        <f>IF(E20="","",E20)</f>
        <v>Vyplň údaj</v>
      </c>
      <c r="I94" s="27" t="s">
        <v>37</v>
      </c>
      <c r="J94" s="30" t="str">
        <f>E26</f>
        <v xml:space="preserve"> </v>
      </c>
      <c r="L94" s="32"/>
    </row>
    <row r="95" spans="2:12" s="1" customFormat="1" ht="10.35" customHeight="1">
      <c r="B95" s="32"/>
      <c r="L95" s="32"/>
    </row>
    <row r="96" spans="2:12" s="1" customFormat="1" ht="29.25" customHeight="1">
      <c r="B96" s="32"/>
      <c r="C96" s="107" t="s">
        <v>323</v>
      </c>
      <c r="D96" s="99"/>
      <c r="E96" s="99"/>
      <c r="F96" s="99"/>
      <c r="G96" s="99"/>
      <c r="H96" s="99"/>
      <c r="I96" s="99"/>
      <c r="J96" s="108" t="s">
        <v>324</v>
      </c>
      <c r="K96" s="99"/>
      <c r="L96" s="32"/>
    </row>
    <row r="97" spans="2:47" s="1" customFormat="1" ht="10.35" customHeight="1">
      <c r="B97" s="32"/>
      <c r="L97" s="32"/>
    </row>
    <row r="98" spans="2:47" s="1" customFormat="1" ht="22.9" customHeight="1">
      <c r="B98" s="32"/>
      <c r="C98" s="109" t="s">
        <v>325</v>
      </c>
      <c r="J98" s="66">
        <f>J122</f>
        <v>0</v>
      </c>
      <c r="L98" s="32"/>
      <c r="AU98" s="17" t="s">
        <v>326</v>
      </c>
    </row>
    <row r="99" spans="2:47" s="8" customFormat="1" ht="24.95" customHeight="1">
      <c r="B99" s="110"/>
      <c r="D99" s="111" t="s">
        <v>3046</v>
      </c>
      <c r="E99" s="112"/>
      <c r="F99" s="112"/>
      <c r="G99" s="112"/>
      <c r="H99" s="112"/>
      <c r="I99" s="112"/>
      <c r="J99" s="113">
        <f>J123</f>
        <v>0</v>
      </c>
      <c r="L99" s="110"/>
    </row>
    <row r="100" spans="2:47" s="9" customFormat="1" ht="19.899999999999999" customHeight="1">
      <c r="B100" s="114"/>
      <c r="D100" s="115" t="s">
        <v>345</v>
      </c>
      <c r="E100" s="116"/>
      <c r="F100" s="116"/>
      <c r="G100" s="116"/>
      <c r="H100" s="116"/>
      <c r="I100" s="116"/>
      <c r="J100" s="117">
        <f>J124</f>
        <v>0</v>
      </c>
      <c r="L100" s="114"/>
    </row>
    <row r="101" spans="2:47" s="1" customFormat="1" ht="21.75" customHeight="1">
      <c r="B101" s="32"/>
      <c r="L101" s="32"/>
    </row>
    <row r="102" spans="2:47" s="1" customFormat="1" ht="6.95" customHeight="1">
      <c r="B102" s="44"/>
      <c r="C102" s="45"/>
      <c r="D102" s="45"/>
      <c r="E102" s="45"/>
      <c r="F102" s="45"/>
      <c r="G102" s="45"/>
      <c r="H102" s="45"/>
      <c r="I102" s="45"/>
      <c r="J102" s="45"/>
      <c r="K102" s="45"/>
      <c r="L102" s="32"/>
    </row>
    <row r="106" spans="2:47" s="1" customFormat="1" ht="6.95" customHeight="1">
      <c r="B106" s="46"/>
      <c r="C106" s="47"/>
      <c r="D106" s="47"/>
      <c r="E106" s="47"/>
      <c r="F106" s="47"/>
      <c r="G106" s="47"/>
      <c r="H106" s="47"/>
      <c r="I106" s="47"/>
      <c r="J106" s="47"/>
      <c r="K106" s="47"/>
      <c r="L106" s="32"/>
    </row>
    <row r="107" spans="2:47" s="1" customFormat="1" ht="24.95" customHeight="1">
      <c r="B107" s="32"/>
      <c r="C107" s="21" t="s">
        <v>358</v>
      </c>
      <c r="L107" s="32"/>
    </row>
    <row r="108" spans="2:47" s="1" customFormat="1" ht="6.95" customHeight="1">
      <c r="B108" s="32"/>
      <c r="L108" s="32"/>
    </row>
    <row r="109" spans="2:47" s="1" customFormat="1" ht="12" customHeight="1">
      <c r="B109" s="32"/>
      <c r="C109" s="27" t="s">
        <v>16</v>
      </c>
      <c r="L109" s="32"/>
    </row>
    <row r="110" spans="2:47" s="1" customFormat="1" ht="16.5" customHeight="1">
      <c r="B110" s="32"/>
      <c r="E110" s="264" t="str">
        <f>E7</f>
        <v>Administrativní budova TELMAX Vysoké Mýto</v>
      </c>
      <c r="F110" s="265"/>
      <c r="G110" s="265"/>
      <c r="H110" s="265"/>
      <c r="L110" s="32"/>
    </row>
    <row r="111" spans="2:47" ht="12" customHeight="1">
      <c r="B111" s="20"/>
      <c r="C111" s="27" t="s">
        <v>152</v>
      </c>
      <c r="L111" s="20"/>
    </row>
    <row r="112" spans="2:47" s="1" customFormat="1" ht="16.5" customHeight="1">
      <c r="B112" s="32"/>
      <c r="E112" s="264" t="s">
        <v>155</v>
      </c>
      <c r="F112" s="266"/>
      <c r="G112" s="266"/>
      <c r="H112" s="266"/>
      <c r="L112" s="32"/>
    </row>
    <row r="113" spans="2:65" s="1" customFormat="1" ht="12" customHeight="1">
      <c r="B113" s="32"/>
      <c r="C113" s="27" t="s">
        <v>158</v>
      </c>
      <c r="L113" s="32"/>
    </row>
    <row r="114" spans="2:65" s="1" customFormat="1" ht="16.5" customHeight="1">
      <c r="B114" s="32"/>
      <c r="E114" s="227" t="str">
        <f>E11</f>
        <v>D.1.1.4.5 - Slaboproudé rozvody</v>
      </c>
      <c r="F114" s="266"/>
      <c r="G114" s="266"/>
      <c r="H114" s="266"/>
      <c r="L114" s="32"/>
    </row>
    <row r="115" spans="2:65" s="1" customFormat="1" ht="6.95" customHeight="1">
      <c r="B115" s="32"/>
      <c r="L115" s="32"/>
    </row>
    <row r="116" spans="2:65" s="1" customFormat="1" ht="12" customHeight="1">
      <c r="B116" s="32"/>
      <c r="C116" s="27" t="s">
        <v>20</v>
      </c>
      <c r="F116" s="25" t="str">
        <f>F14</f>
        <v>k.ú.Vysoké Mýto 2547, 2546/2, 2546/3, 2545/1</v>
      </c>
      <c r="I116" s="27" t="s">
        <v>22</v>
      </c>
      <c r="J116" s="52" t="str">
        <f>IF(J14="","",J14)</f>
        <v>23. 9. 2024</v>
      </c>
      <c r="L116" s="32"/>
    </row>
    <row r="117" spans="2:65" s="1" customFormat="1" ht="6.95" customHeight="1">
      <c r="B117" s="32"/>
      <c r="L117" s="32"/>
    </row>
    <row r="118" spans="2:65" s="1" customFormat="1" ht="40.15" customHeight="1">
      <c r="B118" s="32"/>
      <c r="C118" s="27" t="s">
        <v>24</v>
      </c>
      <c r="F118" s="25" t="str">
        <f>E17</f>
        <v>TELMAX s.r.o. Jiráskova 154 566 01 Vysoké Mýto</v>
      </c>
      <c r="I118" s="27" t="s">
        <v>32</v>
      </c>
      <c r="J118" s="30" t="str">
        <f>E23</f>
        <v>BKN spol.s r.o., Vladislavova 29, 56601Vysoké Mýto</v>
      </c>
      <c r="L118" s="32"/>
    </row>
    <row r="119" spans="2:65" s="1" customFormat="1" ht="15.2" customHeight="1">
      <c r="B119" s="32"/>
      <c r="C119" s="27" t="s">
        <v>30</v>
      </c>
      <c r="F119" s="25" t="str">
        <f>IF(E20="","",E20)</f>
        <v>Vyplň údaj</v>
      </c>
      <c r="I119" s="27" t="s">
        <v>37</v>
      </c>
      <c r="J119" s="30" t="str">
        <f>E26</f>
        <v xml:space="preserve"> </v>
      </c>
      <c r="L119" s="32"/>
    </row>
    <row r="120" spans="2:65" s="1" customFormat="1" ht="10.35" customHeight="1">
      <c r="B120" s="32"/>
      <c r="L120" s="32"/>
    </row>
    <row r="121" spans="2:65" s="10" customFormat="1" ht="29.25" customHeight="1">
      <c r="B121" s="118"/>
      <c r="C121" s="119" t="s">
        <v>359</v>
      </c>
      <c r="D121" s="120" t="s">
        <v>65</v>
      </c>
      <c r="E121" s="120" t="s">
        <v>61</v>
      </c>
      <c r="F121" s="120" t="s">
        <v>62</v>
      </c>
      <c r="G121" s="120" t="s">
        <v>360</v>
      </c>
      <c r="H121" s="120" t="s">
        <v>361</v>
      </c>
      <c r="I121" s="120" t="s">
        <v>362</v>
      </c>
      <c r="J121" s="121" t="s">
        <v>324</v>
      </c>
      <c r="K121" s="122" t="s">
        <v>363</v>
      </c>
      <c r="L121" s="118"/>
      <c r="M121" s="59" t="s">
        <v>1</v>
      </c>
      <c r="N121" s="60" t="s">
        <v>44</v>
      </c>
      <c r="O121" s="60" t="s">
        <v>364</v>
      </c>
      <c r="P121" s="60" t="s">
        <v>365</v>
      </c>
      <c r="Q121" s="60" t="s">
        <v>366</v>
      </c>
      <c r="R121" s="60" t="s">
        <v>367</v>
      </c>
      <c r="S121" s="60" t="s">
        <v>368</v>
      </c>
      <c r="T121" s="61" t="s">
        <v>369</v>
      </c>
    </row>
    <row r="122" spans="2:65" s="1" customFormat="1" ht="22.9" customHeight="1">
      <c r="B122" s="32"/>
      <c r="C122" s="64" t="s">
        <v>370</v>
      </c>
      <c r="J122" s="123">
        <f>BK122</f>
        <v>0</v>
      </c>
      <c r="L122" s="32"/>
      <c r="M122" s="62"/>
      <c r="N122" s="53"/>
      <c r="O122" s="53"/>
      <c r="P122" s="124">
        <f>P123</f>
        <v>0</v>
      </c>
      <c r="Q122" s="53"/>
      <c r="R122" s="124">
        <f>R123</f>
        <v>0</v>
      </c>
      <c r="S122" s="53"/>
      <c r="T122" s="125">
        <f>T123</f>
        <v>0</v>
      </c>
      <c r="AT122" s="17" t="s">
        <v>79</v>
      </c>
      <c r="AU122" s="17" t="s">
        <v>326</v>
      </c>
      <c r="BK122" s="126">
        <f>BK123</f>
        <v>0</v>
      </c>
    </row>
    <row r="123" spans="2:65" s="11" customFormat="1" ht="25.9" customHeight="1">
      <c r="B123" s="127"/>
      <c r="D123" s="128" t="s">
        <v>79</v>
      </c>
      <c r="E123" s="129" t="s">
        <v>1726</v>
      </c>
      <c r="F123" s="129" t="s">
        <v>3137</v>
      </c>
      <c r="I123" s="130"/>
      <c r="J123" s="131">
        <f>BK123</f>
        <v>0</v>
      </c>
      <c r="L123" s="127"/>
      <c r="M123" s="132"/>
      <c r="P123" s="133">
        <f>P124</f>
        <v>0</v>
      </c>
      <c r="R123" s="133">
        <f>R124</f>
        <v>0</v>
      </c>
      <c r="T123" s="134">
        <f>T124</f>
        <v>0</v>
      </c>
      <c r="AR123" s="128" t="s">
        <v>90</v>
      </c>
      <c r="AT123" s="135" t="s">
        <v>79</v>
      </c>
      <c r="AU123" s="135" t="s">
        <v>80</v>
      </c>
      <c r="AY123" s="128" t="s">
        <v>373</v>
      </c>
      <c r="BK123" s="136">
        <f>BK124</f>
        <v>0</v>
      </c>
    </row>
    <row r="124" spans="2:65" s="11" customFormat="1" ht="22.9" customHeight="1">
      <c r="B124" s="127"/>
      <c r="D124" s="128" t="s">
        <v>79</v>
      </c>
      <c r="E124" s="137" t="s">
        <v>2139</v>
      </c>
      <c r="F124" s="137" t="s">
        <v>2140</v>
      </c>
      <c r="I124" s="130"/>
      <c r="J124" s="138">
        <f>BK124</f>
        <v>0</v>
      </c>
      <c r="L124" s="127"/>
      <c r="M124" s="132"/>
      <c r="P124" s="133">
        <f>SUM(P125:P129)</f>
        <v>0</v>
      </c>
      <c r="R124" s="133">
        <f>SUM(R125:R129)</f>
        <v>0</v>
      </c>
      <c r="T124" s="134">
        <f>SUM(T125:T129)</f>
        <v>0</v>
      </c>
      <c r="AR124" s="128" t="s">
        <v>90</v>
      </c>
      <c r="AT124" s="135" t="s">
        <v>79</v>
      </c>
      <c r="AU124" s="135" t="s">
        <v>87</v>
      </c>
      <c r="AY124" s="128" t="s">
        <v>373</v>
      </c>
      <c r="BK124" s="136">
        <f>SUM(BK125:BK129)</f>
        <v>0</v>
      </c>
    </row>
    <row r="125" spans="2:65" s="1" customFormat="1" ht="21.75" customHeight="1">
      <c r="B125" s="32"/>
      <c r="C125" s="139" t="s">
        <v>87</v>
      </c>
      <c r="D125" s="139" t="s">
        <v>375</v>
      </c>
      <c r="E125" s="140" t="s">
        <v>4191</v>
      </c>
      <c r="F125" s="141" t="s">
        <v>4192</v>
      </c>
      <c r="G125" s="142" t="s">
        <v>1230</v>
      </c>
      <c r="H125" s="143">
        <v>1</v>
      </c>
      <c r="I125" s="144"/>
      <c r="J125" s="145">
        <f>ROUND(I125*H125,2)</f>
        <v>0</v>
      </c>
      <c r="K125" s="146"/>
      <c r="L125" s="32"/>
      <c r="M125" s="147" t="s">
        <v>1</v>
      </c>
      <c r="N125" s="148" t="s">
        <v>45</v>
      </c>
      <c r="P125" s="149">
        <f>O125*H125</f>
        <v>0</v>
      </c>
      <c r="Q125" s="149">
        <v>0</v>
      </c>
      <c r="R125" s="149">
        <f>Q125*H125</f>
        <v>0</v>
      </c>
      <c r="S125" s="149">
        <v>0</v>
      </c>
      <c r="T125" s="150">
        <f>S125*H125</f>
        <v>0</v>
      </c>
      <c r="AR125" s="151" t="s">
        <v>497</v>
      </c>
      <c r="AT125" s="151" t="s">
        <v>375</v>
      </c>
      <c r="AU125" s="151" t="s">
        <v>90</v>
      </c>
      <c r="AY125" s="17" t="s">
        <v>373</v>
      </c>
      <c r="BE125" s="152">
        <f>IF(N125="základní",J125,0)</f>
        <v>0</v>
      </c>
      <c r="BF125" s="152">
        <f>IF(N125="snížená",J125,0)</f>
        <v>0</v>
      </c>
      <c r="BG125" s="152">
        <f>IF(N125="zákl. přenesená",J125,0)</f>
        <v>0</v>
      </c>
      <c r="BH125" s="152">
        <f>IF(N125="sníž. přenesená",J125,0)</f>
        <v>0</v>
      </c>
      <c r="BI125" s="152">
        <f>IF(N125="nulová",J125,0)</f>
        <v>0</v>
      </c>
      <c r="BJ125" s="17" t="s">
        <v>87</v>
      </c>
      <c r="BK125" s="152">
        <f>ROUND(I125*H125,2)</f>
        <v>0</v>
      </c>
      <c r="BL125" s="17" t="s">
        <v>497</v>
      </c>
      <c r="BM125" s="151" t="s">
        <v>4193</v>
      </c>
    </row>
    <row r="126" spans="2:65" s="1" customFormat="1" ht="16.5" customHeight="1">
      <c r="B126" s="32"/>
      <c r="C126" s="139" t="s">
        <v>90</v>
      </c>
      <c r="D126" s="139" t="s">
        <v>375</v>
      </c>
      <c r="E126" s="140" t="s">
        <v>4194</v>
      </c>
      <c r="F126" s="141" t="s">
        <v>4195</v>
      </c>
      <c r="G126" s="142" t="s">
        <v>1230</v>
      </c>
      <c r="H126" s="143">
        <v>1</v>
      </c>
      <c r="I126" s="144"/>
      <c r="J126" s="145">
        <f>ROUND(I126*H126,2)</f>
        <v>0</v>
      </c>
      <c r="K126" s="146"/>
      <c r="L126" s="32"/>
      <c r="M126" s="147" t="s">
        <v>1</v>
      </c>
      <c r="N126" s="148" t="s">
        <v>45</v>
      </c>
      <c r="P126" s="149">
        <f>O126*H126</f>
        <v>0</v>
      </c>
      <c r="Q126" s="149">
        <v>0</v>
      </c>
      <c r="R126" s="149">
        <f>Q126*H126</f>
        <v>0</v>
      </c>
      <c r="S126" s="149">
        <v>0</v>
      </c>
      <c r="T126" s="150">
        <f>S126*H126</f>
        <v>0</v>
      </c>
      <c r="AR126" s="151" t="s">
        <v>497</v>
      </c>
      <c r="AT126" s="151" t="s">
        <v>375</v>
      </c>
      <c r="AU126" s="151" t="s">
        <v>90</v>
      </c>
      <c r="AY126" s="17" t="s">
        <v>373</v>
      </c>
      <c r="BE126" s="152">
        <f>IF(N126="základní",J126,0)</f>
        <v>0</v>
      </c>
      <c r="BF126" s="152">
        <f>IF(N126="snížená",J126,0)</f>
        <v>0</v>
      </c>
      <c r="BG126" s="152">
        <f>IF(N126="zákl. přenesená",J126,0)</f>
        <v>0</v>
      </c>
      <c r="BH126" s="152">
        <f>IF(N126="sníž. přenesená",J126,0)</f>
        <v>0</v>
      </c>
      <c r="BI126" s="152">
        <f>IF(N126="nulová",J126,0)</f>
        <v>0</v>
      </c>
      <c r="BJ126" s="17" t="s">
        <v>87</v>
      </c>
      <c r="BK126" s="152">
        <f>ROUND(I126*H126,2)</f>
        <v>0</v>
      </c>
      <c r="BL126" s="17" t="s">
        <v>497</v>
      </c>
      <c r="BM126" s="151" t="s">
        <v>4196</v>
      </c>
    </row>
    <row r="127" spans="2:65" s="1" customFormat="1" ht="16.5" customHeight="1">
      <c r="B127" s="32"/>
      <c r="C127" s="139" t="s">
        <v>392</v>
      </c>
      <c r="D127" s="139" t="s">
        <v>375</v>
      </c>
      <c r="E127" s="140" t="s">
        <v>4197</v>
      </c>
      <c r="F127" s="141" t="s">
        <v>4198</v>
      </c>
      <c r="G127" s="142" t="s">
        <v>1230</v>
      </c>
      <c r="H127" s="143">
        <v>1</v>
      </c>
      <c r="I127" s="144"/>
      <c r="J127" s="145">
        <f>ROUND(I127*H127,2)</f>
        <v>0</v>
      </c>
      <c r="K127" s="146"/>
      <c r="L127" s="32"/>
      <c r="M127" s="147" t="s">
        <v>1</v>
      </c>
      <c r="N127" s="148" t="s">
        <v>45</v>
      </c>
      <c r="P127" s="149">
        <f>O127*H127</f>
        <v>0</v>
      </c>
      <c r="Q127" s="149">
        <v>0</v>
      </c>
      <c r="R127" s="149">
        <f>Q127*H127</f>
        <v>0</v>
      </c>
      <c r="S127" s="149">
        <v>0</v>
      </c>
      <c r="T127" s="150">
        <f>S127*H127</f>
        <v>0</v>
      </c>
      <c r="AR127" s="151" t="s">
        <v>497</v>
      </c>
      <c r="AT127" s="151" t="s">
        <v>375</v>
      </c>
      <c r="AU127" s="151" t="s">
        <v>90</v>
      </c>
      <c r="AY127" s="17" t="s">
        <v>373</v>
      </c>
      <c r="BE127" s="152">
        <f>IF(N127="základní",J127,0)</f>
        <v>0</v>
      </c>
      <c r="BF127" s="152">
        <f>IF(N127="snížená",J127,0)</f>
        <v>0</v>
      </c>
      <c r="BG127" s="152">
        <f>IF(N127="zákl. přenesená",J127,0)</f>
        <v>0</v>
      </c>
      <c r="BH127" s="152">
        <f>IF(N127="sníž. přenesená",J127,0)</f>
        <v>0</v>
      </c>
      <c r="BI127" s="152">
        <f>IF(N127="nulová",J127,0)</f>
        <v>0</v>
      </c>
      <c r="BJ127" s="17" t="s">
        <v>87</v>
      </c>
      <c r="BK127" s="152">
        <f>ROUND(I127*H127,2)</f>
        <v>0</v>
      </c>
      <c r="BL127" s="17" t="s">
        <v>497</v>
      </c>
      <c r="BM127" s="151" t="s">
        <v>4199</v>
      </c>
    </row>
    <row r="128" spans="2:65" s="1" customFormat="1" ht="21.75" customHeight="1">
      <c r="B128" s="32"/>
      <c r="C128" s="139" t="s">
        <v>379</v>
      </c>
      <c r="D128" s="139" t="s">
        <v>375</v>
      </c>
      <c r="E128" s="140" t="s">
        <v>4200</v>
      </c>
      <c r="F128" s="141" t="s">
        <v>4201</v>
      </c>
      <c r="G128" s="142" t="s">
        <v>1230</v>
      </c>
      <c r="H128" s="143">
        <v>1</v>
      </c>
      <c r="I128" s="144"/>
      <c r="J128" s="145">
        <f>ROUND(I128*H128,2)</f>
        <v>0</v>
      </c>
      <c r="K128" s="146"/>
      <c r="L128" s="32"/>
      <c r="M128" s="147" t="s">
        <v>1</v>
      </c>
      <c r="N128" s="148" t="s">
        <v>45</v>
      </c>
      <c r="P128" s="149">
        <f>O128*H128</f>
        <v>0</v>
      </c>
      <c r="Q128" s="149">
        <v>0</v>
      </c>
      <c r="R128" s="149">
        <f>Q128*H128</f>
        <v>0</v>
      </c>
      <c r="S128" s="149">
        <v>0</v>
      </c>
      <c r="T128" s="150">
        <f>S128*H128</f>
        <v>0</v>
      </c>
      <c r="AR128" s="151" t="s">
        <v>497</v>
      </c>
      <c r="AT128" s="151" t="s">
        <v>375</v>
      </c>
      <c r="AU128" s="151" t="s">
        <v>90</v>
      </c>
      <c r="AY128" s="17" t="s">
        <v>373</v>
      </c>
      <c r="BE128" s="152">
        <f>IF(N128="základní",J128,0)</f>
        <v>0</v>
      </c>
      <c r="BF128" s="152">
        <f>IF(N128="snížená",J128,0)</f>
        <v>0</v>
      </c>
      <c r="BG128" s="152">
        <f>IF(N128="zákl. přenesená",J128,0)</f>
        <v>0</v>
      </c>
      <c r="BH128" s="152">
        <f>IF(N128="sníž. přenesená",J128,0)</f>
        <v>0</v>
      </c>
      <c r="BI128" s="152">
        <f>IF(N128="nulová",J128,0)</f>
        <v>0</v>
      </c>
      <c r="BJ128" s="17" t="s">
        <v>87</v>
      </c>
      <c r="BK128" s="152">
        <f>ROUND(I128*H128,2)</f>
        <v>0</v>
      </c>
      <c r="BL128" s="17" t="s">
        <v>497</v>
      </c>
      <c r="BM128" s="151" t="s">
        <v>4202</v>
      </c>
    </row>
    <row r="129" spans="2:65" s="1" customFormat="1" ht="16.5" customHeight="1">
      <c r="B129" s="32"/>
      <c r="C129" s="139" t="s">
        <v>422</v>
      </c>
      <c r="D129" s="139" t="s">
        <v>375</v>
      </c>
      <c r="E129" s="140" t="s">
        <v>4203</v>
      </c>
      <c r="F129" s="141" t="s">
        <v>4204</v>
      </c>
      <c r="G129" s="142" t="s">
        <v>1230</v>
      </c>
      <c r="H129" s="143">
        <v>1</v>
      </c>
      <c r="I129" s="144"/>
      <c r="J129" s="145">
        <f>ROUND(I129*H129,2)</f>
        <v>0</v>
      </c>
      <c r="K129" s="146"/>
      <c r="L129" s="32"/>
      <c r="M129" s="207" t="s">
        <v>1</v>
      </c>
      <c r="N129" s="208" t="s">
        <v>45</v>
      </c>
      <c r="O129" s="209"/>
      <c r="P129" s="210">
        <f>O129*H129</f>
        <v>0</v>
      </c>
      <c r="Q129" s="210">
        <v>0</v>
      </c>
      <c r="R129" s="210">
        <f>Q129*H129</f>
        <v>0</v>
      </c>
      <c r="S129" s="210">
        <v>0</v>
      </c>
      <c r="T129" s="211">
        <f>S129*H129</f>
        <v>0</v>
      </c>
      <c r="AR129" s="151" t="s">
        <v>497</v>
      </c>
      <c r="AT129" s="151" t="s">
        <v>375</v>
      </c>
      <c r="AU129" s="151" t="s">
        <v>90</v>
      </c>
      <c r="AY129" s="17" t="s">
        <v>373</v>
      </c>
      <c r="BE129" s="152">
        <f>IF(N129="základní",J129,0)</f>
        <v>0</v>
      </c>
      <c r="BF129" s="152">
        <f>IF(N129="snížená",J129,0)</f>
        <v>0</v>
      </c>
      <c r="BG129" s="152">
        <f>IF(N129="zákl. přenesená",J129,0)</f>
        <v>0</v>
      </c>
      <c r="BH129" s="152">
        <f>IF(N129="sníž. přenesená",J129,0)</f>
        <v>0</v>
      </c>
      <c r="BI129" s="152">
        <f>IF(N129="nulová",J129,0)</f>
        <v>0</v>
      </c>
      <c r="BJ129" s="17" t="s">
        <v>87</v>
      </c>
      <c r="BK129" s="152">
        <f>ROUND(I129*H129,2)</f>
        <v>0</v>
      </c>
      <c r="BL129" s="17" t="s">
        <v>497</v>
      </c>
      <c r="BM129" s="151" t="s">
        <v>4205</v>
      </c>
    </row>
    <row r="130" spans="2:65" s="1" customFormat="1" ht="6.95" customHeight="1">
      <c r="B130" s="44"/>
      <c r="C130" s="45"/>
      <c r="D130" s="45"/>
      <c r="E130" s="45"/>
      <c r="F130" s="45"/>
      <c r="G130" s="45"/>
      <c r="H130" s="45"/>
      <c r="I130" s="45"/>
      <c r="J130" s="45"/>
      <c r="K130" s="45"/>
      <c r="L130" s="32"/>
    </row>
  </sheetData>
  <sheetProtection algorithmName="SHA-512" hashValue="wriTK3fheChpXTy7BQJcgE80OASMM1vIg79n71MUGR2YmeuWpJ5kmpuW4xPzUfR+P2C9kcTqTD3sqKqvL35XmA==" saltValue="Q7p4x4SU4scJb+GXMDFPniJALv2Wy/p6/2V0zrBoBvS78slh9vZfu1UhKMVMBL3ryTVkIvCdO0NqNHOPzGxRdQ==" spinCount="100000" sheet="1" objects="1" scenarios="1" formatColumns="0" formatRows="0" autoFilter="0"/>
  <autoFilter ref="C121:K129" xr:uid="{00000000-0009-0000-0000-000006000000}"/>
  <mergeCells count="12">
    <mergeCell ref="E114:H114"/>
    <mergeCell ref="L2:V2"/>
    <mergeCell ref="E85:H85"/>
    <mergeCell ref="E87:H87"/>
    <mergeCell ref="E89:H89"/>
    <mergeCell ref="E110:H110"/>
    <mergeCell ref="E112:H112"/>
    <mergeCell ref="E7:H7"/>
    <mergeCell ref="E9:H9"/>
    <mergeCell ref="E11:H11"/>
    <mergeCell ref="E20:H20"/>
    <mergeCell ref="E29:H29"/>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BM358"/>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113</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4206</v>
      </c>
      <c r="F9" s="266"/>
      <c r="G9" s="266"/>
      <c r="H9" s="266"/>
      <c r="L9" s="32"/>
    </row>
    <row r="10" spans="2:46" s="1" customFormat="1" ht="11.25">
      <c r="B10" s="32"/>
      <c r="L10" s="32"/>
    </row>
    <row r="11" spans="2:46" s="1" customFormat="1" ht="12" customHeight="1">
      <c r="B11" s="32"/>
      <c r="D11" s="27" t="s">
        <v>18</v>
      </c>
      <c r="F11" s="25" t="s">
        <v>114</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ROUND(J131,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ROUND((SUM(BE131:BE357)),  2)</f>
        <v>0</v>
      </c>
      <c r="I33" s="98">
        <v>0.21</v>
      </c>
      <c r="J33" s="86">
        <f>ROUND(((SUM(BE131:BE357))*I33),  2)</f>
        <v>0</v>
      </c>
      <c r="L33" s="32"/>
    </row>
    <row r="34" spans="2:12" s="1" customFormat="1" ht="14.45" customHeight="1">
      <c r="B34" s="32"/>
      <c r="E34" s="27" t="s">
        <v>46</v>
      </c>
      <c r="F34" s="86">
        <f>ROUND((SUM(BF131:BF357)),  2)</f>
        <v>0</v>
      </c>
      <c r="I34" s="98">
        <v>0.12</v>
      </c>
      <c r="J34" s="86">
        <f>ROUND(((SUM(BF131:BF357))*I34),  2)</f>
        <v>0</v>
      </c>
      <c r="L34" s="32"/>
    </row>
    <row r="35" spans="2:12" s="1" customFormat="1" ht="14.45" hidden="1" customHeight="1">
      <c r="B35" s="32"/>
      <c r="E35" s="27" t="s">
        <v>47</v>
      </c>
      <c r="F35" s="86">
        <f>ROUND((SUM(BG131:BG357)),  2)</f>
        <v>0</v>
      </c>
      <c r="I35" s="98">
        <v>0.21</v>
      </c>
      <c r="J35" s="86">
        <f>0</f>
        <v>0</v>
      </c>
      <c r="L35" s="32"/>
    </row>
    <row r="36" spans="2:12" s="1" customFormat="1" ht="14.45" hidden="1" customHeight="1">
      <c r="B36" s="32"/>
      <c r="E36" s="27" t="s">
        <v>48</v>
      </c>
      <c r="F36" s="86">
        <f>ROUND((SUM(BH131:BH357)),  2)</f>
        <v>0</v>
      </c>
      <c r="I36" s="98">
        <v>0.12</v>
      </c>
      <c r="J36" s="86">
        <f>0</f>
        <v>0</v>
      </c>
      <c r="L36" s="32"/>
    </row>
    <row r="37" spans="2:12" s="1" customFormat="1" ht="14.45" hidden="1" customHeight="1">
      <c r="B37" s="32"/>
      <c r="E37" s="27" t="s">
        <v>49</v>
      </c>
      <c r="F37" s="86">
        <f>ROUND((SUM(BI131:BI357)),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IO 01 - Zpevněné plochy a komunikace</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J131</f>
        <v>0</v>
      </c>
      <c r="L96" s="32"/>
      <c r="AU96" s="17" t="s">
        <v>326</v>
      </c>
    </row>
    <row r="97" spans="2:12" s="8" customFormat="1" ht="24.95" customHeight="1">
      <c r="B97" s="110"/>
      <c r="D97" s="111" t="s">
        <v>327</v>
      </c>
      <c r="E97" s="112"/>
      <c r="F97" s="112"/>
      <c r="G97" s="112"/>
      <c r="H97" s="112"/>
      <c r="I97" s="112"/>
      <c r="J97" s="113">
        <f>J132</f>
        <v>0</v>
      </c>
      <c r="L97" s="110"/>
    </row>
    <row r="98" spans="2:12" s="9" customFormat="1" ht="19.899999999999999" customHeight="1">
      <c r="B98" s="114"/>
      <c r="D98" s="115" t="s">
        <v>328</v>
      </c>
      <c r="E98" s="116"/>
      <c r="F98" s="116"/>
      <c r="G98" s="116"/>
      <c r="H98" s="116"/>
      <c r="I98" s="116"/>
      <c r="J98" s="117">
        <f>J133</f>
        <v>0</v>
      </c>
      <c r="L98" s="114"/>
    </row>
    <row r="99" spans="2:12" s="9" customFormat="1" ht="19.899999999999999" customHeight="1">
      <c r="B99" s="114"/>
      <c r="D99" s="115" t="s">
        <v>4207</v>
      </c>
      <c r="E99" s="116"/>
      <c r="F99" s="116"/>
      <c r="G99" s="116"/>
      <c r="H99" s="116"/>
      <c r="I99" s="116"/>
      <c r="J99" s="117">
        <f>J181</f>
        <v>0</v>
      </c>
      <c r="L99" s="114"/>
    </row>
    <row r="100" spans="2:12" s="9" customFormat="1" ht="19.899999999999999" customHeight="1">
      <c r="B100" s="114"/>
      <c r="D100" s="115" t="s">
        <v>329</v>
      </c>
      <c r="E100" s="116"/>
      <c r="F100" s="116"/>
      <c r="G100" s="116"/>
      <c r="H100" s="116"/>
      <c r="I100" s="116"/>
      <c r="J100" s="117">
        <f>J198</f>
        <v>0</v>
      </c>
      <c r="L100" s="114"/>
    </row>
    <row r="101" spans="2:12" s="9" customFormat="1" ht="19.899999999999999" customHeight="1">
      <c r="B101" s="114"/>
      <c r="D101" s="115" t="s">
        <v>330</v>
      </c>
      <c r="E101" s="116"/>
      <c r="F101" s="116"/>
      <c r="G101" s="116"/>
      <c r="H101" s="116"/>
      <c r="I101" s="116"/>
      <c r="J101" s="117">
        <f>J211</f>
        <v>0</v>
      </c>
      <c r="L101" s="114"/>
    </row>
    <row r="102" spans="2:12" s="9" customFormat="1" ht="19.899999999999999" customHeight="1">
      <c r="B102" s="114"/>
      <c r="D102" s="115" t="s">
        <v>331</v>
      </c>
      <c r="E102" s="116"/>
      <c r="F102" s="116"/>
      <c r="G102" s="116"/>
      <c r="H102" s="116"/>
      <c r="I102" s="116"/>
      <c r="J102" s="117">
        <f>J221</f>
        <v>0</v>
      </c>
      <c r="L102" s="114"/>
    </row>
    <row r="103" spans="2:12" s="9" customFormat="1" ht="19.899999999999999" customHeight="1">
      <c r="B103" s="114"/>
      <c r="D103" s="115" t="s">
        <v>4208</v>
      </c>
      <c r="E103" s="116"/>
      <c r="F103" s="116"/>
      <c r="G103" s="116"/>
      <c r="H103" s="116"/>
      <c r="I103" s="116"/>
      <c r="J103" s="117">
        <f>J224</f>
        <v>0</v>
      </c>
      <c r="L103" s="114"/>
    </row>
    <row r="104" spans="2:12" s="9" customFormat="1" ht="19.899999999999999" customHeight="1">
      <c r="B104" s="114"/>
      <c r="D104" s="115" t="s">
        <v>333</v>
      </c>
      <c r="E104" s="116"/>
      <c r="F104" s="116"/>
      <c r="G104" s="116"/>
      <c r="H104" s="116"/>
      <c r="I104" s="116"/>
      <c r="J104" s="117">
        <f>J261</f>
        <v>0</v>
      </c>
      <c r="L104" s="114"/>
    </row>
    <row r="105" spans="2:12" s="9" customFormat="1" ht="19.899999999999999" customHeight="1">
      <c r="B105" s="114"/>
      <c r="D105" s="115" t="s">
        <v>4209</v>
      </c>
      <c r="E105" s="116"/>
      <c r="F105" s="116"/>
      <c r="G105" s="116"/>
      <c r="H105" s="116"/>
      <c r="I105" s="116"/>
      <c r="J105" s="117">
        <f>J278</f>
        <v>0</v>
      </c>
      <c r="L105" s="114"/>
    </row>
    <row r="106" spans="2:12" s="9" customFormat="1" ht="19.899999999999999" customHeight="1">
      <c r="B106" s="114"/>
      <c r="D106" s="115" t="s">
        <v>4210</v>
      </c>
      <c r="E106" s="116"/>
      <c r="F106" s="116"/>
      <c r="G106" s="116"/>
      <c r="H106" s="116"/>
      <c r="I106" s="116"/>
      <c r="J106" s="117">
        <f>J318</f>
        <v>0</v>
      </c>
      <c r="L106" s="114"/>
    </row>
    <row r="107" spans="2:12" s="9" customFormat="1" ht="19.899999999999999" customHeight="1">
      <c r="B107" s="114"/>
      <c r="D107" s="115" t="s">
        <v>4211</v>
      </c>
      <c r="E107" s="116"/>
      <c r="F107" s="116"/>
      <c r="G107" s="116"/>
      <c r="H107" s="116"/>
      <c r="I107" s="116"/>
      <c r="J107" s="117">
        <f>J321</f>
        <v>0</v>
      </c>
      <c r="L107" s="114"/>
    </row>
    <row r="108" spans="2:12" s="9" customFormat="1" ht="19.899999999999999" customHeight="1">
      <c r="B108" s="114"/>
      <c r="D108" s="115" t="s">
        <v>335</v>
      </c>
      <c r="E108" s="116"/>
      <c r="F108" s="116"/>
      <c r="G108" s="116"/>
      <c r="H108" s="116"/>
      <c r="I108" s="116"/>
      <c r="J108" s="117">
        <f>J330</f>
        <v>0</v>
      </c>
      <c r="L108" s="114"/>
    </row>
    <row r="109" spans="2:12" s="9" customFormat="1" ht="19.899999999999999" customHeight="1">
      <c r="B109" s="114"/>
      <c r="D109" s="115" t="s">
        <v>336</v>
      </c>
      <c r="E109" s="116"/>
      <c r="F109" s="116"/>
      <c r="G109" s="116"/>
      <c r="H109" s="116"/>
      <c r="I109" s="116"/>
      <c r="J109" s="117">
        <f>J348</f>
        <v>0</v>
      </c>
      <c r="L109" s="114"/>
    </row>
    <row r="110" spans="2:12" s="8" customFormat="1" ht="24.95" customHeight="1">
      <c r="B110" s="110"/>
      <c r="D110" s="111" t="s">
        <v>3046</v>
      </c>
      <c r="E110" s="112"/>
      <c r="F110" s="112"/>
      <c r="G110" s="112"/>
      <c r="H110" s="112"/>
      <c r="I110" s="112"/>
      <c r="J110" s="113">
        <f>J351</f>
        <v>0</v>
      </c>
      <c r="L110" s="110"/>
    </row>
    <row r="111" spans="2:12" s="9" customFormat="1" ht="19.899999999999999" customHeight="1">
      <c r="B111" s="114"/>
      <c r="D111" s="115" t="s">
        <v>338</v>
      </c>
      <c r="E111" s="116"/>
      <c r="F111" s="116"/>
      <c r="G111" s="116"/>
      <c r="H111" s="116"/>
      <c r="I111" s="116"/>
      <c r="J111" s="117">
        <f>J352</f>
        <v>0</v>
      </c>
      <c r="L111" s="114"/>
    </row>
    <row r="112" spans="2:12" s="1" customFormat="1" ht="21.75" customHeight="1">
      <c r="B112" s="32"/>
      <c r="L112" s="32"/>
    </row>
    <row r="113" spans="2:12" s="1" customFormat="1" ht="6.95" customHeight="1">
      <c r="B113" s="44"/>
      <c r="C113" s="45"/>
      <c r="D113" s="45"/>
      <c r="E113" s="45"/>
      <c r="F113" s="45"/>
      <c r="G113" s="45"/>
      <c r="H113" s="45"/>
      <c r="I113" s="45"/>
      <c r="J113" s="45"/>
      <c r="K113" s="45"/>
      <c r="L113" s="32"/>
    </row>
    <row r="117" spans="2:12" s="1" customFormat="1" ht="6.95" customHeight="1">
      <c r="B117" s="46"/>
      <c r="C117" s="47"/>
      <c r="D117" s="47"/>
      <c r="E117" s="47"/>
      <c r="F117" s="47"/>
      <c r="G117" s="47"/>
      <c r="H117" s="47"/>
      <c r="I117" s="47"/>
      <c r="J117" s="47"/>
      <c r="K117" s="47"/>
      <c r="L117" s="32"/>
    </row>
    <row r="118" spans="2:12" s="1" customFormat="1" ht="24.95" customHeight="1">
      <c r="B118" s="32"/>
      <c r="C118" s="21" t="s">
        <v>358</v>
      </c>
      <c r="L118" s="32"/>
    </row>
    <row r="119" spans="2:12" s="1" customFormat="1" ht="6.95" customHeight="1">
      <c r="B119" s="32"/>
      <c r="L119" s="32"/>
    </row>
    <row r="120" spans="2:12" s="1" customFormat="1" ht="12" customHeight="1">
      <c r="B120" s="32"/>
      <c r="C120" s="27" t="s">
        <v>16</v>
      </c>
      <c r="L120" s="32"/>
    </row>
    <row r="121" spans="2:12" s="1" customFormat="1" ht="16.5" customHeight="1">
      <c r="B121" s="32"/>
      <c r="E121" s="264" t="str">
        <f>E7</f>
        <v>Administrativní budova TELMAX Vysoké Mýto</v>
      </c>
      <c r="F121" s="265"/>
      <c r="G121" s="265"/>
      <c r="H121" s="265"/>
      <c r="L121" s="32"/>
    </row>
    <row r="122" spans="2:12" s="1" customFormat="1" ht="12" customHeight="1">
      <c r="B122" s="32"/>
      <c r="C122" s="27" t="s">
        <v>152</v>
      </c>
      <c r="L122" s="32"/>
    </row>
    <row r="123" spans="2:12" s="1" customFormat="1" ht="16.5" customHeight="1">
      <c r="B123" s="32"/>
      <c r="E123" s="227" t="str">
        <f>E9</f>
        <v>IO 01 - Zpevněné plochy a komunikace</v>
      </c>
      <c r="F123" s="266"/>
      <c r="G123" s="266"/>
      <c r="H123" s="266"/>
      <c r="L123" s="32"/>
    </row>
    <row r="124" spans="2:12" s="1" customFormat="1" ht="6.95" customHeight="1">
      <c r="B124" s="32"/>
      <c r="L124" s="32"/>
    </row>
    <row r="125" spans="2:12" s="1" customFormat="1" ht="12" customHeight="1">
      <c r="B125" s="32"/>
      <c r="C125" s="27" t="s">
        <v>20</v>
      </c>
      <c r="F125" s="25" t="str">
        <f>F12</f>
        <v>k.ú.Vysoké Mýto 2547, 2546/2, 2546/3, 2545/1</v>
      </c>
      <c r="I125" s="27" t="s">
        <v>22</v>
      </c>
      <c r="J125" s="52" t="str">
        <f>IF(J12="","",J12)</f>
        <v>23. 9. 2024</v>
      </c>
      <c r="L125" s="32"/>
    </row>
    <row r="126" spans="2:12" s="1" customFormat="1" ht="6.95" customHeight="1">
      <c r="B126" s="32"/>
      <c r="L126" s="32"/>
    </row>
    <row r="127" spans="2:12" s="1" customFormat="1" ht="40.15" customHeight="1">
      <c r="B127" s="32"/>
      <c r="C127" s="27" t="s">
        <v>24</v>
      </c>
      <c r="F127" s="25" t="str">
        <f>E15</f>
        <v>TELMAX s.r.o. Jiráskova 154 566 01 Vysoké Mýto</v>
      </c>
      <c r="I127" s="27" t="s">
        <v>32</v>
      </c>
      <c r="J127" s="30" t="str">
        <f>E21</f>
        <v>BKN spol.s r.o., Vladislavova 29, 56601Vysoké Mýto</v>
      </c>
      <c r="L127" s="32"/>
    </row>
    <row r="128" spans="2:12" s="1" customFormat="1" ht="15.2" customHeight="1">
      <c r="B128" s="32"/>
      <c r="C128" s="27" t="s">
        <v>30</v>
      </c>
      <c r="F128" s="25" t="str">
        <f>IF(E18="","",E18)</f>
        <v>Vyplň údaj</v>
      </c>
      <c r="I128" s="27" t="s">
        <v>37</v>
      </c>
      <c r="J128" s="30" t="str">
        <f>E24</f>
        <v xml:space="preserve"> </v>
      </c>
      <c r="L128" s="32"/>
    </row>
    <row r="129" spans="2:65" s="1" customFormat="1" ht="10.35" customHeight="1">
      <c r="B129" s="32"/>
      <c r="L129" s="32"/>
    </row>
    <row r="130" spans="2:65" s="10" customFormat="1" ht="29.25" customHeight="1">
      <c r="B130" s="118"/>
      <c r="C130" s="119" t="s">
        <v>359</v>
      </c>
      <c r="D130" s="120" t="s">
        <v>65</v>
      </c>
      <c r="E130" s="120" t="s">
        <v>61</v>
      </c>
      <c r="F130" s="120" t="s">
        <v>62</v>
      </c>
      <c r="G130" s="120" t="s">
        <v>360</v>
      </c>
      <c r="H130" s="120" t="s">
        <v>361</v>
      </c>
      <c r="I130" s="120" t="s">
        <v>362</v>
      </c>
      <c r="J130" s="121" t="s">
        <v>324</v>
      </c>
      <c r="K130" s="122" t="s">
        <v>363</v>
      </c>
      <c r="L130" s="118"/>
      <c r="M130" s="59" t="s">
        <v>1</v>
      </c>
      <c r="N130" s="60" t="s">
        <v>44</v>
      </c>
      <c r="O130" s="60" t="s">
        <v>364</v>
      </c>
      <c r="P130" s="60" t="s">
        <v>365</v>
      </c>
      <c r="Q130" s="60" t="s">
        <v>366</v>
      </c>
      <c r="R130" s="60" t="s">
        <v>367</v>
      </c>
      <c r="S130" s="60" t="s">
        <v>368</v>
      </c>
      <c r="T130" s="61" t="s">
        <v>369</v>
      </c>
    </row>
    <row r="131" spans="2:65" s="1" customFormat="1" ht="22.9" customHeight="1">
      <c r="B131" s="32"/>
      <c r="C131" s="64" t="s">
        <v>370</v>
      </c>
      <c r="J131" s="123">
        <f>BK131</f>
        <v>0</v>
      </c>
      <c r="L131" s="32"/>
      <c r="M131" s="62"/>
      <c r="N131" s="53"/>
      <c r="O131" s="53"/>
      <c r="P131" s="124">
        <f>P132+P351</f>
        <v>0</v>
      </c>
      <c r="Q131" s="53"/>
      <c r="R131" s="124">
        <f>R132+R351</f>
        <v>1652.4934733</v>
      </c>
      <c r="S131" s="53"/>
      <c r="T131" s="125">
        <f>T132+T351</f>
        <v>2597.8020499999998</v>
      </c>
      <c r="AT131" s="17" t="s">
        <v>79</v>
      </c>
      <c r="AU131" s="17" t="s">
        <v>326</v>
      </c>
      <c r="BK131" s="126">
        <f>BK132+BK351</f>
        <v>0</v>
      </c>
    </row>
    <row r="132" spans="2:65" s="11" customFormat="1" ht="25.9" customHeight="1">
      <c r="B132" s="127"/>
      <c r="D132" s="128" t="s">
        <v>79</v>
      </c>
      <c r="E132" s="129" t="s">
        <v>371</v>
      </c>
      <c r="F132" s="129" t="s">
        <v>372</v>
      </c>
      <c r="I132" s="130"/>
      <c r="J132" s="131">
        <f>BK132</f>
        <v>0</v>
      </c>
      <c r="L132" s="127"/>
      <c r="M132" s="132"/>
      <c r="P132" s="133">
        <f>P133+P181+P198+P211+P221+P224+P261+P278+P318+P321+P330+P348</f>
        <v>0</v>
      </c>
      <c r="R132" s="133">
        <f>R133+R181+R198+R211+R221+R224+R261+R278+R318+R321+R330+R348</f>
        <v>1652.4156733</v>
      </c>
      <c r="T132" s="134">
        <f>T133+T181+T198+T211+T221+T224+T261+T278+T318+T321+T330+T348</f>
        <v>2597.8020499999998</v>
      </c>
      <c r="AR132" s="128" t="s">
        <v>87</v>
      </c>
      <c r="AT132" s="135" t="s">
        <v>79</v>
      </c>
      <c r="AU132" s="135" t="s">
        <v>80</v>
      </c>
      <c r="AY132" s="128" t="s">
        <v>373</v>
      </c>
      <c r="BK132" s="136">
        <f>BK133+BK181+BK198+BK211+BK221+BK224+BK261+BK278+BK318+BK321+BK330+BK348</f>
        <v>0</v>
      </c>
    </row>
    <row r="133" spans="2:65" s="11" customFormat="1" ht="22.9" customHeight="1">
      <c r="B133" s="127"/>
      <c r="D133" s="128" t="s">
        <v>79</v>
      </c>
      <c r="E133" s="137" t="s">
        <v>87</v>
      </c>
      <c r="F133" s="137" t="s">
        <v>374</v>
      </c>
      <c r="I133" s="130"/>
      <c r="J133" s="138">
        <f>BK133</f>
        <v>0</v>
      </c>
      <c r="L133" s="127"/>
      <c r="M133" s="132"/>
      <c r="P133" s="133">
        <f>SUM(P134:P180)</f>
        <v>0</v>
      </c>
      <c r="R133" s="133">
        <f>SUM(R134:R180)</f>
        <v>867.9</v>
      </c>
      <c r="T133" s="134">
        <f>SUM(T134:T180)</f>
        <v>0</v>
      </c>
      <c r="AR133" s="128" t="s">
        <v>87</v>
      </c>
      <c r="AT133" s="135" t="s">
        <v>79</v>
      </c>
      <c r="AU133" s="135" t="s">
        <v>87</v>
      </c>
      <c r="AY133" s="128" t="s">
        <v>373</v>
      </c>
      <c r="BK133" s="136">
        <f>SUM(BK134:BK180)</f>
        <v>0</v>
      </c>
    </row>
    <row r="134" spans="2:65" s="1" customFormat="1" ht="21.75" customHeight="1">
      <c r="B134" s="32"/>
      <c r="C134" s="139" t="s">
        <v>87</v>
      </c>
      <c r="D134" s="139" t="s">
        <v>375</v>
      </c>
      <c r="E134" s="140" t="s">
        <v>4212</v>
      </c>
      <c r="F134" s="141" t="s">
        <v>4213</v>
      </c>
      <c r="G134" s="142" t="s">
        <v>395</v>
      </c>
      <c r="H134" s="143">
        <v>434</v>
      </c>
      <c r="I134" s="144"/>
      <c r="J134" s="145">
        <f>ROUND(I134*H134,2)</f>
        <v>0</v>
      </c>
      <c r="K134" s="146"/>
      <c r="L134" s="32"/>
      <c r="M134" s="147" t="s">
        <v>1</v>
      </c>
      <c r="N134" s="148" t="s">
        <v>45</v>
      </c>
      <c r="P134" s="149">
        <f>O134*H134</f>
        <v>0</v>
      </c>
      <c r="Q134" s="149">
        <v>0</v>
      </c>
      <c r="R134" s="149">
        <f>Q134*H134</f>
        <v>0</v>
      </c>
      <c r="S134" s="149">
        <v>0</v>
      </c>
      <c r="T134" s="150">
        <f>S134*H134</f>
        <v>0</v>
      </c>
      <c r="AR134" s="151" t="s">
        <v>379</v>
      </c>
      <c r="AT134" s="151" t="s">
        <v>375</v>
      </c>
      <c r="AU134" s="151" t="s">
        <v>90</v>
      </c>
      <c r="AY134" s="17" t="s">
        <v>373</v>
      </c>
      <c r="BE134" s="152">
        <f>IF(N134="základní",J134,0)</f>
        <v>0</v>
      </c>
      <c r="BF134" s="152">
        <f>IF(N134="snížená",J134,0)</f>
        <v>0</v>
      </c>
      <c r="BG134" s="152">
        <f>IF(N134="zákl. přenesená",J134,0)</f>
        <v>0</v>
      </c>
      <c r="BH134" s="152">
        <f>IF(N134="sníž. přenesená",J134,0)</f>
        <v>0</v>
      </c>
      <c r="BI134" s="152">
        <f>IF(N134="nulová",J134,0)</f>
        <v>0</v>
      </c>
      <c r="BJ134" s="17" t="s">
        <v>87</v>
      </c>
      <c r="BK134" s="152">
        <f>ROUND(I134*H134,2)</f>
        <v>0</v>
      </c>
      <c r="BL134" s="17" t="s">
        <v>379</v>
      </c>
      <c r="BM134" s="151" t="s">
        <v>4214</v>
      </c>
    </row>
    <row r="135" spans="2:65" s="13" customFormat="1" ht="11.25">
      <c r="B135" s="160"/>
      <c r="D135" s="154" t="s">
        <v>381</v>
      </c>
      <c r="E135" s="161" t="s">
        <v>1</v>
      </c>
      <c r="F135" s="162" t="s">
        <v>4215</v>
      </c>
      <c r="H135" s="163">
        <v>828.65</v>
      </c>
      <c r="I135" s="164"/>
      <c r="L135" s="160"/>
      <c r="M135" s="165"/>
      <c r="T135" s="166"/>
      <c r="AT135" s="161" t="s">
        <v>381</v>
      </c>
      <c r="AU135" s="161" t="s">
        <v>90</v>
      </c>
      <c r="AV135" s="13" t="s">
        <v>90</v>
      </c>
      <c r="AW135" s="13" t="s">
        <v>36</v>
      </c>
      <c r="AX135" s="13" t="s">
        <v>80</v>
      </c>
      <c r="AY135" s="161" t="s">
        <v>373</v>
      </c>
    </row>
    <row r="136" spans="2:65" s="13" customFormat="1" ht="11.25">
      <c r="B136" s="160"/>
      <c r="D136" s="154" t="s">
        <v>381</v>
      </c>
      <c r="E136" s="161" t="s">
        <v>1</v>
      </c>
      <c r="F136" s="162" t="s">
        <v>4216</v>
      </c>
      <c r="H136" s="163">
        <v>38.987000000000002</v>
      </c>
      <c r="I136" s="164"/>
      <c r="L136" s="160"/>
      <c r="M136" s="165"/>
      <c r="T136" s="166"/>
      <c r="AT136" s="161" t="s">
        <v>381</v>
      </c>
      <c r="AU136" s="161" t="s">
        <v>90</v>
      </c>
      <c r="AV136" s="13" t="s">
        <v>90</v>
      </c>
      <c r="AW136" s="13" t="s">
        <v>36</v>
      </c>
      <c r="AX136" s="13" t="s">
        <v>80</v>
      </c>
      <c r="AY136" s="161" t="s">
        <v>373</v>
      </c>
    </row>
    <row r="137" spans="2:65" s="15" customFormat="1" ht="11.25">
      <c r="B137" s="178"/>
      <c r="D137" s="154" t="s">
        <v>381</v>
      </c>
      <c r="E137" s="179" t="s">
        <v>1</v>
      </c>
      <c r="F137" s="180" t="s">
        <v>406</v>
      </c>
      <c r="H137" s="181">
        <v>867.63699999999994</v>
      </c>
      <c r="I137" s="182"/>
      <c r="L137" s="178"/>
      <c r="M137" s="183"/>
      <c r="T137" s="184"/>
      <c r="AT137" s="179" t="s">
        <v>381</v>
      </c>
      <c r="AU137" s="179" t="s">
        <v>90</v>
      </c>
      <c r="AV137" s="15" t="s">
        <v>392</v>
      </c>
      <c r="AW137" s="15" t="s">
        <v>36</v>
      </c>
      <c r="AX137" s="15" t="s">
        <v>80</v>
      </c>
      <c r="AY137" s="179" t="s">
        <v>373</v>
      </c>
    </row>
    <row r="138" spans="2:65" s="13" customFormat="1" ht="11.25">
      <c r="B138" s="160"/>
      <c r="D138" s="154" t="s">
        <v>381</v>
      </c>
      <c r="E138" s="161" t="s">
        <v>1</v>
      </c>
      <c r="F138" s="162" t="s">
        <v>4217</v>
      </c>
      <c r="H138" s="163">
        <v>434</v>
      </c>
      <c r="I138" s="164"/>
      <c r="L138" s="160"/>
      <c r="M138" s="165"/>
      <c r="T138" s="166"/>
      <c r="AT138" s="161" t="s">
        <v>381</v>
      </c>
      <c r="AU138" s="161" t="s">
        <v>90</v>
      </c>
      <c r="AV138" s="13" t="s">
        <v>90</v>
      </c>
      <c r="AW138" s="13" t="s">
        <v>36</v>
      </c>
      <c r="AX138" s="13" t="s">
        <v>87</v>
      </c>
      <c r="AY138" s="161" t="s">
        <v>373</v>
      </c>
    </row>
    <row r="139" spans="2:65" s="1" customFormat="1" ht="21.75" customHeight="1">
      <c r="B139" s="32"/>
      <c r="C139" s="139" t="s">
        <v>90</v>
      </c>
      <c r="D139" s="139" t="s">
        <v>375</v>
      </c>
      <c r="E139" s="140" t="s">
        <v>4218</v>
      </c>
      <c r="F139" s="141" t="s">
        <v>4219</v>
      </c>
      <c r="G139" s="142" t="s">
        <v>395</v>
      </c>
      <c r="H139" s="143">
        <v>434</v>
      </c>
      <c r="I139" s="144"/>
      <c r="J139" s="145">
        <f>ROUND(I139*H139,2)</f>
        <v>0</v>
      </c>
      <c r="K139" s="146"/>
      <c r="L139" s="32"/>
      <c r="M139" s="147" t="s">
        <v>1</v>
      </c>
      <c r="N139" s="148" t="s">
        <v>45</v>
      </c>
      <c r="P139" s="149">
        <f>O139*H139</f>
        <v>0</v>
      </c>
      <c r="Q139" s="149">
        <v>0</v>
      </c>
      <c r="R139" s="149">
        <f>Q139*H139</f>
        <v>0</v>
      </c>
      <c r="S139" s="149">
        <v>0</v>
      </c>
      <c r="T139" s="150">
        <f>S139*H139</f>
        <v>0</v>
      </c>
      <c r="AR139" s="151" t="s">
        <v>379</v>
      </c>
      <c r="AT139" s="151" t="s">
        <v>375</v>
      </c>
      <c r="AU139" s="151" t="s">
        <v>90</v>
      </c>
      <c r="AY139" s="17" t="s">
        <v>373</v>
      </c>
      <c r="BE139" s="152">
        <f>IF(N139="základní",J139,0)</f>
        <v>0</v>
      </c>
      <c r="BF139" s="152">
        <f>IF(N139="snížená",J139,0)</f>
        <v>0</v>
      </c>
      <c r="BG139" s="152">
        <f>IF(N139="zákl. přenesená",J139,0)</f>
        <v>0</v>
      </c>
      <c r="BH139" s="152">
        <f>IF(N139="sníž. přenesená",J139,0)</f>
        <v>0</v>
      </c>
      <c r="BI139" s="152">
        <f>IF(N139="nulová",J139,0)</f>
        <v>0</v>
      </c>
      <c r="BJ139" s="17" t="s">
        <v>87</v>
      </c>
      <c r="BK139" s="152">
        <f>ROUND(I139*H139,2)</f>
        <v>0</v>
      </c>
      <c r="BL139" s="17" t="s">
        <v>379</v>
      </c>
      <c r="BM139" s="151" t="s">
        <v>4220</v>
      </c>
    </row>
    <row r="140" spans="2:65" s="1" customFormat="1" ht="24.2" customHeight="1">
      <c r="B140" s="32"/>
      <c r="C140" s="139" t="s">
        <v>392</v>
      </c>
      <c r="D140" s="139" t="s">
        <v>375</v>
      </c>
      <c r="E140" s="140" t="s">
        <v>4221</v>
      </c>
      <c r="F140" s="141" t="s">
        <v>4222</v>
      </c>
      <c r="G140" s="142" t="s">
        <v>395</v>
      </c>
      <c r="H140" s="143">
        <v>30.4</v>
      </c>
      <c r="I140" s="144"/>
      <c r="J140" s="145">
        <f>ROUND(I140*H140,2)</f>
        <v>0</v>
      </c>
      <c r="K140" s="146"/>
      <c r="L140" s="32"/>
      <c r="M140" s="147" t="s">
        <v>1</v>
      </c>
      <c r="N140" s="148" t="s">
        <v>45</v>
      </c>
      <c r="P140" s="149">
        <f>O140*H140</f>
        <v>0</v>
      </c>
      <c r="Q140" s="149">
        <v>0</v>
      </c>
      <c r="R140" s="149">
        <f>Q140*H140</f>
        <v>0</v>
      </c>
      <c r="S140" s="149">
        <v>0</v>
      </c>
      <c r="T140" s="150">
        <f>S140*H140</f>
        <v>0</v>
      </c>
      <c r="AR140" s="151" t="s">
        <v>379</v>
      </c>
      <c r="AT140" s="151" t="s">
        <v>375</v>
      </c>
      <c r="AU140" s="151" t="s">
        <v>90</v>
      </c>
      <c r="AY140" s="17" t="s">
        <v>373</v>
      </c>
      <c r="BE140" s="152">
        <f>IF(N140="základní",J140,0)</f>
        <v>0</v>
      </c>
      <c r="BF140" s="152">
        <f>IF(N140="snížená",J140,0)</f>
        <v>0</v>
      </c>
      <c r="BG140" s="152">
        <f>IF(N140="zákl. přenesená",J140,0)</f>
        <v>0</v>
      </c>
      <c r="BH140" s="152">
        <f>IF(N140="sníž. přenesená",J140,0)</f>
        <v>0</v>
      </c>
      <c r="BI140" s="152">
        <f>IF(N140="nulová",J140,0)</f>
        <v>0</v>
      </c>
      <c r="BJ140" s="17" t="s">
        <v>87</v>
      </c>
      <c r="BK140" s="152">
        <f>ROUND(I140*H140,2)</f>
        <v>0</v>
      </c>
      <c r="BL140" s="17" t="s">
        <v>379</v>
      </c>
      <c r="BM140" s="151" t="s">
        <v>4223</v>
      </c>
    </row>
    <row r="141" spans="2:65" s="13" customFormat="1" ht="11.25">
      <c r="B141" s="160"/>
      <c r="D141" s="154" t="s">
        <v>381</v>
      </c>
      <c r="E141" s="161" t="s">
        <v>1</v>
      </c>
      <c r="F141" s="162" t="s">
        <v>4224</v>
      </c>
      <c r="H141" s="163">
        <v>30.4</v>
      </c>
      <c r="I141" s="164"/>
      <c r="L141" s="160"/>
      <c r="M141" s="165"/>
      <c r="T141" s="166"/>
      <c r="AT141" s="161" t="s">
        <v>381</v>
      </c>
      <c r="AU141" s="161" t="s">
        <v>90</v>
      </c>
      <c r="AV141" s="13" t="s">
        <v>90</v>
      </c>
      <c r="AW141" s="13" t="s">
        <v>36</v>
      </c>
      <c r="AX141" s="13" t="s">
        <v>87</v>
      </c>
      <c r="AY141" s="161" t="s">
        <v>373</v>
      </c>
    </row>
    <row r="142" spans="2:65" s="1" customFormat="1" ht="24.2" customHeight="1">
      <c r="B142" s="32"/>
      <c r="C142" s="139" t="s">
        <v>379</v>
      </c>
      <c r="D142" s="139" t="s">
        <v>375</v>
      </c>
      <c r="E142" s="140" t="s">
        <v>4225</v>
      </c>
      <c r="F142" s="141" t="s">
        <v>4226</v>
      </c>
      <c r="G142" s="142" t="s">
        <v>395</v>
      </c>
      <c r="H142" s="143">
        <v>30.4</v>
      </c>
      <c r="I142" s="144"/>
      <c r="J142" s="145">
        <f>ROUND(I142*H142,2)</f>
        <v>0</v>
      </c>
      <c r="K142" s="146"/>
      <c r="L142" s="32"/>
      <c r="M142" s="147" t="s">
        <v>1</v>
      </c>
      <c r="N142" s="148" t="s">
        <v>45</v>
      </c>
      <c r="P142" s="149">
        <f>O142*H142</f>
        <v>0</v>
      </c>
      <c r="Q142" s="149">
        <v>0</v>
      </c>
      <c r="R142" s="149">
        <f>Q142*H142</f>
        <v>0</v>
      </c>
      <c r="S142" s="149">
        <v>0</v>
      </c>
      <c r="T142" s="150">
        <f>S142*H142</f>
        <v>0</v>
      </c>
      <c r="AR142" s="151" t="s">
        <v>379</v>
      </c>
      <c r="AT142" s="151" t="s">
        <v>375</v>
      </c>
      <c r="AU142" s="151" t="s">
        <v>90</v>
      </c>
      <c r="AY142" s="17" t="s">
        <v>373</v>
      </c>
      <c r="BE142" s="152">
        <f>IF(N142="základní",J142,0)</f>
        <v>0</v>
      </c>
      <c r="BF142" s="152">
        <f>IF(N142="snížená",J142,0)</f>
        <v>0</v>
      </c>
      <c r="BG142" s="152">
        <f>IF(N142="zákl. přenesená",J142,0)</f>
        <v>0</v>
      </c>
      <c r="BH142" s="152">
        <f>IF(N142="sníž. přenesená",J142,0)</f>
        <v>0</v>
      </c>
      <c r="BI142" s="152">
        <f>IF(N142="nulová",J142,0)</f>
        <v>0</v>
      </c>
      <c r="BJ142" s="17" t="s">
        <v>87</v>
      </c>
      <c r="BK142" s="152">
        <f>ROUND(I142*H142,2)</f>
        <v>0</v>
      </c>
      <c r="BL142" s="17" t="s">
        <v>379</v>
      </c>
      <c r="BM142" s="151" t="s">
        <v>4227</v>
      </c>
    </row>
    <row r="143" spans="2:65" s="1" customFormat="1" ht="37.9" customHeight="1">
      <c r="B143" s="32"/>
      <c r="C143" s="139" t="s">
        <v>422</v>
      </c>
      <c r="D143" s="139" t="s">
        <v>375</v>
      </c>
      <c r="E143" s="140" t="s">
        <v>409</v>
      </c>
      <c r="F143" s="141" t="s">
        <v>410</v>
      </c>
      <c r="G143" s="142" t="s">
        <v>395</v>
      </c>
      <c r="H143" s="143">
        <v>692</v>
      </c>
      <c r="I143" s="144"/>
      <c r="J143" s="145">
        <f>ROUND(I143*H143,2)</f>
        <v>0</v>
      </c>
      <c r="K143" s="146"/>
      <c r="L143" s="32"/>
      <c r="M143" s="147" t="s">
        <v>1</v>
      </c>
      <c r="N143" s="148" t="s">
        <v>45</v>
      </c>
      <c r="P143" s="149">
        <f>O143*H143</f>
        <v>0</v>
      </c>
      <c r="Q143" s="149">
        <v>0</v>
      </c>
      <c r="R143" s="149">
        <f>Q143*H143</f>
        <v>0</v>
      </c>
      <c r="S143" s="149">
        <v>0</v>
      </c>
      <c r="T143" s="150">
        <f>S143*H143</f>
        <v>0</v>
      </c>
      <c r="AR143" s="151" t="s">
        <v>379</v>
      </c>
      <c r="AT143" s="151" t="s">
        <v>375</v>
      </c>
      <c r="AU143" s="151" t="s">
        <v>90</v>
      </c>
      <c r="AY143" s="17" t="s">
        <v>373</v>
      </c>
      <c r="BE143" s="152">
        <f>IF(N143="základní",J143,0)</f>
        <v>0</v>
      </c>
      <c r="BF143" s="152">
        <f>IF(N143="snížená",J143,0)</f>
        <v>0</v>
      </c>
      <c r="BG143" s="152">
        <f>IF(N143="zákl. přenesená",J143,0)</f>
        <v>0</v>
      </c>
      <c r="BH143" s="152">
        <f>IF(N143="sníž. přenesená",J143,0)</f>
        <v>0</v>
      </c>
      <c r="BI143" s="152">
        <f>IF(N143="nulová",J143,0)</f>
        <v>0</v>
      </c>
      <c r="BJ143" s="17" t="s">
        <v>87</v>
      </c>
      <c r="BK143" s="152">
        <f>ROUND(I143*H143,2)</f>
        <v>0</v>
      </c>
      <c r="BL143" s="17" t="s">
        <v>379</v>
      </c>
      <c r="BM143" s="151" t="s">
        <v>4228</v>
      </c>
    </row>
    <row r="144" spans="2:65" s="13" customFormat="1" ht="11.25">
      <c r="B144" s="160"/>
      <c r="D144" s="154" t="s">
        <v>381</v>
      </c>
      <c r="E144" s="161" t="s">
        <v>1</v>
      </c>
      <c r="F144" s="162" t="s">
        <v>4229</v>
      </c>
      <c r="H144" s="163">
        <v>692</v>
      </c>
      <c r="I144" s="164"/>
      <c r="L144" s="160"/>
      <c r="M144" s="165"/>
      <c r="T144" s="166"/>
      <c r="AT144" s="161" t="s">
        <v>381</v>
      </c>
      <c r="AU144" s="161" t="s">
        <v>90</v>
      </c>
      <c r="AV144" s="13" t="s">
        <v>90</v>
      </c>
      <c r="AW144" s="13" t="s">
        <v>36</v>
      </c>
      <c r="AX144" s="13" t="s">
        <v>87</v>
      </c>
      <c r="AY144" s="161" t="s">
        <v>373</v>
      </c>
    </row>
    <row r="145" spans="2:65" s="1" customFormat="1" ht="37.9" customHeight="1">
      <c r="B145" s="32"/>
      <c r="C145" s="139" t="s">
        <v>430</v>
      </c>
      <c r="D145" s="139" t="s">
        <v>375</v>
      </c>
      <c r="E145" s="140" t="s">
        <v>3070</v>
      </c>
      <c r="F145" s="141" t="s">
        <v>3071</v>
      </c>
      <c r="G145" s="142" t="s">
        <v>395</v>
      </c>
      <c r="H145" s="143">
        <v>119.5</v>
      </c>
      <c r="I145" s="144"/>
      <c r="J145" s="145">
        <f>ROUND(I145*H145,2)</f>
        <v>0</v>
      </c>
      <c r="K145" s="146"/>
      <c r="L145" s="32"/>
      <c r="M145" s="147" t="s">
        <v>1</v>
      </c>
      <c r="N145" s="148" t="s">
        <v>45</v>
      </c>
      <c r="P145" s="149">
        <f>O145*H145</f>
        <v>0</v>
      </c>
      <c r="Q145" s="149">
        <v>0</v>
      </c>
      <c r="R145" s="149">
        <f>Q145*H145</f>
        <v>0</v>
      </c>
      <c r="S145" s="149">
        <v>0</v>
      </c>
      <c r="T145" s="150">
        <f>S145*H145</f>
        <v>0</v>
      </c>
      <c r="AR145" s="151" t="s">
        <v>379</v>
      </c>
      <c r="AT145" s="151" t="s">
        <v>375</v>
      </c>
      <c r="AU145" s="151" t="s">
        <v>90</v>
      </c>
      <c r="AY145" s="17" t="s">
        <v>373</v>
      </c>
      <c r="BE145" s="152">
        <f>IF(N145="základní",J145,0)</f>
        <v>0</v>
      </c>
      <c r="BF145" s="152">
        <f>IF(N145="snížená",J145,0)</f>
        <v>0</v>
      </c>
      <c r="BG145" s="152">
        <f>IF(N145="zákl. přenesená",J145,0)</f>
        <v>0</v>
      </c>
      <c r="BH145" s="152">
        <f>IF(N145="sníž. přenesená",J145,0)</f>
        <v>0</v>
      </c>
      <c r="BI145" s="152">
        <f>IF(N145="nulová",J145,0)</f>
        <v>0</v>
      </c>
      <c r="BJ145" s="17" t="s">
        <v>87</v>
      </c>
      <c r="BK145" s="152">
        <f>ROUND(I145*H145,2)</f>
        <v>0</v>
      </c>
      <c r="BL145" s="17" t="s">
        <v>379</v>
      </c>
      <c r="BM145" s="151" t="s">
        <v>4230</v>
      </c>
    </row>
    <row r="146" spans="2:65" s="13" customFormat="1" ht="11.25">
      <c r="B146" s="160"/>
      <c r="D146" s="154" t="s">
        <v>381</v>
      </c>
      <c r="E146" s="161" t="s">
        <v>1</v>
      </c>
      <c r="F146" s="162" t="s">
        <v>4231</v>
      </c>
      <c r="H146" s="163">
        <v>465.17099999999999</v>
      </c>
      <c r="I146" s="164"/>
      <c r="L146" s="160"/>
      <c r="M146" s="165"/>
      <c r="T146" s="166"/>
      <c r="AT146" s="161" t="s">
        <v>381</v>
      </c>
      <c r="AU146" s="161" t="s">
        <v>90</v>
      </c>
      <c r="AV146" s="13" t="s">
        <v>90</v>
      </c>
      <c r="AW146" s="13" t="s">
        <v>36</v>
      </c>
      <c r="AX146" s="13" t="s">
        <v>80</v>
      </c>
      <c r="AY146" s="161" t="s">
        <v>373</v>
      </c>
    </row>
    <row r="147" spans="2:65" s="13" customFormat="1" ht="11.25">
      <c r="B147" s="160"/>
      <c r="D147" s="154" t="s">
        <v>381</v>
      </c>
      <c r="E147" s="161" t="s">
        <v>1</v>
      </c>
      <c r="F147" s="162" t="s">
        <v>4232</v>
      </c>
      <c r="H147" s="163">
        <v>-345.67099999999999</v>
      </c>
      <c r="I147" s="164"/>
      <c r="L147" s="160"/>
      <c r="M147" s="165"/>
      <c r="T147" s="166"/>
      <c r="AT147" s="161" t="s">
        <v>381</v>
      </c>
      <c r="AU147" s="161" t="s">
        <v>90</v>
      </c>
      <c r="AV147" s="13" t="s">
        <v>90</v>
      </c>
      <c r="AW147" s="13" t="s">
        <v>36</v>
      </c>
      <c r="AX147" s="13" t="s">
        <v>80</v>
      </c>
      <c r="AY147" s="161" t="s">
        <v>373</v>
      </c>
    </row>
    <row r="148" spans="2:65" s="14" customFormat="1" ht="11.25">
      <c r="B148" s="167"/>
      <c r="D148" s="154" t="s">
        <v>381</v>
      </c>
      <c r="E148" s="168" t="s">
        <v>1</v>
      </c>
      <c r="F148" s="169" t="s">
        <v>386</v>
      </c>
      <c r="H148" s="170">
        <v>119.5</v>
      </c>
      <c r="I148" s="171"/>
      <c r="L148" s="167"/>
      <c r="M148" s="172"/>
      <c r="T148" s="173"/>
      <c r="AT148" s="168" t="s">
        <v>381</v>
      </c>
      <c r="AU148" s="168" t="s">
        <v>90</v>
      </c>
      <c r="AV148" s="14" t="s">
        <v>379</v>
      </c>
      <c r="AW148" s="14" t="s">
        <v>36</v>
      </c>
      <c r="AX148" s="14" t="s">
        <v>87</v>
      </c>
      <c r="AY148" s="168" t="s">
        <v>373</v>
      </c>
    </row>
    <row r="149" spans="2:65" s="1" customFormat="1" ht="37.9" customHeight="1">
      <c r="B149" s="32"/>
      <c r="C149" s="139" t="s">
        <v>438</v>
      </c>
      <c r="D149" s="139" t="s">
        <v>375</v>
      </c>
      <c r="E149" s="140" t="s">
        <v>4233</v>
      </c>
      <c r="F149" s="141" t="s">
        <v>4234</v>
      </c>
      <c r="G149" s="142" t="s">
        <v>395</v>
      </c>
      <c r="H149" s="143">
        <v>836.5</v>
      </c>
      <c r="I149" s="144"/>
      <c r="J149" s="145">
        <f>ROUND(I149*H149,2)</f>
        <v>0</v>
      </c>
      <c r="K149" s="146"/>
      <c r="L149" s="32"/>
      <c r="M149" s="147" t="s">
        <v>1</v>
      </c>
      <c r="N149" s="148" t="s">
        <v>45</v>
      </c>
      <c r="P149" s="149">
        <f>O149*H149</f>
        <v>0</v>
      </c>
      <c r="Q149" s="149">
        <v>0</v>
      </c>
      <c r="R149" s="149">
        <f>Q149*H149</f>
        <v>0</v>
      </c>
      <c r="S149" s="149">
        <v>0</v>
      </c>
      <c r="T149" s="150">
        <f>S149*H149</f>
        <v>0</v>
      </c>
      <c r="AR149" s="151" t="s">
        <v>379</v>
      </c>
      <c r="AT149" s="151" t="s">
        <v>375</v>
      </c>
      <c r="AU149" s="151" t="s">
        <v>90</v>
      </c>
      <c r="AY149" s="17" t="s">
        <v>373</v>
      </c>
      <c r="BE149" s="152">
        <f>IF(N149="základní",J149,0)</f>
        <v>0</v>
      </c>
      <c r="BF149" s="152">
        <f>IF(N149="snížená",J149,0)</f>
        <v>0</v>
      </c>
      <c r="BG149" s="152">
        <f>IF(N149="zákl. přenesená",J149,0)</f>
        <v>0</v>
      </c>
      <c r="BH149" s="152">
        <f>IF(N149="sníž. přenesená",J149,0)</f>
        <v>0</v>
      </c>
      <c r="BI149" s="152">
        <f>IF(N149="nulová",J149,0)</f>
        <v>0</v>
      </c>
      <c r="BJ149" s="17" t="s">
        <v>87</v>
      </c>
      <c r="BK149" s="152">
        <f>ROUND(I149*H149,2)</f>
        <v>0</v>
      </c>
      <c r="BL149" s="17" t="s">
        <v>379</v>
      </c>
      <c r="BM149" s="151" t="s">
        <v>4235</v>
      </c>
    </row>
    <row r="150" spans="2:65" s="13" customFormat="1" ht="11.25">
      <c r="B150" s="160"/>
      <c r="D150" s="154" t="s">
        <v>381</v>
      </c>
      <c r="E150" s="161" t="s">
        <v>1</v>
      </c>
      <c r="F150" s="162" t="s">
        <v>4236</v>
      </c>
      <c r="H150" s="163">
        <v>836.5</v>
      </c>
      <c r="I150" s="164"/>
      <c r="L150" s="160"/>
      <c r="M150" s="165"/>
      <c r="T150" s="166"/>
      <c r="AT150" s="161" t="s">
        <v>381</v>
      </c>
      <c r="AU150" s="161" t="s">
        <v>90</v>
      </c>
      <c r="AV150" s="13" t="s">
        <v>90</v>
      </c>
      <c r="AW150" s="13" t="s">
        <v>36</v>
      </c>
      <c r="AX150" s="13" t="s">
        <v>87</v>
      </c>
      <c r="AY150" s="161" t="s">
        <v>373</v>
      </c>
    </row>
    <row r="151" spans="2:65" s="1" customFormat="1" ht="37.9" customHeight="1">
      <c r="B151" s="32"/>
      <c r="C151" s="139" t="s">
        <v>444</v>
      </c>
      <c r="D151" s="139" t="s">
        <v>375</v>
      </c>
      <c r="E151" s="140" t="s">
        <v>4237</v>
      </c>
      <c r="F151" s="141" t="s">
        <v>4238</v>
      </c>
      <c r="G151" s="142" t="s">
        <v>395</v>
      </c>
      <c r="H151" s="143">
        <v>464.4</v>
      </c>
      <c r="I151" s="144"/>
      <c r="J151" s="145">
        <f>ROUND(I151*H151,2)</f>
        <v>0</v>
      </c>
      <c r="K151" s="146"/>
      <c r="L151" s="32"/>
      <c r="M151" s="147" t="s">
        <v>1</v>
      </c>
      <c r="N151" s="148" t="s">
        <v>45</v>
      </c>
      <c r="P151" s="149">
        <f>O151*H151</f>
        <v>0</v>
      </c>
      <c r="Q151" s="149">
        <v>0</v>
      </c>
      <c r="R151" s="149">
        <f>Q151*H151</f>
        <v>0</v>
      </c>
      <c r="S151" s="149">
        <v>0</v>
      </c>
      <c r="T151" s="150">
        <f>S151*H151</f>
        <v>0</v>
      </c>
      <c r="AR151" s="151" t="s">
        <v>379</v>
      </c>
      <c r="AT151" s="151" t="s">
        <v>375</v>
      </c>
      <c r="AU151" s="151" t="s">
        <v>90</v>
      </c>
      <c r="AY151" s="17" t="s">
        <v>373</v>
      </c>
      <c r="BE151" s="152">
        <f>IF(N151="základní",J151,0)</f>
        <v>0</v>
      </c>
      <c r="BF151" s="152">
        <f>IF(N151="snížená",J151,0)</f>
        <v>0</v>
      </c>
      <c r="BG151" s="152">
        <f>IF(N151="zákl. přenesená",J151,0)</f>
        <v>0</v>
      </c>
      <c r="BH151" s="152">
        <f>IF(N151="sníž. přenesená",J151,0)</f>
        <v>0</v>
      </c>
      <c r="BI151" s="152">
        <f>IF(N151="nulová",J151,0)</f>
        <v>0</v>
      </c>
      <c r="BJ151" s="17" t="s">
        <v>87</v>
      </c>
      <c r="BK151" s="152">
        <f>ROUND(I151*H151,2)</f>
        <v>0</v>
      </c>
      <c r="BL151" s="17" t="s">
        <v>379</v>
      </c>
      <c r="BM151" s="151" t="s">
        <v>4239</v>
      </c>
    </row>
    <row r="152" spans="2:65" s="13" customFormat="1" ht="11.25">
      <c r="B152" s="160"/>
      <c r="D152" s="154" t="s">
        <v>381</v>
      </c>
      <c r="E152" s="161" t="s">
        <v>1</v>
      </c>
      <c r="F152" s="162" t="s">
        <v>4240</v>
      </c>
      <c r="H152" s="163">
        <v>464.4</v>
      </c>
      <c r="I152" s="164"/>
      <c r="L152" s="160"/>
      <c r="M152" s="165"/>
      <c r="T152" s="166"/>
      <c r="AT152" s="161" t="s">
        <v>381</v>
      </c>
      <c r="AU152" s="161" t="s">
        <v>90</v>
      </c>
      <c r="AV152" s="13" t="s">
        <v>90</v>
      </c>
      <c r="AW152" s="13" t="s">
        <v>36</v>
      </c>
      <c r="AX152" s="13" t="s">
        <v>87</v>
      </c>
      <c r="AY152" s="161" t="s">
        <v>373</v>
      </c>
    </row>
    <row r="153" spans="2:65" s="1" customFormat="1" ht="37.9" customHeight="1">
      <c r="B153" s="32"/>
      <c r="C153" s="139" t="s">
        <v>449</v>
      </c>
      <c r="D153" s="139" t="s">
        <v>375</v>
      </c>
      <c r="E153" s="140" t="s">
        <v>4241</v>
      </c>
      <c r="F153" s="141" t="s">
        <v>4242</v>
      </c>
      <c r="G153" s="142" t="s">
        <v>395</v>
      </c>
      <c r="H153" s="143">
        <v>3250.8</v>
      </c>
      <c r="I153" s="144"/>
      <c r="J153" s="145">
        <f>ROUND(I153*H153,2)</f>
        <v>0</v>
      </c>
      <c r="K153" s="146"/>
      <c r="L153" s="32"/>
      <c r="M153" s="147" t="s">
        <v>1</v>
      </c>
      <c r="N153" s="148" t="s">
        <v>45</v>
      </c>
      <c r="P153" s="149">
        <f>O153*H153</f>
        <v>0</v>
      </c>
      <c r="Q153" s="149">
        <v>0</v>
      </c>
      <c r="R153" s="149">
        <f>Q153*H153</f>
        <v>0</v>
      </c>
      <c r="S153" s="149">
        <v>0</v>
      </c>
      <c r="T153" s="150">
        <f>S153*H153</f>
        <v>0</v>
      </c>
      <c r="AR153" s="151" t="s">
        <v>379</v>
      </c>
      <c r="AT153" s="151" t="s">
        <v>375</v>
      </c>
      <c r="AU153" s="151" t="s">
        <v>90</v>
      </c>
      <c r="AY153" s="17" t="s">
        <v>373</v>
      </c>
      <c r="BE153" s="152">
        <f>IF(N153="základní",J153,0)</f>
        <v>0</v>
      </c>
      <c r="BF153" s="152">
        <f>IF(N153="snížená",J153,0)</f>
        <v>0</v>
      </c>
      <c r="BG153" s="152">
        <f>IF(N153="zákl. přenesená",J153,0)</f>
        <v>0</v>
      </c>
      <c r="BH153" s="152">
        <f>IF(N153="sníž. přenesená",J153,0)</f>
        <v>0</v>
      </c>
      <c r="BI153" s="152">
        <f>IF(N153="nulová",J153,0)</f>
        <v>0</v>
      </c>
      <c r="BJ153" s="17" t="s">
        <v>87</v>
      </c>
      <c r="BK153" s="152">
        <f>ROUND(I153*H153,2)</f>
        <v>0</v>
      </c>
      <c r="BL153" s="17" t="s">
        <v>379</v>
      </c>
      <c r="BM153" s="151" t="s">
        <v>4243</v>
      </c>
    </row>
    <row r="154" spans="2:65" s="13" customFormat="1" ht="11.25">
      <c r="B154" s="160"/>
      <c r="D154" s="154" t="s">
        <v>381</v>
      </c>
      <c r="E154" s="161" t="s">
        <v>1</v>
      </c>
      <c r="F154" s="162" t="s">
        <v>4244</v>
      </c>
      <c r="H154" s="163">
        <v>3250.8</v>
      </c>
      <c r="I154" s="164"/>
      <c r="L154" s="160"/>
      <c r="M154" s="165"/>
      <c r="T154" s="166"/>
      <c r="AT154" s="161" t="s">
        <v>381</v>
      </c>
      <c r="AU154" s="161" t="s">
        <v>90</v>
      </c>
      <c r="AV154" s="13" t="s">
        <v>90</v>
      </c>
      <c r="AW154" s="13" t="s">
        <v>36</v>
      </c>
      <c r="AX154" s="13" t="s">
        <v>87</v>
      </c>
      <c r="AY154" s="161" t="s">
        <v>373</v>
      </c>
    </row>
    <row r="155" spans="2:65" s="1" customFormat="1" ht="24.2" customHeight="1">
      <c r="B155" s="32"/>
      <c r="C155" s="139" t="s">
        <v>458</v>
      </c>
      <c r="D155" s="139" t="s">
        <v>375</v>
      </c>
      <c r="E155" s="140" t="s">
        <v>3076</v>
      </c>
      <c r="F155" s="141" t="s">
        <v>3077</v>
      </c>
      <c r="G155" s="142" t="s">
        <v>395</v>
      </c>
      <c r="H155" s="143">
        <v>12.5</v>
      </c>
      <c r="I155" s="144"/>
      <c r="J155" s="145">
        <f>ROUND(I155*H155,2)</f>
        <v>0</v>
      </c>
      <c r="K155" s="146"/>
      <c r="L155" s="32"/>
      <c r="M155" s="147" t="s">
        <v>1</v>
      </c>
      <c r="N155" s="148" t="s">
        <v>45</v>
      </c>
      <c r="P155" s="149">
        <f>O155*H155</f>
        <v>0</v>
      </c>
      <c r="Q155" s="149">
        <v>0</v>
      </c>
      <c r="R155" s="149">
        <f>Q155*H155</f>
        <v>0</v>
      </c>
      <c r="S155" s="149">
        <v>0</v>
      </c>
      <c r="T155" s="150">
        <f>S155*H155</f>
        <v>0</v>
      </c>
      <c r="AR155" s="151" t="s">
        <v>379</v>
      </c>
      <c r="AT155" s="151" t="s">
        <v>375</v>
      </c>
      <c r="AU155" s="151" t="s">
        <v>90</v>
      </c>
      <c r="AY155" s="17" t="s">
        <v>373</v>
      </c>
      <c r="BE155" s="152">
        <f>IF(N155="základní",J155,0)</f>
        <v>0</v>
      </c>
      <c r="BF155" s="152">
        <f>IF(N155="snížená",J155,0)</f>
        <v>0</v>
      </c>
      <c r="BG155" s="152">
        <f>IF(N155="zákl. přenesená",J155,0)</f>
        <v>0</v>
      </c>
      <c r="BH155" s="152">
        <f>IF(N155="sníž. přenesená",J155,0)</f>
        <v>0</v>
      </c>
      <c r="BI155" s="152">
        <f>IF(N155="nulová",J155,0)</f>
        <v>0</v>
      </c>
      <c r="BJ155" s="17" t="s">
        <v>87</v>
      </c>
      <c r="BK155" s="152">
        <f>ROUND(I155*H155,2)</f>
        <v>0</v>
      </c>
      <c r="BL155" s="17" t="s">
        <v>379</v>
      </c>
      <c r="BM155" s="151" t="s">
        <v>4245</v>
      </c>
    </row>
    <row r="156" spans="2:65" s="1" customFormat="1" ht="24.2" customHeight="1">
      <c r="B156" s="32"/>
      <c r="C156" s="139" t="s">
        <v>304</v>
      </c>
      <c r="D156" s="139" t="s">
        <v>375</v>
      </c>
      <c r="E156" s="140" t="s">
        <v>423</v>
      </c>
      <c r="F156" s="141" t="s">
        <v>424</v>
      </c>
      <c r="G156" s="142" t="s">
        <v>395</v>
      </c>
      <c r="H156" s="143">
        <v>333</v>
      </c>
      <c r="I156" s="144"/>
      <c r="J156" s="145">
        <f>ROUND(I156*H156,2)</f>
        <v>0</v>
      </c>
      <c r="K156" s="146"/>
      <c r="L156" s="32"/>
      <c r="M156" s="147" t="s">
        <v>1</v>
      </c>
      <c r="N156" s="148" t="s">
        <v>45</v>
      </c>
      <c r="P156" s="149">
        <f>O156*H156</f>
        <v>0</v>
      </c>
      <c r="Q156" s="149">
        <v>0</v>
      </c>
      <c r="R156" s="149">
        <f>Q156*H156</f>
        <v>0</v>
      </c>
      <c r="S156" s="149">
        <v>0</v>
      </c>
      <c r="T156" s="150">
        <f>S156*H156</f>
        <v>0</v>
      </c>
      <c r="AR156" s="151" t="s">
        <v>379</v>
      </c>
      <c r="AT156" s="151" t="s">
        <v>375</v>
      </c>
      <c r="AU156" s="151" t="s">
        <v>90</v>
      </c>
      <c r="AY156" s="17" t="s">
        <v>373</v>
      </c>
      <c r="BE156" s="152">
        <f>IF(N156="základní",J156,0)</f>
        <v>0</v>
      </c>
      <c r="BF156" s="152">
        <f>IF(N156="snížená",J156,0)</f>
        <v>0</v>
      </c>
      <c r="BG156" s="152">
        <f>IF(N156="zákl. přenesená",J156,0)</f>
        <v>0</v>
      </c>
      <c r="BH156" s="152">
        <f>IF(N156="sníž. přenesená",J156,0)</f>
        <v>0</v>
      </c>
      <c r="BI156" s="152">
        <f>IF(N156="nulová",J156,0)</f>
        <v>0</v>
      </c>
      <c r="BJ156" s="17" t="s">
        <v>87</v>
      </c>
      <c r="BK156" s="152">
        <f>ROUND(I156*H156,2)</f>
        <v>0</v>
      </c>
      <c r="BL156" s="17" t="s">
        <v>379</v>
      </c>
      <c r="BM156" s="151" t="s">
        <v>4246</v>
      </c>
    </row>
    <row r="157" spans="2:65" s="13" customFormat="1" ht="11.25">
      <c r="B157" s="160"/>
      <c r="D157" s="154" t="s">
        <v>381</v>
      </c>
      <c r="E157" s="161" t="s">
        <v>1</v>
      </c>
      <c r="F157" s="162" t="s">
        <v>4247</v>
      </c>
      <c r="H157" s="163">
        <v>333</v>
      </c>
      <c r="I157" s="164"/>
      <c r="L157" s="160"/>
      <c r="M157" s="165"/>
      <c r="T157" s="166"/>
      <c r="AT157" s="161" t="s">
        <v>381</v>
      </c>
      <c r="AU157" s="161" t="s">
        <v>90</v>
      </c>
      <c r="AV157" s="13" t="s">
        <v>90</v>
      </c>
      <c r="AW157" s="13" t="s">
        <v>36</v>
      </c>
      <c r="AX157" s="13" t="s">
        <v>87</v>
      </c>
      <c r="AY157" s="161" t="s">
        <v>373</v>
      </c>
    </row>
    <row r="158" spans="2:65" s="1" customFormat="1" ht="24.2" customHeight="1">
      <c r="B158" s="32"/>
      <c r="C158" s="139" t="s">
        <v>8</v>
      </c>
      <c r="D158" s="139" t="s">
        <v>375</v>
      </c>
      <c r="E158" s="140" t="s">
        <v>4248</v>
      </c>
      <c r="F158" s="141" t="s">
        <v>4249</v>
      </c>
      <c r="G158" s="142" t="s">
        <v>395</v>
      </c>
      <c r="H158" s="143">
        <v>480.5</v>
      </c>
      <c r="I158" s="144"/>
      <c r="J158" s="145">
        <f>ROUND(I158*H158,2)</f>
        <v>0</v>
      </c>
      <c r="K158" s="146"/>
      <c r="L158" s="32"/>
      <c r="M158" s="147" t="s">
        <v>1</v>
      </c>
      <c r="N158" s="148" t="s">
        <v>45</v>
      </c>
      <c r="P158" s="149">
        <f>O158*H158</f>
        <v>0</v>
      </c>
      <c r="Q158" s="149">
        <v>0</v>
      </c>
      <c r="R158" s="149">
        <f>Q158*H158</f>
        <v>0</v>
      </c>
      <c r="S158" s="149">
        <v>0</v>
      </c>
      <c r="T158" s="150">
        <f>S158*H158</f>
        <v>0</v>
      </c>
      <c r="AR158" s="151" t="s">
        <v>379</v>
      </c>
      <c r="AT158" s="151" t="s">
        <v>375</v>
      </c>
      <c r="AU158" s="151" t="s">
        <v>90</v>
      </c>
      <c r="AY158" s="17" t="s">
        <v>373</v>
      </c>
      <c r="BE158" s="152">
        <f>IF(N158="základní",J158,0)</f>
        <v>0</v>
      </c>
      <c r="BF158" s="152">
        <f>IF(N158="snížená",J158,0)</f>
        <v>0</v>
      </c>
      <c r="BG158" s="152">
        <f>IF(N158="zákl. přenesená",J158,0)</f>
        <v>0</v>
      </c>
      <c r="BH158" s="152">
        <f>IF(N158="sníž. přenesená",J158,0)</f>
        <v>0</v>
      </c>
      <c r="BI158" s="152">
        <f>IF(N158="nulová",J158,0)</f>
        <v>0</v>
      </c>
      <c r="BJ158" s="17" t="s">
        <v>87</v>
      </c>
      <c r="BK158" s="152">
        <f>ROUND(I158*H158,2)</f>
        <v>0</v>
      </c>
      <c r="BL158" s="17" t="s">
        <v>379</v>
      </c>
      <c r="BM158" s="151" t="s">
        <v>4250</v>
      </c>
    </row>
    <row r="159" spans="2:65" s="13" customFormat="1" ht="11.25">
      <c r="B159" s="160"/>
      <c r="D159" s="154" t="s">
        <v>381</v>
      </c>
      <c r="E159" s="161" t="s">
        <v>1</v>
      </c>
      <c r="F159" s="162" t="s">
        <v>4251</v>
      </c>
      <c r="H159" s="163">
        <v>480.5</v>
      </c>
      <c r="I159" s="164"/>
      <c r="L159" s="160"/>
      <c r="M159" s="165"/>
      <c r="T159" s="166"/>
      <c r="AT159" s="161" t="s">
        <v>381</v>
      </c>
      <c r="AU159" s="161" t="s">
        <v>90</v>
      </c>
      <c r="AV159" s="13" t="s">
        <v>90</v>
      </c>
      <c r="AW159" s="13" t="s">
        <v>36</v>
      </c>
      <c r="AX159" s="13" t="s">
        <v>87</v>
      </c>
      <c r="AY159" s="161" t="s">
        <v>373</v>
      </c>
    </row>
    <row r="160" spans="2:65" s="1" customFormat="1" ht="16.5" customHeight="1">
      <c r="B160" s="32"/>
      <c r="C160" s="185" t="s">
        <v>473</v>
      </c>
      <c r="D160" s="185" t="s">
        <v>479</v>
      </c>
      <c r="E160" s="186" t="s">
        <v>4252</v>
      </c>
      <c r="F160" s="187" t="s">
        <v>4253</v>
      </c>
      <c r="G160" s="188" t="s">
        <v>647</v>
      </c>
      <c r="H160" s="189">
        <v>864.9</v>
      </c>
      <c r="I160" s="190"/>
      <c r="J160" s="191">
        <f>ROUND(I160*H160,2)</f>
        <v>0</v>
      </c>
      <c r="K160" s="192"/>
      <c r="L160" s="193"/>
      <c r="M160" s="194" t="s">
        <v>1</v>
      </c>
      <c r="N160" s="195" t="s">
        <v>45</v>
      </c>
      <c r="P160" s="149">
        <f>O160*H160</f>
        <v>0</v>
      </c>
      <c r="Q160" s="149">
        <v>1</v>
      </c>
      <c r="R160" s="149">
        <f>Q160*H160</f>
        <v>864.9</v>
      </c>
      <c r="S160" s="149">
        <v>0</v>
      </c>
      <c r="T160" s="150">
        <f>S160*H160</f>
        <v>0</v>
      </c>
      <c r="AR160" s="151" t="s">
        <v>444</v>
      </c>
      <c r="AT160" s="151" t="s">
        <v>479</v>
      </c>
      <c r="AU160" s="151" t="s">
        <v>90</v>
      </c>
      <c r="AY160" s="17" t="s">
        <v>373</v>
      </c>
      <c r="BE160" s="152">
        <f>IF(N160="základní",J160,0)</f>
        <v>0</v>
      </c>
      <c r="BF160" s="152">
        <f>IF(N160="snížená",J160,0)</f>
        <v>0</v>
      </c>
      <c r="BG160" s="152">
        <f>IF(N160="zákl. přenesená",J160,0)</f>
        <v>0</v>
      </c>
      <c r="BH160" s="152">
        <f>IF(N160="sníž. přenesená",J160,0)</f>
        <v>0</v>
      </c>
      <c r="BI160" s="152">
        <f>IF(N160="nulová",J160,0)</f>
        <v>0</v>
      </c>
      <c r="BJ160" s="17" t="s">
        <v>87</v>
      </c>
      <c r="BK160" s="152">
        <f>ROUND(I160*H160,2)</f>
        <v>0</v>
      </c>
      <c r="BL160" s="17" t="s">
        <v>379</v>
      </c>
      <c r="BM160" s="151" t="s">
        <v>4254</v>
      </c>
    </row>
    <row r="161" spans="2:65" s="13" customFormat="1" ht="11.25">
      <c r="B161" s="160"/>
      <c r="D161" s="154" t="s">
        <v>381</v>
      </c>
      <c r="E161" s="161" t="s">
        <v>1</v>
      </c>
      <c r="F161" s="162" t="s">
        <v>4255</v>
      </c>
      <c r="H161" s="163">
        <v>864.9</v>
      </c>
      <c r="I161" s="164"/>
      <c r="L161" s="160"/>
      <c r="M161" s="165"/>
      <c r="T161" s="166"/>
      <c r="AT161" s="161" t="s">
        <v>381</v>
      </c>
      <c r="AU161" s="161" t="s">
        <v>90</v>
      </c>
      <c r="AV161" s="13" t="s">
        <v>90</v>
      </c>
      <c r="AW161" s="13" t="s">
        <v>36</v>
      </c>
      <c r="AX161" s="13" t="s">
        <v>87</v>
      </c>
      <c r="AY161" s="161" t="s">
        <v>373</v>
      </c>
    </row>
    <row r="162" spans="2:65" s="1" customFormat="1" ht="24.2" customHeight="1">
      <c r="B162" s="32"/>
      <c r="C162" s="139" t="s">
        <v>478</v>
      </c>
      <c r="D162" s="139" t="s">
        <v>375</v>
      </c>
      <c r="E162" s="140" t="s">
        <v>4256</v>
      </c>
      <c r="F162" s="141" t="s">
        <v>4257</v>
      </c>
      <c r="G162" s="142" t="s">
        <v>647</v>
      </c>
      <c r="H162" s="143">
        <v>1108.46</v>
      </c>
      <c r="I162" s="144"/>
      <c r="J162" s="145">
        <f>ROUND(I162*H162,2)</f>
        <v>0</v>
      </c>
      <c r="K162" s="146"/>
      <c r="L162" s="32"/>
      <c r="M162" s="147" t="s">
        <v>1</v>
      </c>
      <c r="N162" s="148" t="s">
        <v>45</v>
      </c>
      <c r="P162" s="149">
        <f>O162*H162</f>
        <v>0</v>
      </c>
      <c r="Q162" s="149">
        <v>0</v>
      </c>
      <c r="R162" s="149">
        <f>Q162*H162</f>
        <v>0</v>
      </c>
      <c r="S162" s="149">
        <v>0</v>
      </c>
      <c r="T162" s="150">
        <f>S162*H162</f>
        <v>0</v>
      </c>
      <c r="AR162" s="151" t="s">
        <v>379</v>
      </c>
      <c r="AT162" s="151" t="s">
        <v>375</v>
      </c>
      <c r="AU162" s="151" t="s">
        <v>90</v>
      </c>
      <c r="AY162" s="17" t="s">
        <v>373</v>
      </c>
      <c r="BE162" s="152">
        <f>IF(N162="základní",J162,0)</f>
        <v>0</v>
      </c>
      <c r="BF162" s="152">
        <f>IF(N162="snížená",J162,0)</f>
        <v>0</v>
      </c>
      <c r="BG162" s="152">
        <f>IF(N162="zákl. přenesená",J162,0)</f>
        <v>0</v>
      </c>
      <c r="BH162" s="152">
        <f>IF(N162="sníž. přenesená",J162,0)</f>
        <v>0</v>
      </c>
      <c r="BI162" s="152">
        <f>IF(N162="nulová",J162,0)</f>
        <v>0</v>
      </c>
      <c r="BJ162" s="17" t="s">
        <v>87</v>
      </c>
      <c r="BK162" s="152">
        <f>ROUND(I162*H162,2)</f>
        <v>0</v>
      </c>
      <c r="BL162" s="17" t="s">
        <v>379</v>
      </c>
      <c r="BM162" s="151" t="s">
        <v>4258</v>
      </c>
    </row>
    <row r="163" spans="2:65" s="13" customFormat="1" ht="11.25">
      <c r="B163" s="160"/>
      <c r="D163" s="154" t="s">
        <v>381</v>
      </c>
      <c r="E163" s="161" t="s">
        <v>1</v>
      </c>
      <c r="F163" s="162" t="s">
        <v>4259</v>
      </c>
      <c r="H163" s="163">
        <v>1108.46</v>
      </c>
      <c r="I163" s="164"/>
      <c r="L163" s="160"/>
      <c r="M163" s="165"/>
      <c r="T163" s="166"/>
      <c r="AT163" s="161" t="s">
        <v>381</v>
      </c>
      <c r="AU163" s="161" t="s">
        <v>90</v>
      </c>
      <c r="AV163" s="13" t="s">
        <v>90</v>
      </c>
      <c r="AW163" s="13" t="s">
        <v>36</v>
      </c>
      <c r="AX163" s="13" t="s">
        <v>87</v>
      </c>
      <c r="AY163" s="161" t="s">
        <v>373</v>
      </c>
    </row>
    <row r="164" spans="2:65" s="1" customFormat="1" ht="24.2" customHeight="1">
      <c r="B164" s="32"/>
      <c r="C164" s="139" t="s">
        <v>271</v>
      </c>
      <c r="D164" s="139" t="s">
        <v>375</v>
      </c>
      <c r="E164" s="140" t="s">
        <v>4260</v>
      </c>
      <c r="F164" s="141" t="s">
        <v>4261</v>
      </c>
      <c r="G164" s="142" t="s">
        <v>395</v>
      </c>
      <c r="H164" s="143">
        <v>333</v>
      </c>
      <c r="I164" s="144"/>
      <c r="J164" s="145">
        <f>ROUND(I164*H164,2)</f>
        <v>0</v>
      </c>
      <c r="K164" s="146"/>
      <c r="L164" s="32"/>
      <c r="M164" s="147" t="s">
        <v>1</v>
      </c>
      <c r="N164" s="148" t="s">
        <v>45</v>
      </c>
      <c r="P164" s="149">
        <f>O164*H164</f>
        <v>0</v>
      </c>
      <c r="Q164" s="149">
        <v>0</v>
      </c>
      <c r="R164" s="149">
        <f>Q164*H164</f>
        <v>0</v>
      </c>
      <c r="S164" s="149">
        <v>0</v>
      </c>
      <c r="T164" s="150">
        <f>S164*H164</f>
        <v>0</v>
      </c>
      <c r="AR164" s="151" t="s">
        <v>379</v>
      </c>
      <c r="AT164" s="151" t="s">
        <v>375</v>
      </c>
      <c r="AU164" s="151" t="s">
        <v>90</v>
      </c>
      <c r="AY164" s="17" t="s">
        <v>373</v>
      </c>
      <c r="BE164" s="152">
        <f>IF(N164="základní",J164,0)</f>
        <v>0</v>
      </c>
      <c r="BF164" s="152">
        <f>IF(N164="snížená",J164,0)</f>
        <v>0</v>
      </c>
      <c r="BG164" s="152">
        <f>IF(N164="zákl. přenesená",J164,0)</f>
        <v>0</v>
      </c>
      <c r="BH164" s="152">
        <f>IF(N164="sníž. přenesená",J164,0)</f>
        <v>0</v>
      </c>
      <c r="BI164" s="152">
        <f>IF(N164="nulová",J164,0)</f>
        <v>0</v>
      </c>
      <c r="BJ164" s="17" t="s">
        <v>87</v>
      </c>
      <c r="BK164" s="152">
        <f>ROUND(I164*H164,2)</f>
        <v>0</v>
      </c>
      <c r="BL164" s="17" t="s">
        <v>379</v>
      </c>
      <c r="BM164" s="151" t="s">
        <v>4262</v>
      </c>
    </row>
    <row r="165" spans="2:65" s="13" customFormat="1" ht="11.25">
      <c r="B165" s="160"/>
      <c r="D165" s="154" t="s">
        <v>381</v>
      </c>
      <c r="E165" s="161" t="s">
        <v>1</v>
      </c>
      <c r="F165" s="162" t="s">
        <v>4247</v>
      </c>
      <c r="H165" s="163">
        <v>333</v>
      </c>
      <c r="I165" s="164"/>
      <c r="L165" s="160"/>
      <c r="M165" s="165"/>
      <c r="T165" s="166"/>
      <c r="AT165" s="161" t="s">
        <v>381</v>
      </c>
      <c r="AU165" s="161" t="s">
        <v>90</v>
      </c>
      <c r="AV165" s="13" t="s">
        <v>90</v>
      </c>
      <c r="AW165" s="13" t="s">
        <v>36</v>
      </c>
      <c r="AX165" s="13" t="s">
        <v>87</v>
      </c>
      <c r="AY165" s="161" t="s">
        <v>373</v>
      </c>
    </row>
    <row r="166" spans="2:65" s="1" customFormat="1" ht="24.2" customHeight="1">
      <c r="B166" s="32"/>
      <c r="C166" s="139" t="s">
        <v>497</v>
      </c>
      <c r="D166" s="139" t="s">
        <v>375</v>
      </c>
      <c r="E166" s="140" t="s">
        <v>3090</v>
      </c>
      <c r="F166" s="141" t="s">
        <v>3091</v>
      </c>
      <c r="G166" s="142" t="s">
        <v>395</v>
      </c>
      <c r="H166" s="143">
        <v>929.5</v>
      </c>
      <c r="I166" s="144"/>
      <c r="J166" s="145">
        <f>ROUND(I166*H166,2)</f>
        <v>0</v>
      </c>
      <c r="K166" s="146"/>
      <c r="L166" s="32"/>
      <c r="M166" s="147" t="s">
        <v>1</v>
      </c>
      <c r="N166" s="148" t="s">
        <v>45</v>
      </c>
      <c r="P166" s="149">
        <f>O166*H166</f>
        <v>0</v>
      </c>
      <c r="Q166" s="149">
        <v>0</v>
      </c>
      <c r="R166" s="149">
        <f>Q166*H166</f>
        <v>0</v>
      </c>
      <c r="S166" s="149">
        <v>0</v>
      </c>
      <c r="T166" s="150">
        <f>S166*H166</f>
        <v>0</v>
      </c>
      <c r="AR166" s="151" t="s">
        <v>379</v>
      </c>
      <c r="AT166" s="151" t="s">
        <v>375</v>
      </c>
      <c r="AU166" s="151" t="s">
        <v>90</v>
      </c>
      <c r="AY166" s="17" t="s">
        <v>373</v>
      </c>
      <c r="BE166" s="152">
        <f>IF(N166="základní",J166,0)</f>
        <v>0</v>
      </c>
      <c r="BF166" s="152">
        <f>IF(N166="snížená",J166,0)</f>
        <v>0</v>
      </c>
      <c r="BG166" s="152">
        <f>IF(N166="zákl. přenesená",J166,0)</f>
        <v>0</v>
      </c>
      <c r="BH166" s="152">
        <f>IF(N166="sníž. přenesená",J166,0)</f>
        <v>0</v>
      </c>
      <c r="BI166" s="152">
        <f>IF(N166="nulová",J166,0)</f>
        <v>0</v>
      </c>
      <c r="BJ166" s="17" t="s">
        <v>87</v>
      </c>
      <c r="BK166" s="152">
        <f>ROUND(I166*H166,2)</f>
        <v>0</v>
      </c>
      <c r="BL166" s="17" t="s">
        <v>379</v>
      </c>
      <c r="BM166" s="151" t="s">
        <v>4263</v>
      </c>
    </row>
    <row r="167" spans="2:65" s="13" customFormat="1" ht="11.25">
      <c r="B167" s="160"/>
      <c r="D167" s="154" t="s">
        <v>381</v>
      </c>
      <c r="E167" s="161" t="s">
        <v>1</v>
      </c>
      <c r="F167" s="162" t="s">
        <v>4264</v>
      </c>
      <c r="H167" s="163">
        <v>929.5</v>
      </c>
      <c r="I167" s="164"/>
      <c r="L167" s="160"/>
      <c r="M167" s="165"/>
      <c r="T167" s="166"/>
      <c r="AT167" s="161" t="s">
        <v>381</v>
      </c>
      <c r="AU167" s="161" t="s">
        <v>90</v>
      </c>
      <c r="AV167" s="13" t="s">
        <v>90</v>
      </c>
      <c r="AW167" s="13" t="s">
        <v>36</v>
      </c>
      <c r="AX167" s="13" t="s">
        <v>87</v>
      </c>
      <c r="AY167" s="161" t="s">
        <v>373</v>
      </c>
    </row>
    <row r="168" spans="2:65" s="1" customFormat="1" ht="24.2" customHeight="1">
      <c r="B168" s="32"/>
      <c r="C168" s="139" t="s">
        <v>513</v>
      </c>
      <c r="D168" s="139" t="s">
        <v>375</v>
      </c>
      <c r="E168" s="140" t="s">
        <v>439</v>
      </c>
      <c r="F168" s="141" t="s">
        <v>440</v>
      </c>
      <c r="G168" s="142" t="s">
        <v>395</v>
      </c>
      <c r="H168" s="143">
        <v>14.3</v>
      </c>
      <c r="I168" s="144"/>
      <c r="J168" s="145">
        <f>ROUND(I168*H168,2)</f>
        <v>0</v>
      </c>
      <c r="K168" s="146"/>
      <c r="L168" s="32"/>
      <c r="M168" s="147" t="s">
        <v>1</v>
      </c>
      <c r="N168" s="148" t="s">
        <v>45</v>
      </c>
      <c r="P168" s="149">
        <f>O168*H168</f>
        <v>0</v>
      </c>
      <c r="Q168" s="149">
        <v>0</v>
      </c>
      <c r="R168" s="149">
        <f>Q168*H168</f>
        <v>0</v>
      </c>
      <c r="S168" s="149">
        <v>0</v>
      </c>
      <c r="T168" s="150">
        <f>S168*H168</f>
        <v>0</v>
      </c>
      <c r="AR168" s="151" t="s">
        <v>379</v>
      </c>
      <c r="AT168" s="151" t="s">
        <v>375</v>
      </c>
      <c r="AU168" s="151" t="s">
        <v>90</v>
      </c>
      <c r="AY168" s="17" t="s">
        <v>373</v>
      </c>
      <c r="BE168" s="152">
        <f>IF(N168="základní",J168,0)</f>
        <v>0</v>
      </c>
      <c r="BF168" s="152">
        <f>IF(N168="snížená",J168,0)</f>
        <v>0</v>
      </c>
      <c r="BG168" s="152">
        <f>IF(N168="zákl. přenesená",J168,0)</f>
        <v>0</v>
      </c>
      <c r="BH168" s="152">
        <f>IF(N168="sníž. přenesená",J168,0)</f>
        <v>0</v>
      </c>
      <c r="BI168" s="152">
        <f>IF(N168="nulová",J168,0)</f>
        <v>0</v>
      </c>
      <c r="BJ168" s="17" t="s">
        <v>87</v>
      </c>
      <c r="BK168" s="152">
        <f>ROUND(I168*H168,2)</f>
        <v>0</v>
      </c>
      <c r="BL168" s="17" t="s">
        <v>379</v>
      </c>
      <c r="BM168" s="151" t="s">
        <v>4265</v>
      </c>
    </row>
    <row r="169" spans="2:65" s="13" customFormat="1" ht="11.25">
      <c r="B169" s="160"/>
      <c r="D169" s="154" t="s">
        <v>381</v>
      </c>
      <c r="E169" s="161" t="s">
        <v>1</v>
      </c>
      <c r="F169" s="162" t="s">
        <v>4266</v>
      </c>
      <c r="H169" s="163">
        <v>8.2799999999999994</v>
      </c>
      <c r="I169" s="164"/>
      <c r="L169" s="160"/>
      <c r="M169" s="165"/>
      <c r="T169" s="166"/>
      <c r="AT169" s="161" t="s">
        <v>381</v>
      </c>
      <c r="AU169" s="161" t="s">
        <v>90</v>
      </c>
      <c r="AV169" s="13" t="s">
        <v>90</v>
      </c>
      <c r="AW169" s="13" t="s">
        <v>36</v>
      </c>
      <c r="AX169" s="13" t="s">
        <v>80</v>
      </c>
      <c r="AY169" s="161" t="s">
        <v>373</v>
      </c>
    </row>
    <row r="170" spans="2:65" s="13" customFormat="1" ht="11.25">
      <c r="B170" s="160"/>
      <c r="D170" s="154" t="s">
        <v>381</v>
      </c>
      <c r="E170" s="161" t="s">
        <v>1</v>
      </c>
      <c r="F170" s="162" t="s">
        <v>4267</v>
      </c>
      <c r="H170" s="163">
        <v>4.391</v>
      </c>
      <c r="I170" s="164"/>
      <c r="L170" s="160"/>
      <c r="M170" s="165"/>
      <c r="T170" s="166"/>
      <c r="AT170" s="161" t="s">
        <v>381</v>
      </c>
      <c r="AU170" s="161" t="s">
        <v>90</v>
      </c>
      <c r="AV170" s="13" t="s">
        <v>90</v>
      </c>
      <c r="AW170" s="13" t="s">
        <v>36</v>
      </c>
      <c r="AX170" s="13" t="s">
        <v>80</v>
      </c>
      <c r="AY170" s="161" t="s">
        <v>373</v>
      </c>
    </row>
    <row r="171" spans="2:65" s="13" customFormat="1" ht="11.25">
      <c r="B171" s="160"/>
      <c r="D171" s="154" t="s">
        <v>381</v>
      </c>
      <c r="E171" s="161" t="s">
        <v>1</v>
      </c>
      <c r="F171" s="162" t="s">
        <v>4268</v>
      </c>
      <c r="H171" s="163">
        <v>1.629</v>
      </c>
      <c r="I171" s="164"/>
      <c r="L171" s="160"/>
      <c r="M171" s="165"/>
      <c r="T171" s="166"/>
      <c r="AT171" s="161" t="s">
        <v>381</v>
      </c>
      <c r="AU171" s="161" t="s">
        <v>90</v>
      </c>
      <c r="AV171" s="13" t="s">
        <v>90</v>
      </c>
      <c r="AW171" s="13" t="s">
        <v>36</v>
      </c>
      <c r="AX171" s="13" t="s">
        <v>80</v>
      </c>
      <c r="AY171" s="161" t="s">
        <v>373</v>
      </c>
    </row>
    <row r="172" spans="2:65" s="14" customFormat="1" ht="11.25">
      <c r="B172" s="167"/>
      <c r="D172" s="154" t="s">
        <v>381</v>
      </c>
      <c r="E172" s="168" t="s">
        <v>1</v>
      </c>
      <c r="F172" s="169" t="s">
        <v>386</v>
      </c>
      <c r="H172" s="170">
        <v>14.299999999999999</v>
      </c>
      <c r="I172" s="171"/>
      <c r="L172" s="167"/>
      <c r="M172" s="172"/>
      <c r="T172" s="173"/>
      <c r="AT172" s="168" t="s">
        <v>381</v>
      </c>
      <c r="AU172" s="168" t="s">
        <v>90</v>
      </c>
      <c r="AV172" s="14" t="s">
        <v>379</v>
      </c>
      <c r="AW172" s="14" t="s">
        <v>36</v>
      </c>
      <c r="AX172" s="14" t="s">
        <v>87</v>
      </c>
      <c r="AY172" s="168" t="s">
        <v>373</v>
      </c>
    </row>
    <row r="173" spans="2:65" s="1" customFormat="1" ht="16.5" customHeight="1">
      <c r="B173" s="32"/>
      <c r="C173" s="185" t="s">
        <v>519</v>
      </c>
      <c r="D173" s="185" t="s">
        <v>479</v>
      </c>
      <c r="E173" s="186" t="s">
        <v>4252</v>
      </c>
      <c r="F173" s="187" t="s">
        <v>4253</v>
      </c>
      <c r="G173" s="188" t="s">
        <v>647</v>
      </c>
      <c r="H173" s="189">
        <v>3</v>
      </c>
      <c r="I173" s="190"/>
      <c r="J173" s="191">
        <f>ROUND(I173*H173,2)</f>
        <v>0</v>
      </c>
      <c r="K173" s="192"/>
      <c r="L173" s="193"/>
      <c r="M173" s="194" t="s">
        <v>1</v>
      </c>
      <c r="N173" s="195" t="s">
        <v>45</v>
      </c>
      <c r="P173" s="149">
        <f>O173*H173</f>
        <v>0</v>
      </c>
      <c r="Q173" s="149">
        <v>1</v>
      </c>
      <c r="R173" s="149">
        <f>Q173*H173</f>
        <v>3</v>
      </c>
      <c r="S173" s="149">
        <v>0</v>
      </c>
      <c r="T173" s="150">
        <f>S173*H173</f>
        <v>0</v>
      </c>
      <c r="AR173" s="151" t="s">
        <v>444</v>
      </c>
      <c r="AT173" s="151" t="s">
        <v>479</v>
      </c>
      <c r="AU173" s="151" t="s">
        <v>90</v>
      </c>
      <c r="AY173" s="17" t="s">
        <v>373</v>
      </c>
      <c r="BE173" s="152">
        <f>IF(N173="základní",J173,0)</f>
        <v>0</v>
      </c>
      <c r="BF173" s="152">
        <f>IF(N173="snížená",J173,0)</f>
        <v>0</v>
      </c>
      <c r="BG173" s="152">
        <f>IF(N173="zákl. přenesená",J173,0)</f>
        <v>0</v>
      </c>
      <c r="BH173" s="152">
        <f>IF(N173="sníž. přenesená",J173,0)</f>
        <v>0</v>
      </c>
      <c r="BI173" s="152">
        <f>IF(N173="nulová",J173,0)</f>
        <v>0</v>
      </c>
      <c r="BJ173" s="17" t="s">
        <v>87</v>
      </c>
      <c r="BK173" s="152">
        <f>ROUND(I173*H173,2)</f>
        <v>0</v>
      </c>
      <c r="BL173" s="17" t="s">
        <v>379</v>
      </c>
      <c r="BM173" s="151" t="s">
        <v>4269</v>
      </c>
    </row>
    <row r="174" spans="2:65" s="13" customFormat="1" ht="11.25">
      <c r="B174" s="160"/>
      <c r="D174" s="154" t="s">
        <v>381</v>
      </c>
      <c r="E174" s="161" t="s">
        <v>1</v>
      </c>
      <c r="F174" s="162" t="s">
        <v>4270</v>
      </c>
      <c r="H174" s="163">
        <v>3</v>
      </c>
      <c r="I174" s="164"/>
      <c r="L174" s="160"/>
      <c r="M174" s="165"/>
      <c r="T174" s="166"/>
      <c r="AT174" s="161" t="s">
        <v>381</v>
      </c>
      <c r="AU174" s="161" t="s">
        <v>90</v>
      </c>
      <c r="AV174" s="13" t="s">
        <v>90</v>
      </c>
      <c r="AW174" s="13" t="s">
        <v>36</v>
      </c>
      <c r="AX174" s="13" t="s">
        <v>87</v>
      </c>
      <c r="AY174" s="161" t="s">
        <v>373</v>
      </c>
    </row>
    <row r="175" spans="2:65" s="1" customFormat="1" ht="21.75" customHeight="1">
      <c r="B175" s="32"/>
      <c r="C175" s="139" t="s">
        <v>525</v>
      </c>
      <c r="D175" s="139" t="s">
        <v>375</v>
      </c>
      <c r="E175" s="140" t="s">
        <v>4271</v>
      </c>
      <c r="F175" s="141" t="s">
        <v>4272</v>
      </c>
      <c r="G175" s="142" t="s">
        <v>172</v>
      </c>
      <c r="H175" s="143">
        <v>3584</v>
      </c>
      <c r="I175" s="144"/>
      <c r="J175" s="145">
        <f>ROUND(I175*H175,2)</f>
        <v>0</v>
      </c>
      <c r="K175" s="146"/>
      <c r="L175" s="32"/>
      <c r="M175" s="147" t="s">
        <v>1</v>
      </c>
      <c r="N175" s="148" t="s">
        <v>45</v>
      </c>
      <c r="P175" s="149">
        <f>O175*H175</f>
        <v>0</v>
      </c>
      <c r="Q175" s="149">
        <v>0</v>
      </c>
      <c r="R175" s="149">
        <f>Q175*H175</f>
        <v>0</v>
      </c>
      <c r="S175" s="149">
        <v>0</v>
      </c>
      <c r="T175" s="150">
        <f>S175*H175</f>
        <v>0</v>
      </c>
      <c r="AR175" s="151" t="s">
        <v>379</v>
      </c>
      <c r="AT175" s="151" t="s">
        <v>375</v>
      </c>
      <c r="AU175" s="151" t="s">
        <v>90</v>
      </c>
      <c r="AY175" s="17" t="s">
        <v>373</v>
      </c>
      <c r="BE175" s="152">
        <f>IF(N175="základní",J175,0)</f>
        <v>0</v>
      </c>
      <c r="BF175" s="152">
        <f>IF(N175="snížená",J175,0)</f>
        <v>0</v>
      </c>
      <c r="BG175" s="152">
        <f>IF(N175="zákl. přenesená",J175,0)</f>
        <v>0</v>
      </c>
      <c r="BH175" s="152">
        <f>IF(N175="sníž. přenesená",J175,0)</f>
        <v>0</v>
      </c>
      <c r="BI175" s="152">
        <f>IF(N175="nulová",J175,0)</f>
        <v>0</v>
      </c>
      <c r="BJ175" s="17" t="s">
        <v>87</v>
      </c>
      <c r="BK175" s="152">
        <f>ROUND(I175*H175,2)</f>
        <v>0</v>
      </c>
      <c r="BL175" s="17" t="s">
        <v>379</v>
      </c>
      <c r="BM175" s="151" t="s">
        <v>4273</v>
      </c>
    </row>
    <row r="176" spans="2:65" s="13" customFormat="1" ht="11.25">
      <c r="B176" s="160"/>
      <c r="D176" s="154" t="s">
        <v>381</v>
      </c>
      <c r="E176" s="161" t="s">
        <v>1</v>
      </c>
      <c r="F176" s="162" t="s">
        <v>4274</v>
      </c>
      <c r="H176" s="163">
        <v>1754.548</v>
      </c>
      <c r="I176" s="164"/>
      <c r="L176" s="160"/>
      <c r="M176" s="165"/>
      <c r="T176" s="166"/>
      <c r="AT176" s="161" t="s">
        <v>381</v>
      </c>
      <c r="AU176" s="161" t="s">
        <v>90</v>
      </c>
      <c r="AV176" s="13" t="s">
        <v>90</v>
      </c>
      <c r="AW176" s="13" t="s">
        <v>36</v>
      </c>
      <c r="AX176" s="13" t="s">
        <v>80</v>
      </c>
      <c r="AY176" s="161" t="s">
        <v>373</v>
      </c>
    </row>
    <row r="177" spans="2:65" s="13" customFormat="1" ht="11.25">
      <c r="B177" s="160"/>
      <c r="D177" s="154" t="s">
        <v>381</v>
      </c>
      <c r="E177" s="161" t="s">
        <v>1</v>
      </c>
      <c r="F177" s="162" t="s">
        <v>4275</v>
      </c>
      <c r="H177" s="163">
        <v>262.57799999999997</v>
      </c>
      <c r="I177" s="164"/>
      <c r="L177" s="160"/>
      <c r="M177" s="165"/>
      <c r="T177" s="166"/>
      <c r="AT177" s="161" t="s">
        <v>381</v>
      </c>
      <c r="AU177" s="161" t="s">
        <v>90</v>
      </c>
      <c r="AV177" s="13" t="s">
        <v>90</v>
      </c>
      <c r="AW177" s="13" t="s">
        <v>36</v>
      </c>
      <c r="AX177" s="13" t="s">
        <v>80</v>
      </c>
      <c r="AY177" s="161" t="s">
        <v>373</v>
      </c>
    </row>
    <row r="178" spans="2:65" s="13" customFormat="1" ht="11.25">
      <c r="B178" s="160"/>
      <c r="D178" s="154" t="s">
        <v>381</v>
      </c>
      <c r="E178" s="161" t="s">
        <v>1</v>
      </c>
      <c r="F178" s="162" t="s">
        <v>4276</v>
      </c>
      <c r="H178" s="163">
        <v>1460.874</v>
      </c>
      <c r="I178" s="164"/>
      <c r="L178" s="160"/>
      <c r="M178" s="165"/>
      <c r="T178" s="166"/>
      <c r="AT178" s="161" t="s">
        <v>381</v>
      </c>
      <c r="AU178" s="161" t="s">
        <v>90</v>
      </c>
      <c r="AV178" s="13" t="s">
        <v>90</v>
      </c>
      <c r="AW178" s="13" t="s">
        <v>36</v>
      </c>
      <c r="AX178" s="13" t="s">
        <v>80</v>
      </c>
      <c r="AY178" s="161" t="s">
        <v>373</v>
      </c>
    </row>
    <row r="179" spans="2:65" s="13" customFormat="1" ht="11.25">
      <c r="B179" s="160"/>
      <c r="D179" s="154" t="s">
        <v>381</v>
      </c>
      <c r="E179" s="161" t="s">
        <v>1</v>
      </c>
      <c r="F179" s="162" t="s">
        <v>4277</v>
      </c>
      <c r="H179" s="163">
        <v>106</v>
      </c>
      <c r="I179" s="164"/>
      <c r="L179" s="160"/>
      <c r="M179" s="165"/>
      <c r="T179" s="166"/>
      <c r="AT179" s="161" t="s">
        <v>381</v>
      </c>
      <c r="AU179" s="161" t="s">
        <v>90</v>
      </c>
      <c r="AV179" s="13" t="s">
        <v>90</v>
      </c>
      <c r="AW179" s="13" t="s">
        <v>36</v>
      </c>
      <c r="AX179" s="13" t="s">
        <v>80</v>
      </c>
      <c r="AY179" s="161" t="s">
        <v>373</v>
      </c>
    </row>
    <row r="180" spans="2:65" s="14" customFormat="1" ht="11.25">
      <c r="B180" s="167"/>
      <c r="D180" s="154" t="s">
        <v>381</v>
      </c>
      <c r="E180" s="168" t="s">
        <v>1</v>
      </c>
      <c r="F180" s="169" t="s">
        <v>386</v>
      </c>
      <c r="H180" s="170">
        <v>3584</v>
      </c>
      <c r="I180" s="171"/>
      <c r="L180" s="167"/>
      <c r="M180" s="172"/>
      <c r="T180" s="173"/>
      <c r="AT180" s="168" t="s">
        <v>381</v>
      </c>
      <c r="AU180" s="168" t="s">
        <v>90</v>
      </c>
      <c r="AV180" s="14" t="s">
        <v>379</v>
      </c>
      <c r="AW180" s="14" t="s">
        <v>36</v>
      </c>
      <c r="AX180" s="14" t="s">
        <v>87</v>
      </c>
      <c r="AY180" s="168" t="s">
        <v>373</v>
      </c>
    </row>
    <row r="181" spans="2:65" s="11" customFormat="1" ht="22.9" customHeight="1">
      <c r="B181" s="127"/>
      <c r="D181" s="128" t="s">
        <v>79</v>
      </c>
      <c r="E181" s="137" t="s">
        <v>304</v>
      </c>
      <c r="F181" s="137" t="s">
        <v>4278</v>
      </c>
      <c r="I181" s="130"/>
      <c r="J181" s="138">
        <f>BK181</f>
        <v>0</v>
      </c>
      <c r="L181" s="127"/>
      <c r="M181" s="132"/>
      <c r="P181" s="133">
        <f>SUM(P182:P197)</f>
        <v>0</v>
      </c>
      <c r="R181" s="133">
        <f>SUM(R182:R197)</f>
        <v>9.3000000000000005E-4</v>
      </c>
      <c r="T181" s="134">
        <f>SUM(T182:T197)</f>
        <v>2393.9944999999998</v>
      </c>
      <c r="AR181" s="128" t="s">
        <v>87</v>
      </c>
      <c r="AT181" s="135" t="s">
        <v>79</v>
      </c>
      <c r="AU181" s="135" t="s">
        <v>87</v>
      </c>
      <c r="AY181" s="128" t="s">
        <v>373</v>
      </c>
      <c r="BK181" s="136">
        <f>SUM(BK182:BK197)</f>
        <v>0</v>
      </c>
    </row>
    <row r="182" spans="2:65" s="1" customFormat="1" ht="44.25" customHeight="1">
      <c r="B182" s="32"/>
      <c r="C182" s="139" t="s">
        <v>530</v>
      </c>
      <c r="D182" s="139" t="s">
        <v>375</v>
      </c>
      <c r="E182" s="140" t="s">
        <v>4279</v>
      </c>
      <c r="F182" s="141" t="s">
        <v>4280</v>
      </c>
      <c r="G182" s="142" t="s">
        <v>172</v>
      </c>
      <c r="H182" s="143">
        <v>47</v>
      </c>
      <c r="I182" s="144"/>
      <c r="J182" s="145">
        <f>ROUND(I182*H182,2)</f>
        <v>0</v>
      </c>
      <c r="K182" s="146"/>
      <c r="L182" s="32"/>
      <c r="M182" s="147" t="s">
        <v>1</v>
      </c>
      <c r="N182" s="148" t="s">
        <v>45</v>
      </c>
      <c r="P182" s="149">
        <f>O182*H182</f>
        <v>0</v>
      </c>
      <c r="Q182" s="149">
        <v>0</v>
      </c>
      <c r="R182" s="149">
        <f>Q182*H182</f>
        <v>0</v>
      </c>
      <c r="S182" s="149">
        <v>0.255</v>
      </c>
      <c r="T182" s="150">
        <f>S182*H182</f>
        <v>11.984999999999999</v>
      </c>
      <c r="AR182" s="151" t="s">
        <v>379</v>
      </c>
      <c r="AT182" s="151" t="s">
        <v>375</v>
      </c>
      <c r="AU182" s="151" t="s">
        <v>90</v>
      </c>
      <c r="AY182" s="17" t="s">
        <v>373</v>
      </c>
      <c r="BE182" s="152">
        <f>IF(N182="základní",J182,0)</f>
        <v>0</v>
      </c>
      <c r="BF182" s="152">
        <f>IF(N182="snížená",J182,0)</f>
        <v>0</v>
      </c>
      <c r="BG182" s="152">
        <f>IF(N182="zákl. přenesená",J182,0)</f>
        <v>0</v>
      </c>
      <c r="BH182" s="152">
        <f>IF(N182="sníž. přenesená",J182,0)</f>
        <v>0</v>
      </c>
      <c r="BI182" s="152">
        <f>IF(N182="nulová",J182,0)</f>
        <v>0</v>
      </c>
      <c r="BJ182" s="17" t="s">
        <v>87</v>
      </c>
      <c r="BK182" s="152">
        <f>ROUND(I182*H182,2)</f>
        <v>0</v>
      </c>
      <c r="BL182" s="17" t="s">
        <v>379</v>
      </c>
      <c r="BM182" s="151" t="s">
        <v>4281</v>
      </c>
    </row>
    <row r="183" spans="2:65" s="1" customFormat="1" ht="37.9" customHeight="1">
      <c r="B183" s="32"/>
      <c r="C183" s="139" t="s">
        <v>7</v>
      </c>
      <c r="D183" s="139" t="s">
        <v>375</v>
      </c>
      <c r="E183" s="140" t="s">
        <v>4282</v>
      </c>
      <c r="F183" s="141" t="s">
        <v>4283</v>
      </c>
      <c r="G183" s="142" t="s">
        <v>172</v>
      </c>
      <c r="H183" s="143">
        <v>1058</v>
      </c>
      <c r="I183" s="144"/>
      <c r="J183" s="145">
        <f>ROUND(I183*H183,2)</f>
        <v>0</v>
      </c>
      <c r="K183" s="146"/>
      <c r="L183" s="32"/>
      <c r="M183" s="147" t="s">
        <v>1</v>
      </c>
      <c r="N183" s="148" t="s">
        <v>45</v>
      </c>
      <c r="P183" s="149">
        <f>O183*H183</f>
        <v>0</v>
      </c>
      <c r="Q183" s="149">
        <v>0</v>
      </c>
      <c r="R183" s="149">
        <f>Q183*H183</f>
        <v>0</v>
      </c>
      <c r="S183" s="149">
        <v>0.4</v>
      </c>
      <c r="T183" s="150">
        <f>S183*H183</f>
        <v>423.20000000000005</v>
      </c>
      <c r="AR183" s="151" t="s">
        <v>379</v>
      </c>
      <c r="AT183" s="151" t="s">
        <v>375</v>
      </c>
      <c r="AU183" s="151" t="s">
        <v>90</v>
      </c>
      <c r="AY183" s="17" t="s">
        <v>373</v>
      </c>
      <c r="BE183" s="152">
        <f>IF(N183="základní",J183,0)</f>
        <v>0</v>
      </c>
      <c r="BF183" s="152">
        <f>IF(N183="snížená",J183,0)</f>
        <v>0</v>
      </c>
      <c r="BG183" s="152">
        <f>IF(N183="zákl. přenesená",J183,0)</f>
        <v>0</v>
      </c>
      <c r="BH183" s="152">
        <f>IF(N183="sníž. přenesená",J183,0)</f>
        <v>0</v>
      </c>
      <c r="BI183" s="152">
        <f>IF(N183="nulová",J183,0)</f>
        <v>0</v>
      </c>
      <c r="BJ183" s="17" t="s">
        <v>87</v>
      </c>
      <c r="BK183" s="152">
        <f>ROUND(I183*H183,2)</f>
        <v>0</v>
      </c>
      <c r="BL183" s="17" t="s">
        <v>379</v>
      </c>
      <c r="BM183" s="151" t="s">
        <v>4284</v>
      </c>
    </row>
    <row r="184" spans="2:65" s="1" customFormat="1" ht="24.2" customHeight="1">
      <c r="B184" s="32"/>
      <c r="C184" s="139" t="s">
        <v>560</v>
      </c>
      <c r="D184" s="139" t="s">
        <v>375</v>
      </c>
      <c r="E184" s="140" t="s">
        <v>4285</v>
      </c>
      <c r="F184" s="141" t="s">
        <v>4286</v>
      </c>
      <c r="G184" s="142" t="s">
        <v>172</v>
      </c>
      <c r="H184" s="143">
        <v>100</v>
      </c>
      <c r="I184" s="144"/>
      <c r="J184" s="145">
        <f>ROUND(I184*H184,2)</f>
        <v>0</v>
      </c>
      <c r="K184" s="146"/>
      <c r="L184" s="32"/>
      <c r="M184" s="147" t="s">
        <v>1</v>
      </c>
      <c r="N184" s="148" t="s">
        <v>45</v>
      </c>
      <c r="P184" s="149">
        <f>O184*H184</f>
        <v>0</v>
      </c>
      <c r="Q184" s="149">
        <v>0</v>
      </c>
      <c r="R184" s="149">
        <f>Q184*H184</f>
        <v>0</v>
      </c>
      <c r="S184" s="149">
        <v>0.22</v>
      </c>
      <c r="T184" s="150">
        <f>S184*H184</f>
        <v>22</v>
      </c>
      <c r="AR184" s="151" t="s">
        <v>379</v>
      </c>
      <c r="AT184" s="151" t="s">
        <v>375</v>
      </c>
      <c r="AU184" s="151" t="s">
        <v>90</v>
      </c>
      <c r="AY184" s="17" t="s">
        <v>373</v>
      </c>
      <c r="BE184" s="152">
        <f>IF(N184="základní",J184,0)</f>
        <v>0</v>
      </c>
      <c r="BF184" s="152">
        <f>IF(N184="snížená",J184,0)</f>
        <v>0</v>
      </c>
      <c r="BG184" s="152">
        <f>IF(N184="zákl. přenesená",J184,0)</f>
        <v>0</v>
      </c>
      <c r="BH184" s="152">
        <f>IF(N184="sníž. přenesená",J184,0)</f>
        <v>0</v>
      </c>
      <c r="BI184" s="152">
        <f>IF(N184="nulová",J184,0)</f>
        <v>0</v>
      </c>
      <c r="BJ184" s="17" t="s">
        <v>87</v>
      </c>
      <c r="BK184" s="152">
        <f>ROUND(I184*H184,2)</f>
        <v>0</v>
      </c>
      <c r="BL184" s="17" t="s">
        <v>379</v>
      </c>
      <c r="BM184" s="151" t="s">
        <v>4287</v>
      </c>
    </row>
    <row r="185" spans="2:65" s="1" customFormat="1" ht="37.9" customHeight="1">
      <c r="B185" s="32"/>
      <c r="C185" s="139" t="s">
        <v>567</v>
      </c>
      <c r="D185" s="139" t="s">
        <v>375</v>
      </c>
      <c r="E185" s="140" t="s">
        <v>4288</v>
      </c>
      <c r="F185" s="141" t="s">
        <v>4289</v>
      </c>
      <c r="G185" s="142" t="s">
        <v>172</v>
      </c>
      <c r="H185" s="143">
        <v>128</v>
      </c>
      <c r="I185" s="144"/>
      <c r="J185" s="145">
        <f>ROUND(I185*H185,2)</f>
        <v>0</v>
      </c>
      <c r="K185" s="146"/>
      <c r="L185" s="32"/>
      <c r="M185" s="147" t="s">
        <v>1</v>
      </c>
      <c r="N185" s="148" t="s">
        <v>45</v>
      </c>
      <c r="P185" s="149">
        <f>O185*H185</f>
        <v>0</v>
      </c>
      <c r="Q185" s="149">
        <v>0</v>
      </c>
      <c r="R185" s="149">
        <f>Q185*H185</f>
        <v>0</v>
      </c>
      <c r="S185" s="149">
        <v>0.28999999999999998</v>
      </c>
      <c r="T185" s="150">
        <f>S185*H185</f>
        <v>37.119999999999997</v>
      </c>
      <c r="AR185" s="151" t="s">
        <v>379</v>
      </c>
      <c r="AT185" s="151" t="s">
        <v>375</v>
      </c>
      <c r="AU185" s="151" t="s">
        <v>90</v>
      </c>
      <c r="AY185" s="17" t="s">
        <v>373</v>
      </c>
      <c r="BE185" s="152">
        <f>IF(N185="základní",J185,0)</f>
        <v>0</v>
      </c>
      <c r="BF185" s="152">
        <f>IF(N185="snížená",J185,0)</f>
        <v>0</v>
      </c>
      <c r="BG185" s="152">
        <f>IF(N185="zákl. přenesená",J185,0)</f>
        <v>0</v>
      </c>
      <c r="BH185" s="152">
        <f>IF(N185="sníž. přenesená",J185,0)</f>
        <v>0</v>
      </c>
      <c r="BI185" s="152">
        <f>IF(N185="nulová",J185,0)</f>
        <v>0</v>
      </c>
      <c r="BJ185" s="17" t="s">
        <v>87</v>
      </c>
      <c r="BK185" s="152">
        <f>ROUND(I185*H185,2)</f>
        <v>0</v>
      </c>
      <c r="BL185" s="17" t="s">
        <v>379</v>
      </c>
      <c r="BM185" s="151" t="s">
        <v>4290</v>
      </c>
    </row>
    <row r="186" spans="2:65" s="1" customFormat="1" ht="37.9" customHeight="1">
      <c r="B186" s="32"/>
      <c r="C186" s="139" t="s">
        <v>572</v>
      </c>
      <c r="D186" s="139" t="s">
        <v>375</v>
      </c>
      <c r="E186" s="140" t="s">
        <v>4291</v>
      </c>
      <c r="F186" s="141" t="s">
        <v>4292</v>
      </c>
      <c r="G186" s="142" t="s">
        <v>172</v>
      </c>
      <c r="H186" s="143">
        <v>3207</v>
      </c>
      <c r="I186" s="144"/>
      <c r="J186" s="145">
        <f>ROUND(I186*H186,2)</f>
        <v>0</v>
      </c>
      <c r="K186" s="146"/>
      <c r="L186" s="32"/>
      <c r="M186" s="147" t="s">
        <v>1</v>
      </c>
      <c r="N186" s="148" t="s">
        <v>45</v>
      </c>
      <c r="P186" s="149">
        <f>O186*H186</f>
        <v>0</v>
      </c>
      <c r="Q186" s="149">
        <v>0</v>
      </c>
      <c r="R186" s="149">
        <f>Q186*H186</f>
        <v>0</v>
      </c>
      <c r="S186" s="149">
        <v>0.44</v>
      </c>
      <c r="T186" s="150">
        <f>S186*H186</f>
        <v>1411.08</v>
      </c>
      <c r="AR186" s="151" t="s">
        <v>379</v>
      </c>
      <c r="AT186" s="151" t="s">
        <v>375</v>
      </c>
      <c r="AU186" s="151" t="s">
        <v>90</v>
      </c>
      <c r="AY186" s="17" t="s">
        <v>373</v>
      </c>
      <c r="BE186" s="152">
        <f>IF(N186="základní",J186,0)</f>
        <v>0</v>
      </c>
      <c r="BF186" s="152">
        <f>IF(N186="snížená",J186,0)</f>
        <v>0</v>
      </c>
      <c r="BG186" s="152">
        <f>IF(N186="zákl. přenesená",J186,0)</f>
        <v>0</v>
      </c>
      <c r="BH186" s="152">
        <f>IF(N186="sníž. přenesená",J186,0)</f>
        <v>0</v>
      </c>
      <c r="BI186" s="152">
        <f>IF(N186="nulová",J186,0)</f>
        <v>0</v>
      </c>
      <c r="BJ186" s="17" t="s">
        <v>87</v>
      </c>
      <c r="BK186" s="152">
        <f>ROUND(I186*H186,2)</f>
        <v>0</v>
      </c>
      <c r="BL186" s="17" t="s">
        <v>379</v>
      </c>
      <c r="BM186" s="151" t="s">
        <v>4293</v>
      </c>
    </row>
    <row r="187" spans="2:65" s="13" customFormat="1" ht="11.25">
      <c r="B187" s="160"/>
      <c r="D187" s="154" t="s">
        <v>381</v>
      </c>
      <c r="E187" s="161" t="s">
        <v>1</v>
      </c>
      <c r="F187" s="162" t="s">
        <v>4294</v>
      </c>
      <c r="H187" s="163">
        <v>3207</v>
      </c>
      <c r="I187" s="164"/>
      <c r="L187" s="160"/>
      <c r="M187" s="165"/>
      <c r="T187" s="166"/>
      <c r="AT187" s="161" t="s">
        <v>381</v>
      </c>
      <c r="AU187" s="161" t="s">
        <v>90</v>
      </c>
      <c r="AV187" s="13" t="s">
        <v>90</v>
      </c>
      <c r="AW187" s="13" t="s">
        <v>36</v>
      </c>
      <c r="AX187" s="13" t="s">
        <v>87</v>
      </c>
      <c r="AY187" s="161" t="s">
        <v>373</v>
      </c>
    </row>
    <row r="188" spans="2:65" s="1" customFormat="1" ht="33" customHeight="1">
      <c r="B188" s="32"/>
      <c r="C188" s="139" t="s">
        <v>598</v>
      </c>
      <c r="D188" s="139" t="s">
        <v>375</v>
      </c>
      <c r="E188" s="140" t="s">
        <v>4295</v>
      </c>
      <c r="F188" s="141" t="s">
        <v>4296</v>
      </c>
      <c r="G188" s="142" t="s">
        <v>172</v>
      </c>
      <c r="H188" s="143">
        <v>2033.5</v>
      </c>
      <c r="I188" s="144"/>
      <c r="J188" s="145">
        <f>ROUND(I188*H188,2)</f>
        <v>0</v>
      </c>
      <c r="K188" s="146"/>
      <c r="L188" s="32"/>
      <c r="M188" s="147" t="s">
        <v>1</v>
      </c>
      <c r="N188" s="148" t="s">
        <v>45</v>
      </c>
      <c r="P188" s="149">
        <f>O188*H188</f>
        <v>0</v>
      </c>
      <c r="Q188" s="149">
        <v>0</v>
      </c>
      <c r="R188" s="149">
        <f>Q188*H188</f>
        <v>0</v>
      </c>
      <c r="S188" s="149">
        <v>0.22</v>
      </c>
      <c r="T188" s="150">
        <f>S188*H188</f>
        <v>447.37</v>
      </c>
      <c r="AR188" s="151" t="s">
        <v>379</v>
      </c>
      <c r="AT188" s="151" t="s">
        <v>375</v>
      </c>
      <c r="AU188" s="151" t="s">
        <v>90</v>
      </c>
      <c r="AY188" s="17" t="s">
        <v>373</v>
      </c>
      <c r="BE188" s="152">
        <f>IF(N188="základní",J188,0)</f>
        <v>0</v>
      </c>
      <c r="BF188" s="152">
        <f>IF(N188="snížená",J188,0)</f>
        <v>0</v>
      </c>
      <c r="BG188" s="152">
        <f>IF(N188="zákl. přenesená",J188,0)</f>
        <v>0</v>
      </c>
      <c r="BH188" s="152">
        <f>IF(N188="sníž. přenesená",J188,0)</f>
        <v>0</v>
      </c>
      <c r="BI188" s="152">
        <f>IF(N188="nulová",J188,0)</f>
        <v>0</v>
      </c>
      <c r="BJ188" s="17" t="s">
        <v>87</v>
      </c>
      <c r="BK188" s="152">
        <f>ROUND(I188*H188,2)</f>
        <v>0</v>
      </c>
      <c r="BL188" s="17" t="s">
        <v>379</v>
      </c>
      <c r="BM188" s="151" t="s">
        <v>4297</v>
      </c>
    </row>
    <row r="189" spans="2:65" s="13" customFormat="1" ht="11.25">
      <c r="B189" s="160"/>
      <c r="D189" s="154" t="s">
        <v>381</v>
      </c>
      <c r="E189" s="161" t="s">
        <v>1</v>
      </c>
      <c r="F189" s="162" t="s">
        <v>4298</v>
      </c>
      <c r="H189" s="163">
        <v>2033.5</v>
      </c>
      <c r="I189" s="164"/>
      <c r="L189" s="160"/>
      <c r="M189" s="165"/>
      <c r="T189" s="166"/>
      <c r="AT189" s="161" t="s">
        <v>381</v>
      </c>
      <c r="AU189" s="161" t="s">
        <v>90</v>
      </c>
      <c r="AV189" s="13" t="s">
        <v>90</v>
      </c>
      <c r="AW189" s="13" t="s">
        <v>36</v>
      </c>
      <c r="AX189" s="13" t="s">
        <v>87</v>
      </c>
      <c r="AY189" s="161" t="s">
        <v>373</v>
      </c>
    </row>
    <row r="190" spans="2:65" s="1" customFormat="1" ht="37.9" customHeight="1">
      <c r="B190" s="32"/>
      <c r="C190" s="139" t="s">
        <v>606</v>
      </c>
      <c r="D190" s="139" t="s">
        <v>375</v>
      </c>
      <c r="E190" s="140" t="s">
        <v>4299</v>
      </c>
      <c r="F190" s="141" t="s">
        <v>4300</v>
      </c>
      <c r="G190" s="142" t="s">
        <v>172</v>
      </c>
      <c r="H190" s="143">
        <v>47</v>
      </c>
      <c r="I190" s="144"/>
      <c r="J190" s="145">
        <f>ROUND(I190*H190,2)</f>
        <v>0</v>
      </c>
      <c r="K190" s="146"/>
      <c r="L190" s="32"/>
      <c r="M190" s="147" t="s">
        <v>1</v>
      </c>
      <c r="N190" s="148" t="s">
        <v>45</v>
      </c>
      <c r="P190" s="149">
        <f>O190*H190</f>
        <v>0</v>
      </c>
      <c r="Q190" s="149">
        <v>0</v>
      </c>
      <c r="R190" s="149">
        <f>Q190*H190</f>
        <v>0</v>
      </c>
      <c r="S190" s="149">
        <v>0.28999999999999998</v>
      </c>
      <c r="T190" s="150">
        <f>S190*H190</f>
        <v>13.629999999999999</v>
      </c>
      <c r="AR190" s="151" t="s">
        <v>379</v>
      </c>
      <c r="AT190" s="151" t="s">
        <v>375</v>
      </c>
      <c r="AU190" s="151" t="s">
        <v>90</v>
      </c>
      <c r="AY190" s="17" t="s">
        <v>373</v>
      </c>
      <c r="BE190" s="152">
        <f>IF(N190="základní",J190,0)</f>
        <v>0</v>
      </c>
      <c r="BF190" s="152">
        <f>IF(N190="snížená",J190,0)</f>
        <v>0</v>
      </c>
      <c r="BG190" s="152">
        <f>IF(N190="zákl. přenesená",J190,0)</f>
        <v>0</v>
      </c>
      <c r="BH190" s="152">
        <f>IF(N190="sníž. přenesená",J190,0)</f>
        <v>0</v>
      </c>
      <c r="BI190" s="152">
        <f>IF(N190="nulová",J190,0)</f>
        <v>0</v>
      </c>
      <c r="BJ190" s="17" t="s">
        <v>87</v>
      </c>
      <c r="BK190" s="152">
        <f>ROUND(I190*H190,2)</f>
        <v>0</v>
      </c>
      <c r="BL190" s="17" t="s">
        <v>379</v>
      </c>
      <c r="BM190" s="151" t="s">
        <v>4301</v>
      </c>
    </row>
    <row r="191" spans="2:65" s="1" customFormat="1" ht="37.9" customHeight="1">
      <c r="B191" s="32"/>
      <c r="C191" s="139" t="s">
        <v>614</v>
      </c>
      <c r="D191" s="139" t="s">
        <v>375</v>
      </c>
      <c r="E191" s="140" t="s">
        <v>4302</v>
      </c>
      <c r="F191" s="141" t="s">
        <v>4303</v>
      </c>
      <c r="G191" s="142" t="s">
        <v>172</v>
      </c>
      <c r="H191" s="143">
        <v>12</v>
      </c>
      <c r="I191" s="144"/>
      <c r="J191" s="145">
        <f>ROUND(I191*H191,2)</f>
        <v>0</v>
      </c>
      <c r="K191" s="146"/>
      <c r="L191" s="32"/>
      <c r="M191" s="147" t="s">
        <v>1</v>
      </c>
      <c r="N191" s="148" t="s">
        <v>45</v>
      </c>
      <c r="P191" s="149">
        <f>O191*H191</f>
        <v>0</v>
      </c>
      <c r="Q191" s="149">
        <v>0</v>
      </c>
      <c r="R191" s="149">
        <f>Q191*H191</f>
        <v>0</v>
      </c>
      <c r="S191" s="149">
        <v>0.57999999999999996</v>
      </c>
      <c r="T191" s="150">
        <f>S191*H191</f>
        <v>6.9599999999999991</v>
      </c>
      <c r="AR191" s="151" t="s">
        <v>379</v>
      </c>
      <c r="AT191" s="151" t="s">
        <v>375</v>
      </c>
      <c r="AU191" s="151" t="s">
        <v>90</v>
      </c>
      <c r="AY191" s="17" t="s">
        <v>373</v>
      </c>
      <c r="BE191" s="152">
        <f>IF(N191="základní",J191,0)</f>
        <v>0</v>
      </c>
      <c r="BF191" s="152">
        <f>IF(N191="snížená",J191,0)</f>
        <v>0</v>
      </c>
      <c r="BG191" s="152">
        <f>IF(N191="zákl. přenesená",J191,0)</f>
        <v>0</v>
      </c>
      <c r="BH191" s="152">
        <f>IF(N191="sníž. přenesená",J191,0)</f>
        <v>0</v>
      </c>
      <c r="BI191" s="152">
        <f>IF(N191="nulová",J191,0)</f>
        <v>0</v>
      </c>
      <c r="BJ191" s="17" t="s">
        <v>87</v>
      </c>
      <c r="BK191" s="152">
        <f>ROUND(I191*H191,2)</f>
        <v>0</v>
      </c>
      <c r="BL191" s="17" t="s">
        <v>379</v>
      </c>
      <c r="BM191" s="151" t="s">
        <v>4304</v>
      </c>
    </row>
    <row r="192" spans="2:65" s="13" customFormat="1" ht="11.25">
      <c r="B192" s="160"/>
      <c r="D192" s="154" t="s">
        <v>381</v>
      </c>
      <c r="E192" s="161" t="s">
        <v>1</v>
      </c>
      <c r="F192" s="162" t="s">
        <v>4305</v>
      </c>
      <c r="H192" s="163">
        <v>12</v>
      </c>
      <c r="I192" s="164"/>
      <c r="L192" s="160"/>
      <c r="M192" s="165"/>
      <c r="T192" s="166"/>
      <c r="AT192" s="161" t="s">
        <v>381</v>
      </c>
      <c r="AU192" s="161" t="s">
        <v>90</v>
      </c>
      <c r="AV192" s="13" t="s">
        <v>90</v>
      </c>
      <c r="AW192" s="13" t="s">
        <v>36</v>
      </c>
      <c r="AX192" s="13" t="s">
        <v>87</v>
      </c>
      <c r="AY192" s="161" t="s">
        <v>373</v>
      </c>
    </row>
    <row r="193" spans="2:65" s="1" customFormat="1" ht="24.2" customHeight="1">
      <c r="B193" s="32"/>
      <c r="C193" s="139" t="s">
        <v>621</v>
      </c>
      <c r="D193" s="139" t="s">
        <v>375</v>
      </c>
      <c r="E193" s="140" t="s">
        <v>4306</v>
      </c>
      <c r="F193" s="141" t="s">
        <v>4307</v>
      </c>
      <c r="G193" s="142" t="s">
        <v>172</v>
      </c>
      <c r="H193" s="143">
        <v>35</v>
      </c>
      <c r="I193" s="144"/>
      <c r="J193" s="145">
        <f>ROUND(I193*H193,2)</f>
        <v>0</v>
      </c>
      <c r="K193" s="146"/>
      <c r="L193" s="32"/>
      <c r="M193" s="147" t="s">
        <v>1</v>
      </c>
      <c r="N193" s="148" t="s">
        <v>45</v>
      </c>
      <c r="P193" s="149">
        <f>O193*H193</f>
        <v>0</v>
      </c>
      <c r="Q193" s="149">
        <v>1.0000000000000001E-5</v>
      </c>
      <c r="R193" s="149">
        <f>Q193*H193</f>
        <v>3.5000000000000005E-4</v>
      </c>
      <c r="S193" s="149">
        <v>9.1999999999999998E-2</v>
      </c>
      <c r="T193" s="150">
        <f>S193*H193</f>
        <v>3.2199999999999998</v>
      </c>
      <c r="AR193" s="151" t="s">
        <v>379</v>
      </c>
      <c r="AT193" s="151" t="s">
        <v>375</v>
      </c>
      <c r="AU193" s="151" t="s">
        <v>90</v>
      </c>
      <c r="AY193" s="17" t="s">
        <v>373</v>
      </c>
      <c r="BE193" s="152">
        <f>IF(N193="základní",J193,0)</f>
        <v>0</v>
      </c>
      <c r="BF193" s="152">
        <f>IF(N193="snížená",J193,0)</f>
        <v>0</v>
      </c>
      <c r="BG193" s="152">
        <f>IF(N193="zákl. přenesená",J193,0)</f>
        <v>0</v>
      </c>
      <c r="BH193" s="152">
        <f>IF(N193="sníž. přenesená",J193,0)</f>
        <v>0</v>
      </c>
      <c r="BI193" s="152">
        <f>IF(N193="nulová",J193,0)</f>
        <v>0</v>
      </c>
      <c r="BJ193" s="17" t="s">
        <v>87</v>
      </c>
      <c r="BK193" s="152">
        <f>ROUND(I193*H193,2)</f>
        <v>0</v>
      </c>
      <c r="BL193" s="17" t="s">
        <v>379</v>
      </c>
      <c r="BM193" s="151" t="s">
        <v>4308</v>
      </c>
    </row>
    <row r="194" spans="2:65" s="13" customFormat="1" ht="11.25">
      <c r="B194" s="160"/>
      <c r="D194" s="154" t="s">
        <v>381</v>
      </c>
      <c r="E194" s="161" t="s">
        <v>1</v>
      </c>
      <c r="F194" s="162" t="s">
        <v>4309</v>
      </c>
      <c r="H194" s="163">
        <v>35</v>
      </c>
      <c r="I194" s="164"/>
      <c r="L194" s="160"/>
      <c r="M194" s="165"/>
      <c r="T194" s="166"/>
      <c r="AT194" s="161" t="s">
        <v>381</v>
      </c>
      <c r="AU194" s="161" t="s">
        <v>90</v>
      </c>
      <c r="AV194" s="13" t="s">
        <v>90</v>
      </c>
      <c r="AW194" s="13" t="s">
        <v>36</v>
      </c>
      <c r="AX194" s="13" t="s">
        <v>87</v>
      </c>
      <c r="AY194" s="161" t="s">
        <v>373</v>
      </c>
    </row>
    <row r="195" spans="2:65" s="1" customFormat="1" ht="24.2" customHeight="1">
      <c r="B195" s="32"/>
      <c r="C195" s="139" t="s">
        <v>627</v>
      </c>
      <c r="D195" s="139" t="s">
        <v>375</v>
      </c>
      <c r="E195" s="140" t="s">
        <v>4310</v>
      </c>
      <c r="F195" s="141" t="s">
        <v>4311</v>
      </c>
      <c r="G195" s="142" t="s">
        <v>172</v>
      </c>
      <c r="H195" s="143">
        <v>29</v>
      </c>
      <c r="I195" s="144"/>
      <c r="J195" s="145">
        <f>ROUND(I195*H195,2)</f>
        <v>0</v>
      </c>
      <c r="K195" s="146"/>
      <c r="L195" s="32"/>
      <c r="M195" s="147" t="s">
        <v>1</v>
      </c>
      <c r="N195" s="148" t="s">
        <v>45</v>
      </c>
      <c r="P195" s="149">
        <f>O195*H195</f>
        <v>0</v>
      </c>
      <c r="Q195" s="149">
        <v>2.0000000000000002E-5</v>
      </c>
      <c r="R195" s="149">
        <f>Q195*H195</f>
        <v>5.8E-4</v>
      </c>
      <c r="S195" s="149">
        <v>0.13800000000000001</v>
      </c>
      <c r="T195" s="150">
        <f>S195*H195</f>
        <v>4.0020000000000007</v>
      </c>
      <c r="AR195" s="151" t="s">
        <v>379</v>
      </c>
      <c r="AT195" s="151" t="s">
        <v>375</v>
      </c>
      <c r="AU195" s="151" t="s">
        <v>90</v>
      </c>
      <c r="AY195" s="17" t="s">
        <v>373</v>
      </c>
      <c r="BE195" s="152">
        <f>IF(N195="základní",J195,0)</f>
        <v>0</v>
      </c>
      <c r="BF195" s="152">
        <f>IF(N195="snížená",J195,0)</f>
        <v>0</v>
      </c>
      <c r="BG195" s="152">
        <f>IF(N195="zákl. přenesená",J195,0)</f>
        <v>0</v>
      </c>
      <c r="BH195" s="152">
        <f>IF(N195="sníž. přenesená",J195,0)</f>
        <v>0</v>
      </c>
      <c r="BI195" s="152">
        <f>IF(N195="nulová",J195,0)</f>
        <v>0</v>
      </c>
      <c r="BJ195" s="17" t="s">
        <v>87</v>
      </c>
      <c r="BK195" s="152">
        <f>ROUND(I195*H195,2)</f>
        <v>0</v>
      </c>
      <c r="BL195" s="17" t="s">
        <v>379</v>
      </c>
      <c r="BM195" s="151" t="s">
        <v>4312</v>
      </c>
    </row>
    <row r="196" spans="2:65" s="13" customFormat="1" ht="11.25">
      <c r="B196" s="160"/>
      <c r="D196" s="154" t="s">
        <v>381</v>
      </c>
      <c r="E196" s="161" t="s">
        <v>1</v>
      </c>
      <c r="F196" s="162" t="s">
        <v>4313</v>
      </c>
      <c r="H196" s="163">
        <v>29</v>
      </c>
      <c r="I196" s="164"/>
      <c r="L196" s="160"/>
      <c r="M196" s="165"/>
      <c r="T196" s="166"/>
      <c r="AT196" s="161" t="s">
        <v>381</v>
      </c>
      <c r="AU196" s="161" t="s">
        <v>90</v>
      </c>
      <c r="AV196" s="13" t="s">
        <v>90</v>
      </c>
      <c r="AW196" s="13" t="s">
        <v>36</v>
      </c>
      <c r="AX196" s="13" t="s">
        <v>87</v>
      </c>
      <c r="AY196" s="161" t="s">
        <v>373</v>
      </c>
    </row>
    <row r="197" spans="2:65" s="1" customFormat="1" ht="24.2" customHeight="1">
      <c r="B197" s="32"/>
      <c r="C197" s="139" t="s">
        <v>638</v>
      </c>
      <c r="D197" s="139" t="s">
        <v>375</v>
      </c>
      <c r="E197" s="140" t="s">
        <v>4314</v>
      </c>
      <c r="F197" s="141" t="s">
        <v>4315</v>
      </c>
      <c r="G197" s="142" t="s">
        <v>465</v>
      </c>
      <c r="H197" s="143">
        <v>65.5</v>
      </c>
      <c r="I197" s="144"/>
      <c r="J197" s="145">
        <f>ROUND(I197*H197,2)</f>
        <v>0</v>
      </c>
      <c r="K197" s="146"/>
      <c r="L197" s="32"/>
      <c r="M197" s="147" t="s">
        <v>1</v>
      </c>
      <c r="N197" s="148" t="s">
        <v>45</v>
      </c>
      <c r="P197" s="149">
        <f>O197*H197</f>
        <v>0</v>
      </c>
      <c r="Q197" s="149">
        <v>0</v>
      </c>
      <c r="R197" s="149">
        <f>Q197*H197</f>
        <v>0</v>
      </c>
      <c r="S197" s="149">
        <v>0.20499999999999999</v>
      </c>
      <c r="T197" s="150">
        <f>S197*H197</f>
        <v>13.427499999999998</v>
      </c>
      <c r="AR197" s="151" t="s">
        <v>379</v>
      </c>
      <c r="AT197" s="151" t="s">
        <v>375</v>
      </c>
      <c r="AU197" s="151" t="s">
        <v>90</v>
      </c>
      <c r="AY197" s="17" t="s">
        <v>373</v>
      </c>
      <c r="BE197" s="152">
        <f>IF(N197="základní",J197,0)</f>
        <v>0</v>
      </c>
      <c r="BF197" s="152">
        <f>IF(N197="snížená",J197,0)</f>
        <v>0</v>
      </c>
      <c r="BG197" s="152">
        <f>IF(N197="zákl. přenesená",J197,0)</f>
        <v>0</v>
      </c>
      <c r="BH197" s="152">
        <f>IF(N197="sníž. přenesená",J197,0)</f>
        <v>0</v>
      </c>
      <c r="BI197" s="152">
        <f>IF(N197="nulová",J197,0)</f>
        <v>0</v>
      </c>
      <c r="BJ197" s="17" t="s">
        <v>87</v>
      </c>
      <c r="BK197" s="152">
        <f>ROUND(I197*H197,2)</f>
        <v>0</v>
      </c>
      <c r="BL197" s="17" t="s">
        <v>379</v>
      </c>
      <c r="BM197" s="151" t="s">
        <v>4316</v>
      </c>
    </row>
    <row r="198" spans="2:65" s="11" customFormat="1" ht="22.9" customHeight="1">
      <c r="B198" s="127"/>
      <c r="D198" s="128" t="s">
        <v>79</v>
      </c>
      <c r="E198" s="137" t="s">
        <v>90</v>
      </c>
      <c r="F198" s="137" t="s">
        <v>448</v>
      </c>
      <c r="I198" s="130"/>
      <c r="J198" s="138">
        <f>BK198</f>
        <v>0</v>
      </c>
      <c r="L198" s="127"/>
      <c r="M198" s="132"/>
      <c r="P198" s="133">
        <f>SUM(P199:P210)</f>
        <v>0</v>
      </c>
      <c r="R198" s="133">
        <f>SUM(R199:R210)</f>
        <v>25.166185000000002</v>
      </c>
      <c r="T198" s="134">
        <f>SUM(T199:T210)</f>
        <v>0</v>
      </c>
      <c r="AR198" s="128" t="s">
        <v>87</v>
      </c>
      <c r="AT198" s="135" t="s">
        <v>79</v>
      </c>
      <c r="AU198" s="135" t="s">
        <v>87</v>
      </c>
      <c r="AY198" s="128" t="s">
        <v>373</v>
      </c>
      <c r="BK198" s="136">
        <f>SUM(BK199:BK210)</f>
        <v>0</v>
      </c>
    </row>
    <row r="199" spans="2:65" s="1" customFormat="1" ht="24.2" customHeight="1">
      <c r="B199" s="32"/>
      <c r="C199" s="139" t="s">
        <v>644</v>
      </c>
      <c r="D199" s="139" t="s">
        <v>375</v>
      </c>
      <c r="E199" s="140" t="s">
        <v>4317</v>
      </c>
      <c r="F199" s="141" t="s">
        <v>4318</v>
      </c>
      <c r="G199" s="142" t="s">
        <v>395</v>
      </c>
      <c r="H199" s="143">
        <v>47.3</v>
      </c>
      <c r="I199" s="144"/>
      <c r="J199" s="145">
        <f>ROUND(I199*H199,2)</f>
        <v>0</v>
      </c>
      <c r="K199" s="146"/>
      <c r="L199" s="32"/>
      <c r="M199" s="147" t="s">
        <v>1</v>
      </c>
      <c r="N199" s="148" t="s">
        <v>45</v>
      </c>
      <c r="P199" s="149">
        <f>O199*H199</f>
        <v>0</v>
      </c>
      <c r="Q199" s="149">
        <v>0</v>
      </c>
      <c r="R199" s="149">
        <f>Q199*H199</f>
        <v>0</v>
      </c>
      <c r="S199" s="149">
        <v>0</v>
      </c>
      <c r="T199" s="150">
        <f>S199*H199</f>
        <v>0</v>
      </c>
      <c r="AR199" s="151" t="s">
        <v>379</v>
      </c>
      <c r="AT199" s="151" t="s">
        <v>375</v>
      </c>
      <c r="AU199" s="151" t="s">
        <v>90</v>
      </c>
      <c r="AY199" s="17" t="s">
        <v>373</v>
      </c>
      <c r="BE199" s="152">
        <f>IF(N199="základní",J199,0)</f>
        <v>0</v>
      </c>
      <c r="BF199" s="152">
        <f>IF(N199="snížená",J199,0)</f>
        <v>0</v>
      </c>
      <c r="BG199" s="152">
        <f>IF(N199="zákl. přenesená",J199,0)</f>
        <v>0</v>
      </c>
      <c r="BH199" s="152">
        <f>IF(N199="sníž. přenesená",J199,0)</f>
        <v>0</v>
      </c>
      <c r="BI199" s="152">
        <f>IF(N199="nulová",J199,0)</f>
        <v>0</v>
      </c>
      <c r="BJ199" s="17" t="s">
        <v>87</v>
      </c>
      <c r="BK199" s="152">
        <f>ROUND(I199*H199,2)</f>
        <v>0</v>
      </c>
      <c r="BL199" s="17" t="s">
        <v>379</v>
      </c>
      <c r="BM199" s="151" t="s">
        <v>4319</v>
      </c>
    </row>
    <row r="200" spans="2:65" s="13" customFormat="1" ht="11.25">
      <c r="B200" s="160"/>
      <c r="D200" s="154" t="s">
        <v>381</v>
      </c>
      <c r="E200" s="161" t="s">
        <v>1</v>
      </c>
      <c r="F200" s="162" t="s">
        <v>4320</v>
      </c>
      <c r="H200" s="163">
        <v>29.324000000000002</v>
      </c>
      <c r="I200" s="164"/>
      <c r="L200" s="160"/>
      <c r="M200" s="165"/>
      <c r="T200" s="166"/>
      <c r="AT200" s="161" t="s">
        <v>381</v>
      </c>
      <c r="AU200" s="161" t="s">
        <v>90</v>
      </c>
      <c r="AV200" s="13" t="s">
        <v>90</v>
      </c>
      <c r="AW200" s="13" t="s">
        <v>36</v>
      </c>
      <c r="AX200" s="13" t="s">
        <v>80</v>
      </c>
      <c r="AY200" s="161" t="s">
        <v>373</v>
      </c>
    </row>
    <row r="201" spans="2:65" s="13" customFormat="1" ht="11.25">
      <c r="B201" s="160"/>
      <c r="D201" s="154" t="s">
        <v>381</v>
      </c>
      <c r="E201" s="161" t="s">
        <v>1</v>
      </c>
      <c r="F201" s="162" t="s">
        <v>4321</v>
      </c>
      <c r="H201" s="163">
        <v>17.975999999999999</v>
      </c>
      <c r="I201" s="164"/>
      <c r="L201" s="160"/>
      <c r="M201" s="165"/>
      <c r="T201" s="166"/>
      <c r="AT201" s="161" t="s">
        <v>381</v>
      </c>
      <c r="AU201" s="161" t="s">
        <v>90</v>
      </c>
      <c r="AV201" s="13" t="s">
        <v>90</v>
      </c>
      <c r="AW201" s="13" t="s">
        <v>36</v>
      </c>
      <c r="AX201" s="13" t="s">
        <v>80</v>
      </c>
      <c r="AY201" s="161" t="s">
        <v>373</v>
      </c>
    </row>
    <row r="202" spans="2:65" s="14" customFormat="1" ht="11.25">
      <c r="B202" s="167"/>
      <c r="D202" s="154" t="s">
        <v>381</v>
      </c>
      <c r="E202" s="168" t="s">
        <v>1</v>
      </c>
      <c r="F202" s="169" t="s">
        <v>386</v>
      </c>
      <c r="H202" s="170">
        <v>47.3</v>
      </c>
      <c r="I202" s="171"/>
      <c r="L202" s="167"/>
      <c r="M202" s="172"/>
      <c r="T202" s="173"/>
      <c r="AT202" s="168" t="s">
        <v>381</v>
      </c>
      <c r="AU202" s="168" t="s">
        <v>90</v>
      </c>
      <c r="AV202" s="14" t="s">
        <v>379</v>
      </c>
      <c r="AW202" s="14" t="s">
        <v>36</v>
      </c>
      <c r="AX202" s="14" t="s">
        <v>87</v>
      </c>
      <c r="AY202" s="168" t="s">
        <v>373</v>
      </c>
    </row>
    <row r="203" spans="2:65" s="1" customFormat="1" ht="24.2" customHeight="1">
      <c r="B203" s="32"/>
      <c r="C203" s="139" t="s">
        <v>658</v>
      </c>
      <c r="D203" s="139" t="s">
        <v>375</v>
      </c>
      <c r="E203" s="140" t="s">
        <v>4322</v>
      </c>
      <c r="F203" s="141" t="s">
        <v>4323</v>
      </c>
      <c r="G203" s="142" t="s">
        <v>395</v>
      </c>
      <c r="H203" s="143">
        <v>5.5</v>
      </c>
      <c r="I203" s="144"/>
      <c r="J203" s="145">
        <f>ROUND(I203*H203,2)</f>
        <v>0</v>
      </c>
      <c r="K203" s="146"/>
      <c r="L203" s="32"/>
      <c r="M203" s="147" t="s">
        <v>1</v>
      </c>
      <c r="N203" s="148" t="s">
        <v>45</v>
      </c>
      <c r="P203" s="149">
        <f>O203*H203</f>
        <v>0</v>
      </c>
      <c r="Q203" s="149">
        <v>0</v>
      </c>
      <c r="R203" s="149">
        <f>Q203*H203</f>
        <v>0</v>
      </c>
      <c r="S203" s="149">
        <v>0</v>
      </c>
      <c r="T203" s="150">
        <f>S203*H203</f>
        <v>0</v>
      </c>
      <c r="AR203" s="151" t="s">
        <v>379</v>
      </c>
      <c r="AT203" s="151" t="s">
        <v>375</v>
      </c>
      <c r="AU203" s="151" t="s">
        <v>90</v>
      </c>
      <c r="AY203" s="17" t="s">
        <v>373</v>
      </c>
      <c r="BE203" s="152">
        <f>IF(N203="základní",J203,0)</f>
        <v>0</v>
      </c>
      <c r="BF203" s="152">
        <f>IF(N203="snížená",J203,0)</f>
        <v>0</v>
      </c>
      <c r="BG203" s="152">
        <f>IF(N203="zákl. přenesená",J203,0)</f>
        <v>0</v>
      </c>
      <c r="BH203" s="152">
        <f>IF(N203="sníž. přenesená",J203,0)</f>
        <v>0</v>
      </c>
      <c r="BI203" s="152">
        <f>IF(N203="nulová",J203,0)</f>
        <v>0</v>
      </c>
      <c r="BJ203" s="17" t="s">
        <v>87</v>
      </c>
      <c r="BK203" s="152">
        <f>ROUND(I203*H203,2)</f>
        <v>0</v>
      </c>
      <c r="BL203" s="17" t="s">
        <v>379</v>
      </c>
      <c r="BM203" s="151" t="s">
        <v>4324</v>
      </c>
    </row>
    <row r="204" spans="2:65" s="13" customFormat="1" ht="11.25">
      <c r="B204" s="160"/>
      <c r="D204" s="154" t="s">
        <v>381</v>
      </c>
      <c r="E204" s="161" t="s">
        <v>1</v>
      </c>
      <c r="F204" s="162" t="s">
        <v>4325</v>
      </c>
      <c r="H204" s="163">
        <v>5.5</v>
      </c>
      <c r="I204" s="164"/>
      <c r="L204" s="160"/>
      <c r="M204" s="165"/>
      <c r="T204" s="166"/>
      <c r="AT204" s="161" t="s">
        <v>381</v>
      </c>
      <c r="AU204" s="161" t="s">
        <v>90</v>
      </c>
      <c r="AV204" s="13" t="s">
        <v>90</v>
      </c>
      <c r="AW204" s="13" t="s">
        <v>36</v>
      </c>
      <c r="AX204" s="13" t="s">
        <v>87</v>
      </c>
      <c r="AY204" s="161" t="s">
        <v>373</v>
      </c>
    </row>
    <row r="205" spans="2:65" s="1" customFormat="1" ht="24.2" customHeight="1">
      <c r="B205" s="32"/>
      <c r="C205" s="139" t="s">
        <v>663</v>
      </c>
      <c r="D205" s="139" t="s">
        <v>375</v>
      </c>
      <c r="E205" s="140" t="s">
        <v>4326</v>
      </c>
      <c r="F205" s="141" t="s">
        <v>4327</v>
      </c>
      <c r="G205" s="142" t="s">
        <v>172</v>
      </c>
      <c r="H205" s="143">
        <v>331.5</v>
      </c>
      <c r="I205" s="144"/>
      <c r="J205" s="145">
        <f>ROUND(I205*H205,2)</f>
        <v>0</v>
      </c>
      <c r="K205" s="146"/>
      <c r="L205" s="32"/>
      <c r="M205" s="147" t="s">
        <v>1</v>
      </c>
      <c r="N205" s="148" t="s">
        <v>45</v>
      </c>
      <c r="P205" s="149">
        <f>O205*H205</f>
        <v>0</v>
      </c>
      <c r="Q205" s="149">
        <v>2.7E-4</v>
      </c>
      <c r="R205" s="149">
        <f>Q205*H205</f>
        <v>8.9505000000000001E-2</v>
      </c>
      <c r="S205" s="149">
        <v>0</v>
      </c>
      <c r="T205" s="150">
        <f>S205*H205</f>
        <v>0</v>
      </c>
      <c r="AR205" s="151" t="s">
        <v>379</v>
      </c>
      <c r="AT205" s="151" t="s">
        <v>375</v>
      </c>
      <c r="AU205" s="151" t="s">
        <v>90</v>
      </c>
      <c r="AY205" s="17" t="s">
        <v>373</v>
      </c>
      <c r="BE205" s="152">
        <f>IF(N205="základní",J205,0)</f>
        <v>0</v>
      </c>
      <c r="BF205" s="152">
        <f>IF(N205="snížená",J205,0)</f>
        <v>0</v>
      </c>
      <c r="BG205" s="152">
        <f>IF(N205="zákl. přenesená",J205,0)</f>
        <v>0</v>
      </c>
      <c r="BH205" s="152">
        <f>IF(N205="sníž. přenesená",J205,0)</f>
        <v>0</v>
      </c>
      <c r="BI205" s="152">
        <f>IF(N205="nulová",J205,0)</f>
        <v>0</v>
      </c>
      <c r="BJ205" s="17" t="s">
        <v>87</v>
      </c>
      <c r="BK205" s="152">
        <f>ROUND(I205*H205,2)</f>
        <v>0</v>
      </c>
      <c r="BL205" s="17" t="s">
        <v>379</v>
      </c>
      <c r="BM205" s="151" t="s">
        <v>4328</v>
      </c>
    </row>
    <row r="206" spans="2:65" s="13" customFormat="1" ht="11.25">
      <c r="B206" s="160"/>
      <c r="D206" s="154" t="s">
        <v>381</v>
      </c>
      <c r="E206" s="161" t="s">
        <v>1</v>
      </c>
      <c r="F206" s="162" t="s">
        <v>4329</v>
      </c>
      <c r="H206" s="163">
        <v>331.5</v>
      </c>
      <c r="I206" s="164"/>
      <c r="L206" s="160"/>
      <c r="M206" s="165"/>
      <c r="T206" s="166"/>
      <c r="AT206" s="161" t="s">
        <v>381</v>
      </c>
      <c r="AU206" s="161" t="s">
        <v>90</v>
      </c>
      <c r="AV206" s="13" t="s">
        <v>90</v>
      </c>
      <c r="AW206" s="13" t="s">
        <v>36</v>
      </c>
      <c r="AX206" s="13" t="s">
        <v>87</v>
      </c>
      <c r="AY206" s="161" t="s">
        <v>373</v>
      </c>
    </row>
    <row r="207" spans="2:65" s="1" customFormat="1" ht="16.5" customHeight="1">
      <c r="B207" s="32"/>
      <c r="C207" s="185" t="s">
        <v>667</v>
      </c>
      <c r="D207" s="185" t="s">
        <v>479</v>
      </c>
      <c r="E207" s="186" t="s">
        <v>4330</v>
      </c>
      <c r="F207" s="187" t="s">
        <v>4331</v>
      </c>
      <c r="G207" s="188" t="s">
        <v>172</v>
      </c>
      <c r="H207" s="189">
        <v>382</v>
      </c>
      <c r="I207" s="190"/>
      <c r="J207" s="191">
        <f>ROUND(I207*H207,2)</f>
        <v>0</v>
      </c>
      <c r="K207" s="192"/>
      <c r="L207" s="193"/>
      <c r="M207" s="194" t="s">
        <v>1</v>
      </c>
      <c r="N207" s="195" t="s">
        <v>45</v>
      </c>
      <c r="P207" s="149">
        <f>O207*H207</f>
        <v>0</v>
      </c>
      <c r="Q207" s="149">
        <v>2.5000000000000001E-4</v>
      </c>
      <c r="R207" s="149">
        <f>Q207*H207</f>
        <v>9.5500000000000002E-2</v>
      </c>
      <c r="S207" s="149">
        <v>0</v>
      </c>
      <c r="T207" s="150">
        <f>S207*H207</f>
        <v>0</v>
      </c>
      <c r="AR207" s="151" t="s">
        <v>444</v>
      </c>
      <c r="AT207" s="151" t="s">
        <v>479</v>
      </c>
      <c r="AU207" s="151" t="s">
        <v>90</v>
      </c>
      <c r="AY207" s="17" t="s">
        <v>373</v>
      </c>
      <c r="BE207" s="152">
        <f>IF(N207="základní",J207,0)</f>
        <v>0</v>
      </c>
      <c r="BF207" s="152">
        <f>IF(N207="snížená",J207,0)</f>
        <v>0</v>
      </c>
      <c r="BG207" s="152">
        <f>IF(N207="zákl. přenesená",J207,0)</f>
        <v>0</v>
      </c>
      <c r="BH207" s="152">
        <f>IF(N207="sníž. přenesená",J207,0)</f>
        <v>0</v>
      </c>
      <c r="BI207" s="152">
        <f>IF(N207="nulová",J207,0)</f>
        <v>0</v>
      </c>
      <c r="BJ207" s="17" t="s">
        <v>87</v>
      </c>
      <c r="BK207" s="152">
        <f>ROUND(I207*H207,2)</f>
        <v>0</v>
      </c>
      <c r="BL207" s="17" t="s">
        <v>379</v>
      </c>
      <c r="BM207" s="151" t="s">
        <v>4332</v>
      </c>
    </row>
    <row r="208" spans="2:65" s="13" customFormat="1" ht="11.25">
      <c r="B208" s="160"/>
      <c r="D208" s="154" t="s">
        <v>381</v>
      </c>
      <c r="E208" s="161" t="s">
        <v>1</v>
      </c>
      <c r="F208" s="162" t="s">
        <v>4333</v>
      </c>
      <c r="H208" s="163">
        <v>382</v>
      </c>
      <c r="I208" s="164"/>
      <c r="L208" s="160"/>
      <c r="M208" s="165"/>
      <c r="T208" s="166"/>
      <c r="AT208" s="161" t="s">
        <v>381</v>
      </c>
      <c r="AU208" s="161" t="s">
        <v>90</v>
      </c>
      <c r="AV208" s="13" t="s">
        <v>90</v>
      </c>
      <c r="AW208" s="13" t="s">
        <v>36</v>
      </c>
      <c r="AX208" s="13" t="s">
        <v>87</v>
      </c>
      <c r="AY208" s="161" t="s">
        <v>373</v>
      </c>
    </row>
    <row r="209" spans="2:65" s="1" customFormat="1" ht="37.9" customHeight="1">
      <c r="B209" s="32"/>
      <c r="C209" s="139" t="s">
        <v>675</v>
      </c>
      <c r="D209" s="139" t="s">
        <v>375</v>
      </c>
      <c r="E209" s="140" t="s">
        <v>4334</v>
      </c>
      <c r="F209" s="141" t="s">
        <v>4335</v>
      </c>
      <c r="G209" s="142" t="s">
        <v>465</v>
      </c>
      <c r="H209" s="143">
        <v>87</v>
      </c>
      <c r="I209" s="144"/>
      <c r="J209" s="145">
        <f>ROUND(I209*H209,2)</f>
        <v>0</v>
      </c>
      <c r="K209" s="146"/>
      <c r="L209" s="32"/>
      <c r="M209" s="147" t="s">
        <v>1</v>
      </c>
      <c r="N209" s="148" t="s">
        <v>45</v>
      </c>
      <c r="P209" s="149">
        <f>O209*H209</f>
        <v>0</v>
      </c>
      <c r="Q209" s="149">
        <v>0.28714000000000001</v>
      </c>
      <c r="R209" s="149">
        <f>Q209*H209</f>
        <v>24.981180000000002</v>
      </c>
      <c r="S209" s="149">
        <v>0</v>
      </c>
      <c r="T209" s="150">
        <f>S209*H209</f>
        <v>0</v>
      </c>
      <c r="AR209" s="151" t="s">
        <v>379</v>
      </c>
      <c r="AT209" s="151" t="s">
        <v>375</v>
      </c>
      <c r="AU209" s="151" t="s">
        <v>90</v>
      </c>
      <c r="AY209" s="17" t="s">
        <v>373</v>
      </c>
      <c r="BE209" s="152">
        <f>IF(N209="základní",J209,0)</f>
        <v>0</v>
      </c>
      <c r="BF209" s="152">
        <f>IF(N209="snížená",J209,0)</f>
        <v>0</v>
      </c>
      <c r="BG209" s="152">
        <f>IF(N209="zákl. přenesená",J209,0)</f>
        <v>0</v>
      </c>
      <c r="BH209" s="152">
        <f>IF(N209="sníž. přenesená",J209,0)</f>
        <v>0</v>
      </c>
      <c r="BI209" s="152">
        <f>IF(N209="nulová",J209,0)</f>
        <v>0</v>
      </c>
      <c r="BJ209" s="17" t="s">
        <v>87</v>
      </c>
      <c r="BK209" s="152">
        <f>ROUND(I209*H209,2)</f>
        <v>0</v>
      </c>
      <c r="BL209" s="17" t="s">
        <v>379</v>
      </c>
      <c r="BM209" s="151" t="s">
        <v>4336</v>
      </c>
    </row>
    <row r="210" spans="2:65" s="13" customFormat="1" ht="11.25">
      <c r="B210" s="160"/>
      <c r="D210" s="154" t="s">
        <v>381</v>
      </c>
      <c r="E210" s="161" t="s">
        <v>1</v>
      </c>
      <c r="F210" s="162" t="s">
        <v>4337</v>
      </c>
      <c r="H210" s="163">
        <v>87</v>
      </c>
      <c r="I210" s="164"/>
      <c r="L210" s="160"/>
      <c r="M210" s="165"/>
      <c r="T210" s="166"/>
      <c r="AT210" s="161" t="s">
        <v>381</v>
      </c>
      <c r="AU210" s="161" t="s">
        <v>90</v>
      </c>
      <c r="AV210" s="13" t="s">
        <v>90</v>
      </c>
      <c r="AW210" s="13" t="s">
        <v>36</v>
      </c>
      <c r="AX210" s="13" t="s">
        <v>87</v>
      </c>
      <c r="AY210" s="161" t="s">
        <v>373</v>
      </c>
    </row>
    <row r="211" spans="2:65" s="11" customFormat="1" ht="22.9" customHeight="1">
      <c r="B211" s="127"/>
      <c r="D211" s="128" t="s">
        <v>79</v>
      </c>
      <c r="E211" s="137" t="s">
        <v>392</v>
      </c>
      <c r="F211" s="137" t="s">
        <v>712</v>
      </c>
      <c r="I211" s="130"/>
      <c r="J211" s="138">
        <f>BK211</f>
        <v>0</v>
      </c>
      <c r="L211" s="127"/>
      <c r="M211" s="132"/>
      <c r="P211" s="133">
        <f>SUM(P212:P220)</f>
        <v>0</v>
      </c>
      <c r="R211" s="133">
        <f>SUM(R212:R220)</f>
        <v>3.7363783000000002</v>
      </c>
      <c r="T211" s="134">
        <f>SUM(T212:T220)</f>
        <v>0</v>
      </c>
      <c r="AR211" s="128" t="s">
        <v>87</v>
      </c>
      <c r="AT211" s="135" t="s">
        <v>79</v>
      </c>
      <c r="AU211" s="135" t="s">
        <v>87</v>
      </c>
      <c r="AY211" s="128" t="s">
        <v>373</v>
      </c>
      <c r="BK211" s="136">
        <f>SUM(BK212:BK220)</f>
        <v>0</v>
      </c>
    </row>
    <row r="212" spans="2:65" s="1" customFormat="1" ht="21.75" customHeight="1">
      <c r="B212" s="32"/>
      <c r="C212" s="139" t="s">
        <v>682</v>
      </c>
      <c r="D212" s="139" t="s">
        <v>375</v>
      </c>
      <c r="E212" s="140" t="s">
        <v>4338</v>
      </c>
      <c r="F212" s="141" t="s">
        <v>4339</v>
      </c>
      <c r="G212" s="142" t="s">
        <v>395</v>
      </c>
      <c r="H212" s="143">
        <v>28.7</v>
      </c>
      <c r="I212" s="144"/>
      <c r="J212" s="145">
        <f>ROUND(I212*H212,2)</f>
        <v>0</v>
      </c>
      <c r="K212" s="146"/>
      <c r="L212" s="32"/>
      <c r="M212" s="147" t="s">
        <v>1</v>
      </c>
      <c r="N212" s="148" t="s">
        <v>45</v>
      </c>
      <c r="P212" s="149">
        <f>O212*H212</f>
        <v>0</v>
      </c>
      <c r="Q212" s="149">
        <v>0</v>
      </c>
      <c r="R212" s="149">
        <f>Q212*H212</f>
        <v>0</v>
      </c>
      <c r="S212" s="149">
        <v>0</v>
      </c>
      <c r="T212" s="150">
        <f>S212*H212</f>
        <v>0</v>
      </c>
      <c r="AR212" s="151" t="s">
        <v>379</v>
      </c>
      <c r="AT212" s="151" t="s">
        <v>375</v>
      </c>
      <c r="AU212" s="151" t="s">
        <v>90</v>
      </c>
      <c r="AY212" s="17" t="s">
        <v>373</v>
      </c>
      <c r="BE212" s="152">
        <f>IF(N212="základní",J212,0)</f>
        <v>0</v>
      </c>
      <c r="BF212" s="152">
        <f>IF(N212="snížená",J212,0)</f>
        <v>0</v>
      </c>
      <c r="BG212" s="152">
        <f>IF(N212="zákl. přenesená",J212,0)</f>
        <v>0</v>
      </c>
      <c r="BH212" s="152">
        <f>IF(N212="sníž. přenesená",J212,0)</f>
        <v>0</v>
      </c>
      <c r="BI212" s="152">
        <f>IF(N212="nulová",J212,0)</f>
        <v>0</v>
      </c>
      <c r="BJ212" s="17" t="s">
        <v>87</v>
      </c>
      <c r="BK212" s="152">
        <f>ROUND(I212*H212,2)</f>
        <v>0</v>
      </c>
      <c r="BL212" s="17" t="s">
        <v>379</v>
      </c>
      <c r="BM212" s="151" t="s">
        <v>4340</v>
      </c>
    </row>
    <row r="213" spans="2:65" s="13" customFormat="1" ht="11.25">
      <c r="B213" s="160"/>
      <c r="D213" s="154" t="s">
        <v>381</v>
      </c>
      <c r="E213" s="161" t="s">
        <v>1</v>
      </c>
      <c r="F213" s="162" t="s">
        <v>4341</v>
      </c>
      <c r="H213" s="163">
        <v>28.7</v>
      </c>
      <c r="I213" s="164"/>
      <c r="L213" s="160"/>
      <c r="M213" s="165"/>
      <c r="T213" s="166"/>
      <c r="AT213" s="161" t="s">
        <v>381</v>
      </c>
      <c r="AU213" s="161" t="s">
        <v>90</v>
      </c>
      <c r="AV213" s="13" t="s">
        <v>90</v>
      </c>
      <c r="AW213" s="13" t="s">
        <v>36</v>
      </c>
      <c r="AX213" s="13" t="s">
        <v>87</v>
      </c>
      <c r="AY213" s="161" t="s">
        <v>373</v>
      </c>
    </row>
    <row r="214" spans="2:65" s="1" customFormat="1" ht="16.5" customHeight="1">
      <c r="B214" s="32"/>
      <c r="C214" s="139" t="s">
        <v>687</v>
      </c>
      <c r="D214" s="139" t="s">
        <v>375</v>
      </c>
      <c r="E214" s="140" t="s">
        <v>4342</v>
      </c>
      <c r="F214" s="141" t="s">
        <v>4343</v>
      </c>
      <c r="G214" s="142" t="s">
        <v>172</v>
      </c>
      <c r="H214" s="143">
        <v>176.5</v>
      </c>
      <c r="I214" s="144"/>
      <c r="J214" s="145">
        <f>ROUND(I214*H214,2)</f>
        <v>0</v>
      </c>
      <c r="K214" s="146"/>
      <c r="L214" s="32"/>
      <c r="M214" s="147" t="s">
        <v>1</v>
      </c>
      <c r="N214" s="148" t="s">
        <v>45</v>
      </c>
      <c r="P214" s="149">
        <f>O214*H214</f>
        <v>0</v>
      </c>
      <c r="Q214" s="149">
        <v>3.3500000000000001E-3</v>
      </c>
      <c r="R214" s="149">
        <f>Q214*H214</f>
        <v>0.591275</v>
      </c>
      <c r="S214" s="149">
        <v>0</v>
      </c>
      <c r="T214" s="150">
        <f>S214*H214</f>
        <v>0</v>
      </c>
      <c r="AR214" s="151" t="s">
        <v>379</v>
      </c>
      <c r="AT214" s="151" t="s">
        <v>375</v>
      </c>
      <c r="AU214" s="151" t="s">
        <v>90</v>
      </c>
      <c r="AY214" s="17" t="s">
        <v>373</v>
      </c>
      <c r="BE214" s="152">
        <f>IF(N214="základní",J214,0)</f>
        <v>0</v>
      </c>
      <c r="BF214" s="152">
        <f>IF(N214="snížená",J214,0)</f>
        <v>0</v>
      </c>
      <c r="BG214" s="152">
        <f>IF(N214="zákl. přenesená",J214,0)</f>
        <v>0</v>
      </c>
      <c r="BH214" s="152">
        <f>IF(N214="sníž. přenesená",J214,0)</f>
        <v>0</v>
      </c>
      <c r="BI214" s="152">
        <f>IF(N214="nulová",J214,0)</f>
        <v>0</v>
      </c>
      <c r="BJ214" s="17" t="s">
        <v>87</v>
      </c>
      <c r="BK214" s="152">
        <f>ROUND(I214*H214,2)</f>
        <v>0</v>
      </c>
      <c r="BL214" s="17" t="s">
        <v>379</v>
      </c>
      <c r="BM214" s="151" t="s">
        <v>4344</v>
      </c>
    </row>
    <row r="215" spans="2:65" s="13" customFormat="1" ht="11.25">
      <c r="B215" s="160"/>
      <c r="D215" s="154" t="s">
        <v>381</v>
      </c>
      <c r="E215" s="161" t="s">
        <v>1</v>
      </c>
      <c r="F215" s="162" t="s">
        <v>4345</v>
      </c>
      <c r="H215" s="163">
        <v>176.5</v>
      </c>
      <c r="I215" s="164"/>
      <c r="L215" s="160"/>
      <c r="M215" s="165"/>
      <c r="T215" s="166"/>
      <c r="AT215" s="161" t="s">
        <v>381</v>
      </c>
      <c r="AU215" s="161" t="s">
        <v>90</v>
      </c>
      <c r="AV215" s="13" t="s">
        <v>90</v>
      </c>
      <c r="AW215" s="13" t="s">
        <v>36</v>
      </c>
      <c r="AX215" s="13" t="s">
        <v>87</v>
      </c>
      <c r="AY215" s="161" t="s">
        <v>373</v>
      </c>
    </row>
    <row r="216" spans="2:65" s="1" customFormat="1" ht="16.5" customHeight="1">
      <c r="B216" s="32"/>
      <c r="C216" s="139" t="s">
        <v>694</v>
      </c>
      <c r="D216" s="139" t="s">
        <v>375</v>
      </c>
      <c r="E216" s="140" t="s">
        <v>4346</v>
      </c>
      <c r="F216" s="141" t="s">
        <v>4347</v>
      </c>
      <c r="G216" s="142" t="s">
        <v>172</v>
      </c>
      <c r="H216" s="143">
        <v>176.5</v>
      </c>
      <c r="I216" s="144"/>
      <c r="J216" s="145">
        <f>ROUND(I216*H216,2)</f>
        <v>0</v>
      </c>
      <c r="K216" s="146"/>
      <c r="L216" s="32"/>
      <c r="M216" s="147" t="s">
        <v>1</v>
      </c>
      <c r="N216" s="148" t="s">
        <v>45</v>
      </c>
      <c r="P216" s="149">
        <f>O216*H216</f>
        <v>0</v>
      </c>
      <c r="Q216" s="149">
        <v>0</v>
      </c>
      <c r="R216" s="149">
        <f>Q216*H216</f>
        <v>0</v>
      </c>
      <c r="S216" s="149">
        <v>0</v>
      </c>
      <c r="T216" s="150">
        <f>S216*H216</f>
        <v>0</v>
      </c>
      <c r="AR216" s="151" t="s">
        <v>379</v>
      </c>
      <c r="AT216" s="151" t="s">
        <v>375</v>
      </c>
      <c r="AU216" s="151" t="s">
        <v>90</v>
      </c>
      <c r="AY216" s="17" t="s">
        <v>373</v>
      </c>
      <c r="BE216" s="152">
        <f>IF(N216="základní",J216,0)</f>
        <v>0</v>
      </c>
      <c r="BF216" s="152">
        <f>IF(N216="snížená",J216,0)</f>
        <v>0</v>
      </c>
      <c r="BG216" s="152">
        <f>IF(N216="zákl. přenesená",J216,0)</f>
        <v>0</v>
      </c>
      <c r="BH216" s="152">
        <f>IF(N216="sníž. přenesená",J216,0)</f>
        <v>0</v>
      </c>
      <c r="BI216" s="152">
        <f>IF(N216="nulová",J216,0)</f>
        <v>0</v>
      </c>
      <c r="BJ216" s="17" t="s">
        <v>87</v>
      </c>
      <c r="BK216" s="152">
        <f>ROUND(I216*H216,2)</f>
        <v>0</v>
      </c>
      <c r="BL216" s="17" t="s">
        <v>379</v>
      </c>
      <c r="BM216" s="151" t="s">
        <v>4348</v>
      </c>
    </row>
    <row r="217" spans="2:65" s="1" customFormat="1" ht="24.2" customHeight="1">
      <c r="B217" s="32"/>
      <c r="C217" s="139" t="s">
        <v>700</v>
      </c>
      <c r="D217" s="139" t="s">
        <v>375</v>
      </c>
      <c r="E217" s="140" t="s">
        <v>4349</v>
      </c>
      <c r="F217" s="141" t="s">
        <v>4350</v>
      </c>
      <c r="G217" s="142" t="s">
        <v>172</v>
      </c>
      <c r="H217" s="143">
        <v>60</v>
      </c>
      <c r="I217" s="144"/>
      <c r="J217" s="145">
        <f>ROUND(I217*H217,2)</f>
        <v>0</v>
      </c>
      <c r="K217" s="146"/>
      <c r="L217" s="32"/>
      <c r="M217" s="147" t="s">
        <v>1</v>
      </c>
      <c r="N217" s="148" t="s">
        <v>45</v>
      </c>
      <c r="P217" s="149">
        <f>O217*H217</f>
        <v>0</v>
      </c>
      <c r="Q217" s="149">
        <v>2.5000000000000001E-3</v>
      </c>
      <c r="R217" s="149">
        <f>Q217*H217</f>
        <v>0.15</v>
      </c>
      <c r="S217" s="149">
        <v>0</v>
      </c>
      <c r="T217" s="150">
        <f>S217*H217</f>
        <v>0</v>
      </c>
      <c r="AR217" s="151" t="s">
        <v>379</v>
      </c>
      <c r="AT217" s="151" t="s">
        <v>375</v>
      </c>
      <c r="AU217" s="151" t="s">
        <v>90</v>
      </c>
      <c r="AY217" s="17" t="s">
        <v>373</v>
      </c>
      <c r="BE217" s="152">
        <f>IF(N217="základní",J217,0)</f>
        <v>0</v>
      </c>
      <c r="BF217" s="152">
        <f>IF(N217="snížená",J217,0)</f>
        <v>0</v>
      </c>
      <c r="BG217" s="152">
        <f>IF(N217="zákl. přenesená",J217,0)</f>
        <v>0</v>
      </c>
      <c r="BH217" s="152">
        <f>IF(N217="sníž. přenesená",J217,0)</f>
        <v>0</v>
      </c>
      <c r="BI217" s="152">
        <f>IF(N217="nulová",J217,0)</f>
        <v>0</v>
      </c>
      <c r="BJ217" s="17" t="s">
        <v>87</v>
      </c>
      <c r="BK217" s="152">
        <f>ROUND(I217*H217,2)</f>
        <v>0</v>
      </c>
      <c r="BL217" s="17" t="s">
        <v>379</v>
      </c>
      <c r="BM217" s="151" t="s">
        <v>4351</v>
      </c>
    </row>
    <row r="218" spans="2:65" s="13" customFormat="1" ht="11.25">
      <c r="B218" s="160"/>
      <c r="D218" s="154" t="s">
        <v>381</v>
      </c>
      <c r="E218" s="161" t="s">
        <v>1</v>
      </c>
      <c r="F218" s="162" t="s">
        <v>4352</v>
      </c>
      <c r="H218" s="163">
        <v>60</v>
      </c>
      <c r="I218" s="164"/>
      <c r="L218" s="160"/>
      <c r="M218" s="165"/>
      <c r="T218" s="166"/>
      <c r="AT218" s="161" t="s">
        <v>381</v>
      </c>
      <c r="AU218" s="161" t="s">
        <v>90</v>
      </c>
      <c r="AV218" s="13" t="s">
        <v>90</v>
      </c>
      <c r="AW218" s="13" t="s">
        <v>36</v>
      </c>
      <c r="AX218" s="13" t="s">
        <v>87</v>
      </c>
      <c r="AY218" s="161" t="s">
        <v>373</v>
      </c>
    </row>
    <row r="219" spans="2:65" s="1" customFormat="1" ht="16.5" customHeight="1">
      <c r="B219" s="32"/>
      <c r="C219" s="139" t="s">
        <v>391</v>
      </c>
      <c r="D219" s="139" t="s">
        <v>375</v>
      </c>
      <c r="E219" s="140" t="s">
        <v>4353</v>
      </c>
      <c r="F219" s="141" t="s">
        <v>4354</v>
      </c>
      <c r="G219" s="142" t="s">
        <v>647</v>
      </c>
      <c r="H219" s="143">
        <v>2.87</v>
      </c>
      <c r="I219" s="144"/>
      <c r="J219" s="145">
        <f>ROUND(I219*H219,2)</f>
        <v>0</v>
      </c>
      <c r="K219" s="146"/>
      <c r="L219" s="32"/>
      <c r="M219" s="147" t="s">
        <v>1</v>
      </c>
      <c r="N219" s="148" t="s">
        <v>45</v>
      </c>
      <c r="P219" s="149">
        <f>O219*H219</f>
        <v>0</v>
      </c>
      <c r="Q219" s="149">
        <v>1.04359</v>
      </c>
      <c r="R219" s="149">
        <f>Q219*H219</f>
        <v>2.9951033000000002</v>
      </c>
      <c r="S219" s="149">
        <v>0</v>
      </c>
      <c r="T219" s="150">
        <f>S219*H219</f>
        <v>0</v>
      </c>
      <c r="AR219" s="151" t="s">
        <v>379</v>
      </c>
      <c r="AT219" s="151" t="s">
        <v>375</v>
      </c>
      <c r="AU219" s="151" t="s">
        <v>90</v>
      </c>
      <c r="AY219" s="17" t="s">
        <v>373</v>
      </c>
      <c r="BE219" s="152">
        <f>IF(N219="základní",J219,0)</f>
        <v>0</v>
      </c>
      <c r="BF219" s="152">
        <f>IF(N219="snížená",J219,0)</f>
        <v>0</v>
      </c>
      <c r="BG219" s="152">
        <f>IF(N219="zákl. přenesená",J219,0)</f>
        <v>0</v>
      </c>
      <c r="BH219" s="152">
        <f>IF(N219="sníž. přenesená",J219,0)</f>
        <v>0</v>
      </c>
      <c r="BI219" s="152">
        <f>IF(N219="nulová",J219,0)</f>
        <v>0</v>
      </c>
      <c r="BJ219" s="17" t="s">
        <v>87</v>
      </c>
      <c r="BK219" s="152">
        <f>ROUND(I219*H219,2)</f>
        <v>0</v>
      </c>
      <c r="BL219" s="17" t="s">
        <v>379</v>
      </c>
      <c r="BM219" s="151" t="s">
        <v>4355</v>
      </c>
    </row>
    <row r="220" spans="2:65" s="13" customFormat="1" ht="11.25">
      <c r="B220" s="160"/>
      <c r="D220" s="154" t="s">
        <v>381</v>
      </c>
      <c r="E220" s="161" t="s">
        <v>1</v>
      </c>
      <c r="F220" s="162" t="s">
        <v>4356</v>
      </c>
      <c r="H220" s="163">
        <v>2.87</v>
      </c>
      <c r="I220" s="164"/>
      <c r="L220" s="160"/>
      <c r="M220" s="165"/>
      <c r="T220" s="166"/>
      <c r="AT220" s="161" t="s">
        <v>381</v>
      </c>
      <c r="AU220" s="161" t="s">
        <v>90</v>
      </c>
      <c r="AV220" s="13" t="s">
        <v>90</v>
      </c>
      <c r="AW220" s="13" t="s">
        <v>36</v>
      </c>
      <c r="AX220" s="13" t="s">
        <v>87</v>
      </c>
      <c r="AY220" s="161" t="s">
        <v>373</v>
      </c>
    </row>
    <row r="221" spans="2:65" s="11" customFormat="1" ht="22.9" customHeight="1">
      <c r="B221" s="127"/>
      <c r="D221" s="128" t="s">
        <v>79</v>
      </c>
      <c r="E221" s="137" t="s">
        <v>379</v>
      </c>
      <c r="F221" s="137" t="s">
        <v>951</v>
      </c>
      <c r="I221" s="130"/>
      <c r="J221" s="138">
        <f>BK221</f>
        <v>0</v>
      </c>
      <c r="L221" s="127"/>
      <c r="M221" s="132"/>
      <c r="P221" s="133">
        <f>SUM(P222:P223)</f>
        <v>0</v>
      </c>
      <c r="R221" s="133">
        <f>SUM(R222:R223)</f>
        <v>1.37304</v>
      </c>
      <c r="T221" s="134">
        <f>SUM(T222:T223)</f>
        <v>0</v>
      </c>
      <c r="AR221" s="128" t="s">
        <v>87</v>
      </c>
      <c r="AT221" s="135" t="s">
        <v>79</v>
      </c>
      <c r="AU221" s="135" t="s">
        <v>87</v>
      </c>
      <c r="AY221" s="128" t="s">
        <v>373</v>
      </c>
      <c r="BK221" s="136">
        <f>SUM(BK222:BK223)</f>
        <v>0</v>
      </c>
    </row>
    <row r="222" spans="2:65" s="1" customFormat="1" ht="16.5" customHeight="1">
      <c r="B222" s="32"/>
      <c r="C222" s="139" t="s">
        <v>713</v>
      </c>
      <c r="D222" s="139" t="s">
        <v>375</v>
      </c>
      <c r="E222" s="140" t="s">
        <v>4357</v>
      </c>
      <c r="F222" s="141" t="s">
        <v>4358</v>
      </c>
      <c r="G222" s="142" t="s">
        <v>914</v>
      </c>
      <c r="H222" s="143">
        <v>12</v>
      </c>
      <c r="I222" s="144"/>
      <c r="J222" s="145">
        <f>ROUND(I222*H222,2)</f>
        <v>0</v>
      </c>
      <c r="K222" s="146"/>
      <c r="L222" s="32"/>
      <c r="M222" s="147" t="s">
        <v>1</v>
      </c>
      <c r="N222" s="148" t="s">
        <v>45</v>
      </c>
      <c r="P222" s="149">
        <f>O222*H222</f>
        <v>0</v>
      </c>
      <c r="Q222" s="149">
        <v>8.7419999999999998E-2</v>
      </c>
      <c r="R222" s="149">
        <f>Q222*H222</f>
        <v>1.04904</v>
      </c>
      <c r="S222" s="149">
        <v>0</v>
      </c>
      <c r="T222" s="150">
        <f>S222*H222</f>
        <v>0</v>
      </c>
      <c r="AR222" s="151" t="s">
        <v>379</v>
      </c>
      <c r="AT222" s="151" t="s">
        <v>375</v>
      </c>
      <c r="AU222" s="151" t="s">
        <v>90</v>
      </c>
      <c r="AY222" s="17" t="s">
        <v>373</v>
      </c>
      <c r="BE222" s="152">
        <f>IF(N222="základní",J222,0)</f>
        <v>0</v>
      </c>
      <c r="BF222" s="152">
        <f>IF(N222="snížená",J222,0)</f>
        <v>0</v>
      </c>
      <c r="BG222" s="152">
        <f>IF(N222="zákl. přenesená",J222,0)</f>
        <v>0</v>
      </c>
      <c r="BH222" s="152">
        <f>IF(N222="sníž. přenesená",J222,0)</f>
        <v>0</v>
      </c>
      <c r="BI222" s="152">
        <f>IF(N222="nulová",J222,0)</f>
        <v>0</v>
      </c>
      <c r="BJ222" s="17" t="s">
        <v>87</v>
      </c>
      <c r="BK222" s="152">
        <f>ROUND(I222*H222,2)</f>
        <v>0</v>
      </c>
      <c r="BL222" s="17" t="s">
        <v>379</v>
      </c>
      <c r="BM222" s="151" t="s">
        <v>4359</v>
      </c>
    </row>
    <row r="223" spans="2:65" s="1" customFormat="1" ht="16.5" customHeight="1">
      <c r="B223" s="32"/>
      <c r="C223" s="185" t="s">
        <v>796</v>
      </c>
      <c r="D223" s="185" t="s">
        <v>479</v>
      </c>
      <c r="E223" s="186" t="s">
        <v>4360</v>
      </c>
      <c r="F223" s="187" t="s">
        <v>4361</v>
      </c>
      <c r="G223" s="188" t="s">
        <v>914</v>
      </c>
      <c r="H223" s="189">
        <v>12</v>
      </c>
      <c r="I223" s="190"/>
      <c r="J223" s="191">
        <f>ROUND(I223*H223,2)</f>
        <v>0</v>
      </c>
      <c r="K223" s="192"/>
      <c r="L223" s="193"/>
      <c r="M223" s="194" t="s">
        <v>1</v>
      </c>
      <c r="N223" s="195" t="s">
        <v>45</v>
      </c>
      <c r="P223" s="149">
        <f>O223*H223</f>
        <v>0</v>
      </c>
      <c r="Q223" s="149">
        <v>2.7E-2</v>
      </c>
      <c r="R223" s="149">
        <f>Q223*H223</f>
        <v>0.32400000000000001</v>
      </c>
      <c r="S223" s="149">
        <v>0</v>
      </c>
      <c r="T223" s="150">
        <f>S223*H223</f>
        <v>0</v>
      </c>
      <c r="AR223" s="151" t="s">
        <v>444</v>
      </c>
      <c r="AT223" s="151" t="s">
        <v>479</v>
      </c>
      <c r="AU223" s="151" t="s">
        <v>90</v>
      </c>
      <c r="AY223" s="17" t="s">
        <v>373</v>
      </c>
      <c r="BE223" s="152">
        <f>IF(N223="základní",J223,0)</f>
        <v>0</v>
      </c>
      <c r="BF223" s="152">
        <f>IF(N223="snížená",J223,0)</f>
        <v>0</v>
      </c>
      <c r="BG223" s="152">
        <f>IF(N223="zákl. přenesená",J223,0)</f>
        <v>0</v>
      </c>
      <c r="BH223" s="152">
        <f>IF(N223="sníž. přenesená",J223,0)</f>
        <v>0</v>
      </c>
      <c r="BI223" s="152">
        <f>IF(N223="nulová",J223,0)</f>
        <v>0</v>
      </c>
      <c r="BJ223" s="17" t="s">
        <v>87</v>
      </c>
      <c r="BK223" s="152">
        <f>ROUND(I223*H223,2)</f>
        <v>0</v>
      </c>
      <c r="BL223" s="17" t="s">
        <v>379</v>
      </c>
      <c r="BM223" s="151" t="s">
        <v>4362</v>
      </c>
    </row>
    <row r="224" spans="2:65" s="11" customFormat="1" ht="22.9" customHeight="1">
      <c r="B224" s="127"/>
      <c r="D224" s="128" t="s">
        <v>79</v>
      </c>
      <c r="E224" s="137" t="s">
        <v>422</v>
      </c>
      <c r="F224" s="137" t="s">
        <v>4363</v>
      </c>
      <c r="I224" s="130"/>
      <c r="J224" s="138">
        <f>BK224</f>
        <v>0</v>
      </c>
      <c r="L224" s="127"/>
      <c r="M224" s="132"/>
      <c r="P224" s="133">
        <f>SUM(P225:P260)</f>
        <v>0</v>
      </c>
      <c r="R224" s="133">
        <f>SUM(R225:R260)</f>
        <v>523.01572499999997</v>
      </c>
      <c r="T224" s="134">
        <f>SUM(T225:T260)</f>
        <v>0</v>
      </c>
      <c r="AR224" s="128" t="s">
        <v>87</v>
      </c>
      <c r="AT224" s="135" t="s">
        <v>79</v>
      </c>
      <c r="AU224" s="135" t="s">
        <v>87</v>
      </c>
      <c r="AY224" s="128" t="s">
        <v>373</v>
      </c>
      <c r="BK224" s="136">
        <f>SUM(BK225:BK260)</f>
        <v>0</v>
      </c>
    </row>
    <row r="225" spans="2:65" s="1" customFormat="1" ht="21.75" customHeight="1">
      <c r="B225" s="32"/>
      <c r="C225" s="139" t="s">
        <v>811</v>
      </c>
      <c r="D225" s="139" t="s">
        <v>375</v>
      </c>
      <c r="E225" s="140" t="s">
        <v>4364</v>
      </c>
      <c r="F225" s="141" t="s">
        <v>4365</v>
      </c>
      <c r="G225" s="142" t="s">
        <v>172</v>
      </c>
      <c r="H225" s="143">
        <v>4930</v>
      </c>
      <c r="I225" s="144"/>
      <c r="J225" s="145">
        <f>ROUND(I225*H225,2)</f>
        <v>0</v>
      </c>
      <c r="K225" s="146"/>
      <c r="L225" s="32"/>
      <c r="M225" s="147" t="s">
        <v>1</v>
      </c>
      <c r="N225" s="148" t="s">
        <v>45</v>
      </c>
      <c r="P225" s="149">
        <f>O225*H225</f>
        <v>0</v>
      </c>
      <c r="Q225" s="149">
        <v>0</v>
      </c>
      <c r="R225" s="149">
        <f>Q225*H225</f>
        <v>0</v>
      </c>
      <c r="S225" s="149">
        <v>0</v>
      </c>
      <c r="T225" s="150">
        <f>S225*H225</f>
        <v>0</v>
      </c>
      <c r="AR225" s="151" t="s">
        <v>379</v>
      </c>
      <c r="AT225" s="151" t="s">
        <v>375</v>
      </c>
      <c r="AU225" s="151" t="s">
        <v>90</v>
      </c>
      <c r="AY225" s="17" t="s">
        <v>373</v>
      </c>
      <c r="BE225" s="152">
        <f>IF(N225="základní",J225,0)</f>
        <v>0</v>
      </c>
      <c r="BF225" s="152">
        <f>IF(N225="snížená",J225,0)</f>
        <v>0</v>
      </c>
      <c r="BG225" s="152">
        <f>IF(N225="zákl. přenesená",J225,0)</f>
        <v>0</v>
      </c>
      <c r="BH225" s="152">
        <f>IF(N225="sníž. přenesená",J225,0)</f>
        <v>0</v>
      </c>
      <c r="BI225" s="152">
        <f>IF(N225="nulová",J225,0)</f>
        <v>0</v>
      </c>
      <c r="BJ225" s="17" t="s">
        <v>87</v>
      </c>
      <c r="BK225" s="152">
        <f>ROUND(I225*H225,2)</f>
        <v>0</v>
      </c>
      <c r="BL225" s="17" t="s">
        <v>379</v>
      </c>
      <c r="BM225" s="151" t="s">
        <v>4366</v>
      </c>
    </row>
    <row r="226" spans="2:65" s="13" customFormat="1" ht="11.25">
      <c r="B226" s="160"/>
      <c r="D226" s="154" t="s">
        <v>381</v>
      </c>
      <c r="E226" s="161" t="s">
        <v>1</v>
      </c>
      <c r="F226" s="162" t="s">
        <v>4367</v>
      </c>
      <c r="H226" s="163">
        <v>3360</v>
      </c>
      <c r="I226" s="164"/>
      <c r="L226" s="160"/>
      <c r="M226" s="165"/>
      <c r="T226" s="166"/>
      <c r="AT226" s="161" t="s">
        <v>381</v>
      </c>
      <c r="AU226" s="161" t="s">
        <v>90</v>
      </c>
      <c r="AV226" s="13" t="s">
        <v>90</v>
      </c>
      <c r="AW226" s="13" t="s">
        <v>36</v>
      </c>
      <c r="AX226" s="13" t="s">
        <v>80</v>
      </c>
      <c r="AY226" s="161" t="s">
        <v>373</v>
      </c>
    </row>
    <row r="227" spans="2:65" s="13" customFormat="1" ht="11.25">
      <c r="B227" s="160"/>
      <c r="D227" s="154" t="s">
        <v>381</v>
      </c>
      <c r="E227" s="161" t="s">
        <v>1</v>
      </c>
      <c r="F227" s="162" t="s">
        <v>4368</v>
      </c>
      <c r="H227" s="163">
        <v>1452</v>
      </c>
      <c r="I227" s="164"/>
      <c r="L227" s="160"/>
      <c r="M227" s="165"/>
      <c r="T227" s="166"/>
      <c r="AT227" s="161" t="s">
        <v>381</v>
      </c>
      <c r="AU227" s="161" t="s">
        <v>90</v>
      </c>
      <c r="AV227" s="13" t="s">
        <v>90</v>
      </c>
      <c r="AW227" s="13" t="s">
        <v>36</v>
      </c>
      <c r="AX227" s="13" t="s">
        <v>80</v>
      </c>
      <c r="AY227" s="161" t="s">
        <v>373</v>
      </c>
    </row>
    <row r="228" spans="2:65" s="13" customFormat="1" ht="11.25">
      <c r="B228" s="160"/>
      <c r="D228" s="154" t="s">
        <v>381</v>
      </c>
      <c r="E228" s="161" t="s">
        <v>1</v>
      </c>
      <c r="F228" s="162" t="s">
        <v>4277</v>
      </c>
      <c r="H228" s="163">
        <v>106</v>
      </c>
      <c r="I228" s="164"/>
      <c r="L228" s="160"/>
      <c r="M228" s="165"/>
      <c r="T228" s="166"/>
      <c r="AT228" s="161" t="s">
        <v>381</v>
      </c>
      <c r="AU228" s="161" t="s">
        <v>90</v>
      </c>
      <c r="AV228" s="13" t="s">
        <v>90</v>
      </c>
      <c r="AW228" s="13" t="s">
        <v>36</v>
      </c>
      <c r="AX228" s="13" t="s">
        <v>80</v>
      </c>
      <c r="AY228" s="161" t="s">
        <v>373</v>
      </c>
    </row>
    <row r="229" spans="2:65" s="13" customFormat="1" ht="11.25">
      <c r="B229" s="160"/>
      <c r="D229" s="154" t="s">
        <v>381</v>
      </c>
      <c r="E229" s="161" t="s">
        <v>1</v>
      </c>
      <c r="F229" s="162" t="s">
        <v>4369</v>
      </c>
      <c r="H229" s="163">
        <v>12</v>
      </c>
      <c r="I229" s="164"/>
      <c r="L229" s="160"/>
      <c r="M229" s="165"/>
      <c r="T229" s="166"/>
      <c r="AT229" s="161" t="s">
        <v>381</v>
      </c>
      <c r="AU229" s="161" t="s">
        <v>90</v>
      </c>
      <c r="AV229" s="13" t="s">
        <v>90</v>
      </c>
      <c r="AW229" s="13" t="s">
        <v>36</v>
      </c>
      <c r="AX229" s="13" t="s">
        <v>80</v>
      </c>
      <c r="AY229" s="161" t="s">
        <v>373</v>
      </c>
    </row>
    <row r="230" spans="2:65" s="14" customFormat="1" ht="11.25">
      <c r="B230" s="167"/>
      <c r="D230" s="154" t="s">
        <v>381</v>
      </c>
      <c r="E230" s="168" t="s">
        <v>1</v>
      </c>
      <c r="F230" s="169" t="s">
        <v>386</v>
      </c>
      <c r="H230" s="170">
        <v>4930</v>
      </c>
      <c r="I230" s="171"/>
      <c r="L230" s="167"/>
      <c r="M230" s="172"/>
      <c r="T230" s="173"/>
      <c r="AT230" s="168" t="s">
        <v>381</v>
      </c>
      <c r="AU230" s="168" t="s">
        <v>90</v>
      </c>
      <c r="AV230" s="14" t="s">
        <v>379</v>
      </c>
      <c r="AW230" s="14" t="s">
        <v>36</v>
      </c>
      <c r="AX230" s="14" t="s">
        <v>87</v>
      </c>
      <c r="AY230" s="168" t="s">
        <v>373</v>
      </c>
    </row>
    <row r="231" spans="2:65" s="1" customFormat="1" ht="21.75" customHeight="1">
      <c r="B231" s="32"/>
      <c r="C231" s="139" t="s">
        <v>816</v>
      </c>
      <c r="D231" s="139" t="s">
        <v>375</v>
      </c>
      <c r="E231" s="140" t="s">
        <v>4370</v>
      </c>
      <c r="F231" s="141" t="s">
        <v>4371</v>
      </c>
      <c r="G231" s="142" t="s">
        <v>172</v>
      </c>
      <c r="H231" s="143">
        <v>1731</v>
      </c>
      <c r="I231" s="144"/>
      <c r="J231" s="145">
        <f>ROUND(I231*H231,2)</f>
        <v>0</v>
      </c>
      <c r="K231" s="146"/>
      <c r="L231" s="32"/>
      <c r="M231" s="147" t="s">
        <v>1</v>
      </c>
      <c r="N231" s="148" t="s">
        <v>45</v>
      </c>
      <c r="P231" s="149">
        <f>O231*H231</f>
        <v>0</v>
      </c>
      <c r="Q231" s="149">
        <v>0</v>
      </c>
      <c r="R231" s="149">
        <f>Q231*H231</f>
        <v>0</v>
      </c>
      <c r="S231" s="149">
        <v>0</v>
      </c>
      <c r="T231" s="150">
        <f>S231*H231</f>
        <v>0</v>
      </c>
      <c r="AR231" s="151" t="s">
        <v>379</v>
      </c>
      <c r="AT231" s="151" t="s">
        <v>375</v>
      </c>
      <c r="AU231" s="151" t="s">
        <v>90</v>
      </c>
      <c r="AY231" s="17" t="s">
        <v>373</v>
      </c>
      <c r="BE231" s="152">
        <f>IF(N231="základní",J231,0)</f>
        <v>0</v>
      </c>
      <c r="BF231" s="152">
        <f>IF(N231="snížená",J231,0)</f>
        <v>0</v>
      </c>
      <c r="BG231" s="152">
        <f>IF(N231="zákl. přenesená",J231,0)</f>
        <v>0</v>
      </c>
      <c r="BH231" s="152">
        <f>IF(N231="sníž. přenesená",J231,0)</f>
        <v>0</v>
      </c>
      <c r="BI231" s="152">
        <f>IF(N231="nulová",J231,0)</f>
        <v>0</v>
      </c>
      <c r="BJ231" s="17" t="s">
        <v>87</v>
      </c>
      <c r="BK231" s="152">
        <f>ROUND(I231*H231,2)</f>
        <v>0</v>
      </c>
      <c r="BL231" s="17" t="s">
        <v>379</v>
      </c>
      <c r="BM231" s="151" t="s">
        <v>4372</v>
      </c>
    </row>
    <row r="232" spans="2:65" s="13" customFormat="1" ht="11.25">
      <c r="B232" s="160"/>
      <c r="D232" s="154" t="s">
        <v>381</v>
      </c>
      <c r="E232" s="161" t="s">
        <v>1</v>
      </c>
      <c r="F232" s="162" t="s">
        <v>4373</v>
      </c>
      <c r="H232" s="163">
        <v>8</v>
      </c>
      <c r="I232" s="164"/>
      <c r="L232" s="160"/>
      <c r="M232" s="165"/>
      <c r="T232" s="166"/>
      <c r="AT232" s="161" t="s">
        <v>381</v>
      </c>
      <c r="AU232" s="161" t="s">
        <v>90</v>
      </c>
      <c r="AV232" s="13" t="s">
        <v>90</v>
      </c>
      <c r="AW232" s="13" t="s">
        <v>36</v>
      </c>
      <c r="AX232" s="13" t="s">
        <v>80</v>
      </c>
      <c r="AY232" s="161" t="s">
        <v>373</v>
      </c>
    </row>
    <row r="233" spans="2:65" s="13" customFormat="1" ht="11.25">
      <c r="B233" s="160"/>
      <c r="D233" s="154" t="s">
        <v>381</v>
      </c>
      <c r="E233" s="161" t="s">
        <v>1</v>
      </c>
      <c r="F233" s="162" t="s">
        <v>4374</v>
      </c>
      <c r="H233" s="163">
        <v>263.125</v>
      </c>
      <c r="I233" s="164"/>
      <c r="L233" s="160"/>
      <c r="M233" s="165"/>
      <c r="T233" s="166"/>
      <c r="AT233" s="161" t="s">
        <v>381</v>
      </c>
      <c r="AU233" s="161" t="s">
        <v>90</v>
      </c>
      <c r="AV233" s="13" t="s">
        <v>90</v>
      </c>
      <c r="AW233" s="13" t="s">
        <v>36</v>
      </c>
      <c r="AX233" s="13" t="s">
        <v>80</v>
      </c>
      <c r="AY233" s="161" t="s">
        <v>373</v>
      </c>
    </row>
    <row r="234" spans="2:65" s="13" customFormat="1" ht="11.25">
      <c r="B234" s="160"/>
      <c r="D234" s="154" t="s">
        <v>381</v>
      </c>
      <c r="E234" s="161" t="s">
        <v>1</v>
      </c>
      <c r="F234" s="162" t="s">
        <v>4375</v>
      </c>
      <c r="H234" s="163">
        <v>1459.875</v>
      </c>
      <c r="I234" s="164"/>
      <c r="L234" s="160"/>
      <c r="M234" s="165"/>
      <c r="T234" s="166"/>
      <c r="AT234" s="161" t="s">
        <v>381</v>
      </c>
      <c r="AU234" s="161" t="s">
        <v>90</v>
      </c>
      <c r="AV234" s="13" t="s">
        <v>90</v>
      </c>
      <c r="AW234" s="13" t="s">
        <v>36</v>
      </c>
      <c r="AX234" s="13" t="s">
        <v>80</v>
      </c>
      <c r="AY234" s="161" t="s">
        <v>373</v>
      </c>
    </row>
    <row r="235" spans="2:65" s="14" customFormat="1" ht="11.25">
      <c r="B235" s="167"/>
      <c r="D235" s="154" t="s">
        <v>381</v>
      </c>
      <c r="E235" s="168" t="s">
        <v>1</v>
      </c>
      <c r="F235" s="169" t="s">
        <v>386</v>
      </c>
      <c r="H235" s="170">
        <v>1731</v>
      </c>
      <c r="I235" s="171"/>
      <c r="L235" s="167"/>
      <c r="M235" s="172"/>
      <c r="T235" s="173"/>
      <c r="AT235" s="168" t="s">
        <v>381</v>
      </c>
      <c r="AU235" s="168" t="s">
        <v>90</v>
      </c>
      <c r="AV235" s="14" t="s">
        <v>379</v>
      </c>
      <c r="AW235" s="14" t="s">
        <v>36</v>
      </c>
      <c r="AX235" s="14" t="s">
        <v>87</v>
      </c>
      <c r="AY235" s="168" t="s">
        <v>373</v>
      </c>
    </row>
    <row r="236" spans="2:65" s="1" customFormat="1" ht="24.2" customHeight="1">
      <c r="B236" s="32"/>
      <c r="C236" s="139" t="s">
        <v>836</v>
      </c>
      <c r="D236" s="139" t="s">
        <v>375</v>
      </c>
      <c r="E236" s="140" t="s">
        <v>4376</v>
      </c>
      <c r="F236" s="141" t="s">
        <v>4377</v>
      </c>
      <c r="G236" s="142" t="s">
        <v>172</v>
      </c>
      <c r="H236" s="143">
        <v>263</v>
      </c>
      <c r="I236" s="144"/>
      <c r="J236" s="145">
        <f>ROUND(I236*H236,2)</f>
        <v>0</v>
      </c>
      <c r="K236" s="146"/>
      <c r="L236" s="32"/>
      <c r="M236" s="147" t="s">
        <v>1</v>
      </c>
      <c r="N236" s="148" t="s">
        <v>45</v>
      </c>
      <c r="P236" s="149">
        <f>O236*H236</f>
        <v>0</v>
      </c>
      <c r="Q236" s="149">
        <v>0</v>
      </c>
      <c r="R236" s="149">
        <f>Q236*H236</f>
        <v>0</v>
      </c>
      <c r="S236" s="149">
        <v>0</v>
      </c>
      <c r="T236" s="150">
        <f>S236*H236</f>
        <v>0</v>
      </c>
      <c r="AR236" s="151" t="s">
        <v>379</v>
      </c>
      <c r="AT236" s="151" t="s">
        <v>375</v>
      </c>
      <c r="AU236" s="151" t="s">
        <v>90</v>
      </c>
      <c r="AY236" s="17" t="s">
        <v>373</v>
      </c>
      <c r="BE236" s="152">
        <f>IF(N236="základní",J236,0)</f>
        <v>0</v>
      </c>
      <c r="BF236" s="152">
        <f>IF(N236="snížená",J236,0)</f>
        <v>0</v>
      </c>
      <c r="BG236" s="152">
        <f>IF(N236="zákl. přenesená",J236,0)</f>
        <v>0</v>
      </c>
      <c r="BH236" s="152">
        <f>IF(N236="sníž. přenesená",J236,0)</f>
        <v>0</v>
      </c>
      <c r="BI236" s="152">
        <f>IF(N236="nulová",J236,0)</f>
        <v>0</v>
      </c>
      <c r="BJ236" s="17" t="s">
        <v>87</v>
      </c>
      <c r="BK236" s="152">
        <f>ROUND(I236*H236,2)</f>
        <v>0</v>
      </c>
      <c r="BL236" s="17" t="s">
        <v>379</v>
      </c>
      <c r="BM236" s="151" t="s">
        <v>4378</v>
      </c>
    </row>
    <row r="237" spans="2:65" s="13" customFormat="1" ht="11.25">
      <c r="B237" s="160"/>
      <c r="D237" s="154" t="s">
        <v>381</v>
      </c>
      <c r="E237" s="161" t="s">
        <v>1</v>
      </c>
      <c r="F237" s="162" t="s">
        <v>4379</v>
      </c>
      <c r="H237" s="163">
        <v>263</v>
      </c>
      <c r="I237" s="164"/>
      <c r="L237" s="160"/>
      <c r="M237" s="165"/>
      <c r="T237" s="166"/>
      <c r="AT237" s="161" t="s">
        <v>381</v>
      </c>
      <c r="AU237" s="161" t="s">
        <v>90</v>
      </c>
      <c r="AV237" s="13" t="s">
        <v>90</v>
      </c>
      <c r="AW237" s="13" t="s">
        <v>36</v>
      </c>
      <c r="AX237" s="13" t="s">
        <v>87</v>
      </c>
      <c r="AY237" s="161" t="s">
        <v>373</v>
      </c>
    </row>
    <row r="238" spans="2:65" s="1" customFormat="1" ht="24.2" customHeight="1">
      <c r="B238" s="32"/>
      <c r="C238" s="139" t="s">
        <v>841</v>
      </c>
      <c r="D238" s="139" t="s">
        <v>375</v>
      </c>
      <c r="E238" s="140" t="s">
        <v>4380</v>
      </c>
      <c r="F238" s="141" t="s">
        <v>4381</v>
      </c>
      <c r="G238" s="142" t="s">
        <v>172</v>
      </c>
      <c r="H238" s="143">
        <v>1627</v>
      </c>
      <c r="I238" s="144"/>
      <c r="J238" s="145">
        <f>ROUND(I238*H238,2)</f>
        <v>0</v>
      </c>
      <c r="K238" s="146"/>
      <c r="L238" s="32"/>
      <c r="M238" s="147" t="s">
        <v>1</v>
      </c>
      <c r="N238" s="148" t="s">
        <v>45</v>
      </c>
      <c r="P238" s="149">
        <f>O238*H238</f>
        <v>0</v>
      </c>
      <c r="Q238" s="149">
        <v>0</v>
      </c>
      <c r="R238" s="149">
        <f>Q238*H238</f>
        <v>0</v>
      </c>
      <c r="S238" s="149">
        <v>0</v>
      </c>
      <c r="T238" s="150">
        <f>S238*H238</f>
        <v>0</v>
      </c>
      <c r="AR238" s="151" t="s">
        <v>379</v>
      </c>
      <c r="AT238" s="151" t="s">
        <v>375</v>
      </c>
      <c r="AU238" s="151" t="s">
        <v>90</v>
      </c>
      <c r="AY238" s="17" t="s">
        <v>373</v>
      </c>
      <c r="BE238" s="152">
        <f>IF(N238="základní",J238,0)</f>
        <v>0</v>
      </c>
      <c r="BF238" s="152">
        <f>IF(N238="snížená",J238,0)</f>
        <v>0</v>
      </c>
      <c r="BG238" s="152">
        <f>IF(N238="zákl. přenesená",J238,0)</f>
        <v>0</v>
      </c>
      <c r="BH238" s="152">
        <f>IF(N238="sníž. přenesená",J238,0)</f>
        <v>0</v>
      </c>
      <c r="BI238" s="152">
        <f>IF(N238="nulová",J238,0)</f>
        <v>0</v>
      </c>
      <c r="BJ238" s="17" t="s">
        <v>87</v>
      </c>
      <c r="BK238" s="152">
        <f>ROUND(I238*H238,2)</f>
        <v>0</v>
      </c>
      <c r="BL238" s="17" t="s">
        <v>379</v>
      </c>
      <c r="BM238" s="151" t="s">
        <v>4382</v>
      </c>
    </row>
    <row r="239" spans="2:65" s="13" customFormat="1" ht="11.25">
      <c r="B239" s="160"/>
      <c r="D239" s="154" t="s">
        <v>381</v>
      </c>
      <c r="E239" s="161" t="s">
        <v>1</v>
      </c>
      <c r="F239" s="162" t="s">
        <v>4383</v>
      </c>
      <c r="H239" s="163">
        <v>1627</v>
      </c>
      <c r="I239" s="164"/>
      <c r="L239" s="160"/>
      <c r="M239" s="165"/>
      <c r="T239" s="166"/>
      <c r="AT239" s="161" t="s">
        <v>381</v>
      </c>
      <c r="AU239" s="161" t="s">
        <v>90</v>
      </c>
      <c r="AV239" s="13" t="s">
        <v>90</v>
      </c>
      <c r="AW239" s="13" t="s">
        <v>36</v>
      </c>
      <c r="AX239" s="13" t="s">
        <v>87</v>
      </c>
      <c r="AY239" s="161" t="s">
        <v>373</v>
      </c>
    </row>
    <row r="240" spans="2:65" s="1" customFormat="1" ht="16.5" customHeight="1">
      <c r="B240" s="32"/>
      <c r="C240" s="139" t="s">
        <v>845</v>
      </c>
      <c r="D240" s="139" t="s">
        <v>375</v>
      </c>
      <c r="E240" s="140" t="s">
        <v>4384</v>
      </c>
      <c r="F240" s="141" t="s">
        <v>4385</v>
      </c>
      <c r="G240" s="142" t="s">
        <v>172</v>
      </c>
      <c r="H240" s="143">
        <v>1633</v>
      </c>
      <c r="I240" s="144"/>
      <c r="J240" s="145">
        <f>ROUND(I240*H240,2)</f>
        <v>0</v>
      </c>
      <c r="K240" s="146"/>
      <c r="L240" s="32"/>
      <c r="M240" s="147" t="s">
        <v>1</v>
      </c>
      <c r="N240" s="148" t="s">
        <v>45</v>
      </c>
      <c r="P240" s="149">
        <f>O240*H240</f>
        <v>0</v>
      </c>
      <c r="Q240" s="149">
        <v>0</v>
      </c>
      <c r="R240" s="149">
        <f>Q240*H240</f>
        <v>0</v>
      </c>
      <c r="S240" s="149">
        <v>0</v>
      </c>
      <c r="T240" s="150">
        <f>S240*H240</f>
        <v>0</v>
      </c>
      <c r="AR240" s="151" t="s">
        <v>379</v>
      </c>
      <c r="AT240" s="151" t="s">
        <v>375</v>
      </c>
      <c r="AU240" s="151" t="s">
        <v>90</v>
      </c>
      <c r="AY240" s="17" t="s">
        <v>373</v>
      </c>
      <c r="BE240" s="152">
        <f>IF(N240="základní",J240,0)</f>
        <v>0</v>
      </c>
      <c r="BF240" s="152">
        <f>IF(N240="snížená",J240,0)</f>
        <v>0</v>
      </c>
      <c r="BG240" s="152">
        <f>IF(N240="zákl. přenesená",J240,0)</f>
        <v>0</v>
      </c>
      <c r="BH240" s="152">
        <f>IF(N240="sníž. přenesená",J240,0)</f>
        <v>0</v>
      </c>
      <c r="BI240" s="152">
        <f>IF(N240="nulová",J240,0)</f>
        <v>0</v>
      </c>
      <c r="BJ240" s="17" t="s">
        <v>87</v>
      </c>
      <c r="BK240" s="152">
        <f>ROUND(I240*H240,2)</f>
        <v>0</v>
      </c>
      <c r="BL240" s="17" t="s">
        <v>379</v>
      </c>
      <c r="BM240" s="151" t="s">
        <v>4386</v>
      </c>
    </row>
    <row r="241" spans="2:65" s="13" customFormat="1" ht="11.25">
      <c r="B241" s="160"/>
      <c r="D241" s="154" t="s">
        <v>381</v>
      </c>
      <c r="E241" s="161" t="s">
        <v>1</v>
      </c>
      <c r="F241" s="162" t="s">
        <v>4387</v>
      </c>
      <c r="H241" s="163">
        <v>1633</v>
      </c>
      <c r="I241" s="164"/>
      <c r="L241" s="160"/>
      <c r="M241" s="165"/>
      <c r="T241" s="166"/>
      <c r="AT241" s="161" t="s">
        <v>381</v>
      </c>
      <c r="AU241" s="161" t="s">
        <v>90</v>
      </c>
      <c r="AV241" s="13" t="s">
        <v>90</v>
      </c>
      <c r="AW241" s="13" t="s">
        <v>36</v>
      </c>
      <c r="AX241" s="13" t="s">
        <v>87</v>
      </c>
      <c r="AY241" s="161" t="s">
        <v>373</v>
      </c>
    </row>
    <row r="242" spans="2:65" s="1" customFormat="1" ht="16.5" customHeight="1">
      <c r="B242" s="32"/>
      <c r="C242" s="139" t="s">
        <v>849</v>
      </c>
      <c r="D242" s="139" t="s">
        <v>375</v>
      </c>
      <c r="E242" s="140" t="s">
        <v>4388</v>
      </c>
      <c r="F242" s="141" t="s">
        <v>4389</v>
      </c>
      <c r="G242" s="142" t="s">
        <v>172</v>
      </c>
      <c r="H242" s="143">
        <v>1627</v>
      </c>
      <c r="I242" s="144"/>
      <c r="J242" s="145">
        <f>ROUND(I242*H242,2)</f>
        <v>0</v>
      </c>
      <c r="K242" s="146"/>
      <c r="L242" s="32"/>
      <c r="M242" s="147" t="s">
        <v>1</v>
      </c>
      <c r="N242" s="148" t="s">
        <v>45</v>
      </c>
      <c r="P242" s="149">
        <f>O242*H242</f>
        <v>0</v>
      </c>
      <c r="Q242" s="149">
        <v>0</v>
      </c>
      <c r="R242" s="149">
        <f>Q242*H242</f>
        <v>0</v>
      </c>
      <c r="S242" s="149">
        <v>0</v>
      </c>
      <c r="T242" s="150">
        <f>S242*H242</f>
        <v>0</v>
      </c>
      <c r="AR242" s="151" t="s">
        <v>379</v>
      </c>
      <c r="AT242" s="151" t="s">
        <v>375</v>
      </c>
      <c r="AU242" s="151" t="s">
        <v>90</v>
      </c>
      <c r="AY242" s="17" t="s">
        <v>373</v>
      </c>
      <c r="BE242" s="152">
        <f>IF(N242="základní",J242,0)</f>
        <v>0</v>
      </c>
      <c r="BF242" s="152">
        <f>IF(N242="snížená",J242,0)</f>
        <v>0</v>
      </c>
      <c r="BG242" s="152">
        <f>IF(N242="zákl. přenesená",J242,0)</f>
        <v>0</v>
      </c>
      <c r="BH242" s="152">
        <f>IF(N242="sníž. přenesená",J242,0)</f>
        <v>0</v>
      </c>
      <c r="BI242" s="152">
        <f>IF(N242="nulová",J242,0)</f>
        <v>0</v>
      </c>
      <c r="BJ242" s="17" t="s">
        <v>87</v>
      </c>
      <c r="BK242" s="152">
        <f>ROUND(I242*H242,2)</f>
        <v>0</v>
      </c>
      <c r="BL242" s="17" t="s">
        <v>379</v>
      </c>
      <c r="BM242" s="151" t="s">
        <v>4390</v>
      </c>
    </row>
    <row r="243" spans="2:65" s="13" customFormat="1" ht="11.25">
      <c r="B243" s="160"/>
      <c r="D243" s="154" t="s">
        <v>381</v>
      </c>
      <c r="E243" s="161" t="s">
        <v>1</v>
      </c>
      <c r="F243" s="162" t="s">
        <v>4383</v>
      </c>
      <c r="H243" s="163">
        <v>1627</v>
      </c>
      <c r="I243" s="164"/>
      <c r="L243" s="160"/>
      <c r="M243" s="165"/>
      <c r="T243" s="166"/>
      <c r="AT243" s="161" t="s">
        <v>381</v>
      </c>
      <c r="AU243" s="161" t="s">
        <v>90</v>
      </c>
      <c r="AV243" s="13" t="s">
        <v>90</v>
      </c>
      <c r="AW243" s="13" t="s">
        <v>36</v>
      </c>
      <c r="AX243" s="13" t="s">
        <v>87</v>
      </c>
      <c r="AY243" s="161" t="s">
        <v>373</v>
      </c>
    </row>
    <row r="244" spans="2:65" s="1" customFormat="1" ht="24.2" customHeight="1">
      <c r="B244" s="32"/>
      <c r="C244" s="139" t="s">
        <v>860</v>
      </c>
      <c r="D244" s="139" t="s">
        <v>375</v>
      </c>
      <c r="E244" s="140" t="s">
        <v>4391</v>
      </c>
      <c r="F244" s="141" t="s">
        <v>4392</v>
      </c>
      <c r="G244" s="142" t="s">
        <v>172</v>
      </c>
      <c r="H244" s="143">
        <v>1633</v>
      </c>
      <c r="I244" s="144"/>
      <c r="J244" s="145">
        <f>ROUND(I244*H244,2)</f>
        <v>0</v>
      </c>
      <c r="K244" s="146"/>
      <c r="L244" s="32"/>
      <c r="M244" s="147" t="s">
        <v>1</v>
      </c>
      <c r="N244" s="148" t="s">
        <v>45</v>
      </c>
      <c r="P244" s="149">
        <f>O244*H244</f>
        <v>0</v>
      </c>
      <c r="Q244" s="149">
        <v>0</v>
      </c>
      <c r="R244" s="149">
        <f>Q244*H244</f>
        <v>0</v>
      </c>
      <c r="S244" s="149">
        <v>0</v>
      </c>
      <c r="T244" s="150">
        <f>S244*H244</f>
        <v>0</v>
      </c>
      <c r="AR244" s="151" t="s">
        <v>379</v>
      </c>
      <c r="AT244" s="151" t="s">
        <v>375</v>
      </c>
      <c r="AU244" s="151" t="s">
        <v>90</v>
      </c>
      <c r="AY244" s="17" t="s">
        <v>373</v>
      </c>
      <c r="BE244" s="152">
        <f>IF(N244="základní",J244,0)</f>
        <v>0</v>
      </c>
      <c r="BF244" s="152">
        <f>IF(N244="snížená",J244,0)</f>
        <v>0</v>
      </c>
      <c r="BG244" s="152">
        <f>IF(N244="zákl. přenesená",J244,0)</f>
        <v>0</v>
      </c>
      <c r="BH244" s="152">
        <f>IF(N244="sníž. přenesená",J244,0)</f>
        <v>0</v>
      </c>
      <c r="BI244" s="152">
        <f>IF(N244="nulová",J244,0)</f>
        <v>0</v>
      </c>
      <c r="BJ244" s="17" t="s">
        <v>87</v>
      </c>
      <c r="BK244" s="152">
        <f>ROUND(I244*H244,2)</f>
        <v>0</v>
      </c>
      <c r="BL244" s="17" t="s">
        <v>379</v>
      </c>
      <c r="BM244" s="151" t="s">
        <v>4393</v>
      </c>
    </row>
    <row r="245" spans="2:65" s="13" customFormat="1" ht="11.25">
      <c r="B245" s="160"/>
      <c r="D245" s="154" t="s">
        <v>381</v>
      </c>
      <c r="E245" s="161" t="s">
        <v>1</v>
      </c>
      <c r="F245" s="162" t="s">
        <v>4387</v>
      </c>
      <c r="H245" s="163">
        <v>1633</v>
      </c>
      <c r="I245" s="164"/>
      <c r="L245" s="160"/>
      <c r="M245" s="165"/>
      <c r="T245" s="166"/>
      <c r="AT245" s="161" t="s">
        <v>381</v>
      </c>
      <c r="AU245" s="161" t="s">
        <v>90</v>
      </c>
      <c r="AV245" s="13" t="s">
        <v>90</v>
      </c>
      <c r="AW245" s="13" t="s">
        <v>36</v>
      </c>
      <c r="AX245" s="13" t="s">
        <v>87</v>
      </c>
      <c r="AY245" s="161" t="s">
        <v>373</v>
      </c>
    </row>
    <row r="246" spans="2:65" s="1" customFormat="1" ht="37.9" customHeight="1">
      <c r="B246" s="32"/>
      <c r="C246" s="139" t="s">
        <v>880</v>
      </c>
      <c r="D246" s="139" t="s">
        <v>375</v>
      </c>
      <c r="E246" s="140" t="s">
        <v>4394</v>
      </c>
      <c r="F246" s="141" t="s">
        <v>4395</v>
      </c>
      <c r="G246" s="142" t="s">
        <v>172</v>
      </c>
      <c r="H246" s="143">
        <v>3</v>
      </c>
      <c r="I246" s="144"/>
      <c r="J246" s="145">
        <f>ROUND(I246*H246,2)</f>
        <v>0</v>
      </c>
      <c r="K246" s="146"/>
      <c r="L246" s="32"/>
      <c r="M246" s="147" t="s">
        <v>1</v>
      </c>
      <c r="N246" s="148" t="s">
        <v>45</v>
      </c>
      <c r="P246" s="149">
        <f>O246*H246</f>
        <v>0</v>
      </c>
      <c r="Q246" s="149">
        <v>8.9219999999999994E-2</v>
      </c>
      <c r="R246" s="149">
        <f>Q246*H246</f>
        <v>0.26766000000000001</v>
      </c>
      <c r="S246" s="149">
        <v>0</v>
      </c>
      <c r="T246" s="150">
        <f>S246*H246</f>
        <v>0</v>
      </c>
      <c r="AR246" s="151" t="s">
        <v>379</v>
      </c>
      <c r="AT246" s="151" t="s">
        <v>375</v>
      </c>
      <c r="AU246" s="151" t="s">
        <v>90</v>
      </c>
      <c r="AY246" s="17" t="s">
        <v>373</v>
      </c>
      <c r="BE246" s="152">
        <f>IF(N246="základní",J246,0)</f>
        <v>0</v>
      </c>
      <c r="BF246" s="152">
        <f>IF(N246="snížená",J246,0)</f>
        <v>0</v>
      </c>
      <c r="BG246" s="152">
        <f>IF(N246="zákl. přenesená",J246,0)</f>
        <v>0</v>
      </c>
      <c r="BH246" s="152">
        <f>IF(N246="sníž. přenesená",J246,0)</f>
        <v>0</v>
      </c>
      <c r="BI246" s="152">
        <f>IF(N246="nulová",J246,0)</f>
        <v>0</v>
      </c>
      <c r="BJ246" s="17" t="s">
        <v>87</v>
      </c>
      <c r="BK246" s="152">
        <f>ROUND(I246*H246,2)</f>
        <v>0</v>
      </c>
      <c r="BL246" s="17" t="s">
        <v>379</v>
      </c>
      <c r="BM246" s="151" t="s">
        <v>4396</v>
      </c>
    </row>
    <row r="247" spans="2:65" s="13" customFormat="1" ht="11.25">
      <c r="B247" s="160"/>
      <c r="D247" s="154" t="s">
        <v>381</v>
      </c>
      <c r="E247" s="161" t="s">
        <v>1</v>
      </c>
      <c r="F247" s="162" t="s">
        <v>4397</v>
      </c>
      <c r="H247" s="163">
        <v>3</v>
      </c>
      <c r="I247" s="164"/>
      <c r="L247" s="160"/>
      <c r="M247" s="165"/>
      <c r="T247" s="166"/>
      <c r="AT247" s="161" t="s">
        <v>381</v>
      </c>
      <c r="AU247" s="161" t="s">
        <v>90</v>
      </c>
      <c r="AV247" s="13" t="s">
        <v>90</v>
      </c>
      <c r="AW247" s="13" t="s">
        <v>36</v>
      </c>
      <c r="AX247" s="13" t="s">
        <v>87</v>
      </c>
      <c r="AY247" s="161" t="s">
        <v>373</v>
      </c>
    </row>
    <row r="248" spans="2:65" s="1" customFormat="1" ht="44.25" customHeight="1">
      <c r="B248" s="32"/>
      <c r="C248" s="139" t="s">
        <v>887</v>
      </c>
      <c r="D248" s="139" t="s">
        <v>375</v>
      </c>
      <c r="E248" s="140" t="s">
        <v>4398</v>
      </c>
      <c r="F248" s="141" t="s">
        <v>4399</v>
      </c>
      <c r="G248" s="142" t="s">
        <v>172</v>
      </c>
      <c r="H248" s="143">
        <v>103</v>
      </c>
      <c r="I248" s="144"/>
      <c r="J248" s="145">
        <f>ROUND(I248*H248,2)</f>
        <v>0</v>
      </c>
      <c r="K248" s="146"/>
      <c r="L248" s="32"/>
      <c r="M248" s="147" t="s">
        <v>1</v>
      </c>
      <c r="N248" s="148" t="s">
        <v>45</v>
      </c>
      <c r="P248" s="149">
        <f>O248*H248</f>
        <v>0</v>
      </c>
      <c r="Q248" s="149">
        <v>8.9219999999999994E-2</v>
      </c>
      <c r="R248" s="149">
        <f>Q248*H248</f>
        <v>9.1896599999999999</v>
      </c>
      <c r="S248" s="149">
        <v>0</v>
      </c>
      <c r="T248" s="150">
        <f>S248*H248</f>
        <v>0</v>
      </c>
      <c r="AR248" s="151" t="s">
        <v>379</v>
      </c>
      <c r="AT248" s="151" t="s">
        <v>375</v>
      </c>
      <c r="AU248" s="151" t="s">
        <v>90</v>
      </c>
      <c r="AY248" s="17" t="s">
        <v>373</v>
      </c>
      <c r="BE248" s="152">
        <f>IF(N248="základní",J248,0)</f>
        <v>0</v>
      </c>
      <c r="BF248" s="152">
        <f>IF(N248="snížená",J248,0)</f>
        <v>0</v>
      </c>
      <c r="BG248" s="152">
        <f>IF(N248="zákl. přenesená",J248,0)</f>
        <v>0</v>
      </c>
      <c r="BH248" s="152">
        <f>IF(N248="sníž. přenesená",J248,0)</f>
        <v>0</v>
      </c>
      <c r="BI248" s="152">
        <f>IF(N248="nulová",J248,0)</f>
        <v>0</v>
      </c>
      <c r="BJ248" s="17" t="s">
        <v>87</v>
      </c>
      <c r="BK248" s="152">
        <f>ROUND(I248*H248,2)</f>
        <v>0</v>
      </c>
      <c r="BL248" s="17" t="s">
        <v>379</v>
      </c>
      <c r="BM248" s="151" t="s">
        <v>4400</v>
      </c>
    </row>
    <row r="249" spans="2:65" s="13" customFormat="1" ht="11.25">
      <c r="B249" s="160"/>
      <c r="D249" s="154" t="s">
        <v>381</v>
      </c>
      <c r="E249" s="161" t="s">
        <v>1</v>
      </c>
      <c r="F249" s="162" t="s">
        <v>4401</v>
      </c>
      <c r="H249" s="163">
        <v>103</v>
      </c>
      <c r="I249" s="164"/>
      <c r="L249" s="160"/>
      <c r="M249" s="165"/>
      <c r="T249" s="166"/>
      <c r="AT249" s="161" t="s">
        <v>381</v>
      </c>
      <c r="AU249" s="161" t="s">
        <v>90</v>
      </c>
      <c r="AV249" s="13" t="s">
        <v>90</v>
      </c>
      <c r="AW249" s="13" t="s">
        <v>36</v>
      </c>
      <c r="AX249" s="13" t="s">
        <v>87</v>
      </c>
      <c r="AY249" s="161" t="s">
        <v>373</v>
      </c>
    </row>
    <row r="250" spans="2:65" s="1" customFormat="1" ht="16.5" customHeight="1">
      <c r="B250" s="32"/>
      <c r="C250" s="185" t="s">
        <v>892</v>
      </c>
      <c r="D250" s="185" t="s">
        <v>479</v>
      </c>
      <c r="E250" s="186" t="s">
        <v>4402</v>
      </c>
      <c r="F250" s="187" t="s">
        <v>4403</v>
      </c>
      <c r="G250" s="188" t="s">
        <v>172</v>
      </c>
      <c r="H250" s="189">
        <v>109</v>
      </c>
      <c r="I250" s="190"/>
      <c r="J250" s="191">
        <f>ROUND(I250*H250,2)</f>
        <v>0</v>
      </c>
      <c r="K250" s="192"/>
      <c r="L250" s="193"/>
      <c r="M250" s="194" t="s">
        <v>1</v>
      </c>
      <c r="N250" s="195" t="s">
        <v>45</v>
      </c>
      <c r="P250" s="149">
        <f>O250*H250</f>
        <v>0</v>
      </c>
      <c r="Q250" s="149">
        <v>0.13200000000000001</v>
      </c>
      <c r="R250" s="149">
        <f>Q250*H250</f>
        <v>14.388</v>
      </c>
      <c r="S250" s="149">
        <v>0</v>
      </c>
      <c r="T250" s="150">
        <f>S250*H250</f>
        <v>0</v>
      </c>
      <c r="AR250" s="151" t="s">
        <v>444</v>
      </c>
      <c r="AT250" s="151" t="s">
        <v>479</v>
      </c>
      <c r="AU250" s="151" t="s">
        <v>90</v>
      </c>
      <c r="AY250" s="17" t="s">
        <v>373</v>
      </c>
      <c r="BE250" s="152">
        <f>IF(N250="základní",J250,0)</f>
        <v>0</v>
      </c>
      <c r="BF250" s="152">
        <f>IF(N250="snížená",J250,0)</f>
        <v>0</v>
      </c>
      <c r="BG250" s="152">
        <f>IF(N250="zákl. přenesená",J250,0)</f>
        <v>0</v>
      </c>
      <c r="BH250" s="152">
        <f>IF(N250="sníž. přenesená",J250,0)</f>
        <v>0</v>
      </c>
      <c r="BI250" s="152">
        <f>IF(N250="nulová",J250,0)</f>
        <v>0</v>
      </c>
      <c r="BJ250" s="17" t="s">
        <v>87</v>
      </c>
      <c r="BK250" s="152">
        <f>ROUND(I250*H250,2)</f>
        <v>0</v>
      </c>
      <c r="BL250" s="17" t="s">
        <v>379</v>
      </c>
      <c r="BM250" s="151" t="s">
        <v>4404</v>
      </c>
    </row>
    <row r="251" spans="2:65" s="13" customFormat="1" ht="11.25">
      <c r="B251" s="160"/>
      <c r="D251" s="154" t="s">
        <v>381</v>
      </c>
      <c r="E251" s="161" t="s">
        <v>1</v>
      </c>
      <c r="F251" s="162" t="s">
        <v>4405</v>
      </c>
      <c r="H251" s="163">
        <v>109</v>
      </c>
      <c r="I251" s="164"/>
      <c r="L251" s="160"/>
      <c r="M251" s="165"/>
      <c r="T251" s="166"/>
      <c r="AT251" s="161" t="s">
        <v>381</v>
      </c>
      <c r="AU251" s="161" t="s">
        <v>90</v>
      </c>
      <c r="AV251" s="13" t="s">
        <v>90</v>
      </c>
      <c r="AW251" s="13" t="s">
        <v>36</v>
      </c>
      <c r="AX251" s="13" t="s">
        <v>87</v>
      </c>
      <c r="AY251" s="161" t="s">
        <v>373</v>
      </c>
    </row>
    <row r="252" spans="2:65" s="1" customFormat="1" ht="37.9" customHeight="1">
      <c r="B252" s="32"/>
      <c r="C252" s="139" t="s">
        <v>896</v>
      </c>
      <c r="D252" s="139" t="s">
        <v>375</v>
      </c>
      <c r="E252" s="140" t="s">
        <v>4406</v>
      </c>
      <c r="F252" s="141" t="s">
        <v>4407</v>
      </c>
      <c r="G252" s="142" t="s">
        <v>172</v>
      </c>
      <c r="H252" s="143">
        <v>1452</v>
      </c>
      <c r="I252" s="144"/>
      <c r="J252" s="145">
        <f>ROUND(I252*H252,2)</f>
        <v>0</v>
      </c>
      <c r="K252" s="146"/>
      <c r="L252" s="32"/>
      <c r="M252" s="147" t="s">
        <v>1</v>
      </c>
      <c r="N252" s="148" t="s">
        <v>45</v>
      </c>
      <c r="P252" s="149">
        <f>O252*H252</f>
        <v>0</v>
      </c>
      <c r="Q252" s="149">
        <v>0.11162</v>
      </c>
      <c r="R252" s="149">
        <f>Q252*H252</f>
        <v>162.07223999999999</v>
      </c>
      <c r="S252" s="149">
        <v>0</v>
      </c>
      <c r="T252" s="150">
        <f>S252*H252</f>
        <v>0</v>
      </c>
      <c r="AR252" s="151" t="s">
        <v>379</v>
      </c>
      <c r="AT252" s="151" t="s">
        <v>375</v>
      </c>
      <c r="AU252" s="151" t="s">
        <v>90</v>
      </c>
      <c r="AY252" s="17" t="s">
        <v>373</v>
      </c>
      <c r="BE252" s="152">
        <f>IF(N252="základní",J252,0)</f>
        <v>0</v>
      </c>
      <c r="BF252" s="152">
        <f>IF(N252="snížená",J252,0)</f>
        <v>0</v>
      </c>
      <c r="BG252" s="152">
        <f>IF(N252="zákl. přenesená",J252,0)</f>
        <v>0</v>
      </c>
      <c r="BH252" s="152">
        <f>IF(N252="sníž. přenesená",J252,0)</f>
        <v>0</v>
      </c>
      <c r="BI252" s="152">
        <f>IF(N252="nulová",J252,0)</f>
        <v>0</v>
      </c>
      <c r="BJ252" s="17" t="s">
        <v>87</v>
      </c>
      <c r="BK252" s="152">
        <f>ROUND(I252*H252,2)</f>
        <v>0</v>
      </c>
      <c r="BL252" s="17" t="s">
        <v>379</v>
      </c>
      <c r="BM252" s="151" t="s">
        <v>4408</v>
      </c>
    </row>
    <row r="253" spans="2:65" s="13" customFormat="1" ht="11.25">
      <c r="B253" s="160"/>
      <c r="D253" s="154" t="s">
        <v>381</v>
      </c>
      <c r="E253" s="161" t="s">
        <v>1</v>
      </c>
      <c r="F253" s="162" t="s">
        <v>4409</v>
      </c>
      <c r="H253" s="163">
        <v>1452</v>
      </c>
      <c r="I253" s="164"/>
      <c r="L253" s="160"/>
      <c r="M253" s="165"/>
      <c r="T253" s="166"/>
      <c r="AT253" s="161" t="s">
        <v>381</v>
      </c>
      <c r="AU253" s="161" t="s">
        <v>90</v>
      </c>
      <c r="AV253" s="13" t="s">
        <v>90</v>
      </c>
      <c r="AW253" s="13" t="s">
        <v>36</v>
      </c>
      <c r="AX253" s="13" t="s">
        <v>87</v>
      </c>
      <c r="AY253" s="161" t="s">
        <v>373</v>
      </c>
    </row>
    <row r="254" spans="2:65" s="1" customFormat="1" ht="16.5" customHeight="1">
      <c r="B254" s="32"/>
      <c r="C254" s="185" t="s">
        <v>900</v>
      </c>
      <c r="D254" s="185" t="s">
        <v>479</v>
      </c>
      <c r="E254" s="186" t="s">
        <v>4410</v>
      </c>
      <c r="F254" s="187" t="s">
        <v>4411</v>
      </c>
      <c r="G254" s="188" t="s">
        <v>172</v>
      </c>
      <c r="H254" s="189">
        <v>742</v>
      </c>
      <c r="I254" s="190"/>
      <c r="J254" s="191">
        <f>ROUND(I254*H254,2)</f>
        <v>0</v>
      </c>
      <c r="K254" s="192"/>
      <c r="L254" s="193"/>
      <c r="M254" s="194" t="s">
        <v>1</v>
      </c>
      <c r="N254" s="195" t="s">
        <v>45</v>
      </c>
      <c r="P254" s="149">
        <f>O254*H254</f>
        <v>0</v>
      </c>
      <c r="Q254" s="149">
        <v>0.17599999999999999</v>
      </c>
      <c r="R254" s="149">
        <f>Q254*H254</f>
        <v>130.59199999999998</v>
      </c>
      <c r="S254" s="149">
        <v>0</v>
      </c>
      <c r="T254" s="150">
        <f>S254*H254</f>
        <v>0</v>
      </c>
      <c r="AR254" s="151" t="s">
        <v>444</v>
      </c>
      <c r="AT254" s="151" t="s">
        <v>479</v>
      </c>
      <c r="AU254" s="151" t="s">
        <v>90</v>
      </c>
      <c r="AY254" s="17" t="s">
        <v>373</v>
      </c>
      <c r="BE254" s="152">
        <f>IF(N254="základní",J254,0)</f>
        <v>0</v>
      </c>
      <c r="BF254" s="152">
        <f>IF(N254="snížená",J254,0)</f>
        <v>0</v>
      </c>
      <c r="BG254" s="152">
        <f>IF(N254="zákl. přenesená",J254,0)</f>
        <v>0</v>
      </c>
      <c r="BH254" s="152">
        <f>IF(N254="sníž. přenesená",J254,0)</f>
        <v>0</v>
      </c>
      <c r="BI254" s="152">
        <f>IF(N254="nulová",J254,0)</f>
        <v>0</v>
      </c>
      <c r="BJ254" s="17" t="s">
        <v>87</v>
      </c>
      <c r="BK254" s="152">
        <f>ROUND(I254*H254,2)</f>
        <v>0</v>
      </c>
      <c r="BL254" s="17" t="s">
        <v>379</v>
      </c>
      <c r="BM254" s="151" t="s">
        <v>4412</v>
      </c>
    </row>
    <row r="255" spans="2:65" s="13" customFormat="1" ht="11.25">
      <c r="B255" s="160"/>
      <c r="D255" s="154" t="s">
        <v>381</v>
      </c>
      <c r="E255" s="161" t="s">
        <v>1</v>
      </c>
      <c r="F255" s="162" t="s">
        <v>4413</v>
      </c>
      <c r="H255" s="163">
        <v>742</v>
      </c>
      <c r="I255" s="164"/>
      <c r="L255" s="160"/>
      <c r="M255" s="165"/>
      <c r="T255" s="166"/>
      <c r="AT255" s="161" t="s">
        <v>381</v>
      </c>
      <c r="AU255" s="161" t="s">
        <v>90</v>
      </c>
      <c r="AV255" s="13" t="s">
        <v>90</v>
      </c>
      <c r="AW255" s="13" t="s">
        <v>36</v>
      </c>
      <c r="AX255" s="13" t="s">
        <v>87</v>
      </c>
      <c r="AY255" s="161" t="s">
        <v>373</v>
      </c>
    </row>
    <row r="256" spans="2:65" s="1" customFormat="1" ht="16.5" customHeight="1">
      <c r="B256" s="32"/>
      <c r="C256" s="185" t="s">
        <v>904</v>
      </c>
      <c r="D256" s="185" t="s">
        <v>479</v>
      </c>
      <c r="E256" s="186" t="s">
        <v>4414</v>
      </c>
      <c r="F256" s="187" t="s">
        <v>4415</v>
      </c>
      <c r="G256" s="188" t="s">
        <v>172</v>
      </c>
      <c r="H256" s="189">
        <v>726</v>
      </c>
      <c r="I256" s="190"/>
      <c r="J256" s="191">
        <f>ROUND(I256*H256,2)</f>
        <v>0</v>
      </c>
      <c r="K256" s="192"/>
      <c r="L256" s="193"/>
      <c r="M256" s="194" t="s">
        <v>1</v>
      </c>
      <c r="N256" s="195" t="s">
        <v>45</v>
      </c>
      <c r="P256" s="149">
        <f>O256*H256</f>
        <v>0</v>
      </c>
      <c r="Q256" s="149">
        <v>0.17599999999999999</v>
      </c>
      <c r="R256" s="149">
        <f>Q256*H256</f>
        <v>127.776</v>
      </c>
      <c r="S256" s="149">
        <v>0</v>
      </c>
      <c r="T256" s="150">
        <f>S256*H256</f>
        <v>0</v>
      </c>
      <c r="AR256" s="151" t="s">
        <v>444</v>
      </c>
      <c r="AT256" s="151" t="s">
        <v>479</v>
      </c>
      <c r="AU256" s="151" t="s">
        <v>90</v>
      </c>
      <c r="AY256" s="17" t="s">
        <v>373</v>
      </c>
      <c r="BE256" s="152">
        <f>IF(N256="základní",J256,0)</f>
        <v>0</v>
      </c>
      <c r="BF256" s="152">
        <f>IF(N256="snížená",J256,0)</f>
        <v>0</v>
      </c>
      <c r="BG256" s="152">
        <f>IF(N256="zákl. přenesená",J256,0)</f>
        <v>0</v>
      </c>
      <c r="BH256" s="152">
        <f>IF(N256="sníž. přenesená",J256,0)</f>
        <v>0</v>
      </c>
      <c r="BI256" s="152">
        <f>IF(N256="nulová",J256,0)</f>
        <v>0</v>
      </c>
      <c r="BJ256" s="17" t="s">
        <v>87</v>
      </c>
      <c r="BK256" s="152">
        <f>ROUND(I256*H256,2)</f>
        <v>0</v>
      </c>
      <c r="BL256" s="17" t="s">
        <v>379</v>
      </c>
      <c r="BM256" s="151" t="s">
        <v>4416</v>
      </c>
    </row>
    <row r="257" spans="2:65" s="13" customFormat="1" ht="11.25">
      <c r="B257" s="160"/>
      <c r="D257" s="154" t="s">
        <v>381</v>
      </c>
      <c r="E257" s="161" t="s">
        <v>1</v>
      </c>
      <c r="F257" s="162" t="s">
        <v>4417</v>
      </c>
      <c r="H257" s="163">
        <v>726</v>
      </c>
      <c r="I257" s="164"/>
      <c r="L257" s="160"/>
      <c r="M257" s="165"/>
      <c r="T257" s="166"/>
      <c r="AT257" s="161" t="s">
        <v>381</v>
      </c>
      <c r="AU257" s="161" t="s">
        <v>90</v>
      </c>
      <c r="AV257" s="13" t="s">
        <v>90</v>
      </c>
      <c r="AW257" s="13" t="s">
        <v>36</v>
      </c>
      <c r="AX257" s="13" t="s">
        <v>87</v>
      </c>
      <c r="AY257" s="161" t="s">
        <v>373</v>
      </c>
    </row>
    <row r="258" spans="2:65" s="1" customFormat="1" ht="37.9" customHeight="1">
      <c r="B258" s="32"/>
      <c r="C258" s="139" t="s">
        <v>911</v>
      </c>
      <c r="D258" s="139" t="s">
        <v>375</v>
      </c>
      <c r="E258" s="140" t="s">
        <v>4418</v>
      </c>
      <c r="F258" s="141" t="s">
        <v>4419</v>
      </c>
      <c r="G258" s="142" t="s">
        <v>172</v>
      </c>
      <c r="H258" s="143">
        <v>255.5</v>
      </c>
      <c r="I258" s="144"/>
      <c r="J258" s="145">
        <f>ROUND(I258*H258,2)</f>
        <v>0</v>
      </c>
      <c r="K258" s="146"/>
      <c r="L258" s="32"/>
      <c r="M258" s="147" t="s">
        <v>1</v>
      </c>
      <c r="N258" s="148" t="s">
        <v>45</v>
      </c>
      <c r="P258" s="149">
        <f>O258*H258</f>
        <v>0</v>
      </c>
      <c r="Q258" s="149">
        <v>0.11303000000000001</v>
      </c>
      <c r="R258" s="149">
        <f>Q258*H258</f>
        <v>28.879165</v>
      </c>
      <c r="S258" s="149">
        <v>0</v>
      </c>
      <c r="T258" s="150">
        <f>S258*H258</f>
        <v>0</v>
      </c>
      <c r="AR258" s="151" t="s">
        <v>379</v>
      </c>
      <c r="AT258" s="151" t="s">
        <v>375</v>
      </c>
      <c r="AU258" s="151" t="s">
        <v>90</v>
      </c>
      <c r="AY258" s="17" t="s">
        <v>373</v>
      </c>
      <c r="BE258" s="152">
        <f>IF(N258="základní",J258,0)</f>
        <v>0</v>
      </c>
      <c r="BF258" s="152">
        <f>IF(N258="snížená",J258,0)</f>
        <v>0</v>
      </c>
      <c r="BG258" s="152">
        <f>IF(N258="zákl. přenesená",J258,0)</f>
        <v>0</v>
      </c>
      <c r="BH258" s="152">
        <f>IF(N258="sníž. přenesená",J258,0)</f>
        <v>0</v>
      </c>
      <c r="BI258" s="152">
        <f>IF(N258="nulová",J258,0)</f>
        <v>0</v>
      </c>
      <c r="BJ258" s="17" t="s">
        <v>87</v>
      </c>
      <c r="BK258" s="152">
        <f>ROUND(I258*H258,2)</f>
        <v>0</v>
      </c>
      <c r="BL258" s="17" t="s">
        <v>379</v>
      </c>
      <c r="BM258" s="151" t="s">
        <v>4420</v>
      </c>
    </row>
    <row r="259" spans="2:65" s="1" customFormat="1" ht="16.5" customHeight="1">
      <c r="B259" s="32"/>
      <c r="C259" s="185" t="s">
        <v>920</v>
      </c>
      <c r="D259" s="185" t="s">
        <v>479</v>
      </c>
      <c r="E259" s="186" t="s">
        <v>4421</v>
      </c>
      <c r="F259" s="187" t="s">
        <v>4422</v>
      </c>
      <c r="G259" s="188" t="s">
        <v>172</v>
      </c>
      <c r="H259" s="189">
        <v>261</v>
      </c>
      <c r="I259" s="190"/>
      <c r="J259" s="191">
        <f>ROUND(I259*H259,2)</f>
        <v>0</v>
      </c>
      <c r="K259" s="192"/>
      <c r="L259" s="193"/>
      <c r="M259" s="194" t="s">
        <v>1</v>
      </c>
      <c r="N259" s="195" t="s">
        <v>45</v>
      </c>
      <c r="P259" s="149">
        <f>O259*H259</f>
        <v>0</v>
      </c>
      <c r="Q259" s="149">
        <v>0.191</v>
      </c>
      <c r="R259" s="149">
        <f>Q259*H259</f>
        <v>49.850999999999999</v>
      </c>
      <c r="S259" s="149">
        <v>0</v>
      </c>
      <c r="T259" s="150">
        <f>S259*H259</f>
        <v>0</v>
      </c>
      <c r="AR259" s="151" t="s">
        <v>444</v>
      </c>
      <c r="AT259" s="151" t="s">
        <v>479</v>
      </c>
      <c r="AU259" s="151" t="s">
        <v>90</v>
      </c>
      <c r="AY259" s="17" t="s">
        <v>373</v>
      </c>
      <c r="BE259" s="152">
        <f>IF(N259="základní",J259,0)</f>
        <v>0</v>
      </c>
      <c r="BF259" s="152">
        <f>IF(N259="snížená",J259,0)</f>
        <v>0</v>
      </c>
      <c r="BG259" s="152">
        <f>IF(N259="zákl. přenesená",J259,0)</f>
        <v>0</v>
      </c>
      <c r="BH259" s="152">
        <f>IF(N259="sníž. přenesená",J259,0)</f>
        <v>0</v>
      </c>
      <c r="BI259" s="152">
        <f>IF(N259="nulová",J259,0)</f>
        <v>0</v>
      </c>
      <c r="BJ259" s="17" t="s">
        <v>87</v>
      </c>
      <c r="BK259" s="152">
        <f>ROUND(I259*H259,2)</f>
        <v>0</v>
      </c>
      <c r="BL259" s="17" t="s">
        <v>379</v>
      </c>
      <c r="BM259" s="151" t="s">
        <v>4423</v>
      </c>
    </row>
    <row r="260" spans="2:65" s="13" customFormat="1" ht="11.25">
      <c r="B260" s="160"/>
      <c r="D260" s="154" t="s">
        <v>381</v>
      </c>
      <c r="E260" s="161" t="s">
        <v>1</v>
      </c>
      <c r="F260" s="162" t="s">
        <v>4424</v>
      </c>
      <c r="H260" s="163">
        <v>261</v>
      </c>
      <c r="I260" s="164"/>
      <c r="L260" s="160"/>
      <c r="M260" s="165"/>
      <c r="T260" s="166"/>
      <c r="AT260" s="161" t="s">
        <v>381</v>
      </c>
      <c r="AU260" s="161" t="s">
        <v>90</v>
      </c>
      <c r="AV260" s="13" t="s">
        <v>90</v>
      </c>
      <c r="AW260" s="13" t="s">
        <v>36</v>
      </c>
      <c r="AX260" s="13" t="s">
        <v>87</v>
      </c>
      <c r="AY260" s="161" t="s">
        <v>373</v>
      </c>
    </row>
    <row r="261" spans="2:65" s="11" customFormat="1" ht="22.9" customHeight="1">
      <c r="B261" s="127"/>
      <c r="D261" s="128" t="s">
        <v>79</v>
      </c>
      <c r="E261" s="137" t="s">
        <v>444</v>
      </c>
      <c r="F261" s="137" t="s">
        <v>1478</v>
      </c>
      <c r="I261" s="130"/>
      <c r="J261" s="138">
        <f>BK261</f>
        <v>0</v>
      </c>
      <c r="L261" s="127"/>
      <c r="M261" s="132"/>
      <c r="P261" s="133">
        <f>SUM(P262:P277)</f>
        <v>0</v>
      </c>
      <c r="R261" s="133">
        <f>SUM(R262:R277)</f>
        <v>16.31448</v>
      </c>
      <c r="T261" s="134">
        <f>SUM(T262:T277)</f>
        <v>1.3680000000000001</v>
      </c>
      <c r="AR261" s="128" t="s">
        <v>87</v>
      </c>
      <c r="AT261" s="135" t="s">
        <v>79</v>
      </c>
      <c r="AU261" s="135" t="s">
        <v>87</v>
      </c>
      <c r="AY261" s="128" t="s">
        <v>373</v>
      </c>
      <c r="BK261" s="136">
        <f>SUM(BK262:BK277)</f>
        <v>0</v>
      </c>
    </row>
    <row r="262" spans="2:65" s="1" customFormat="1" ht="21.75" customHeight="1">
      <c r="B262" s="32"/>
      <c r="C262" s="139" t="s">
        <v>930</v>
      </c>
      <c r="D262" s="139" t="s">
        <v>375</v>
      </c>
      <c r="E262" s="140" t="s">
        <v>4425</v>
      </c>
      <c r="F262" s="141" t="s">
        <v>4426</v>
      </c>
      <c r="G262" s="142" t="s">
        <v>395</v>
      </c>
      <c r="H262" s="143">
        <v>0.4</v>
      </c>
      <c r="I262" s="144"/>
      <c r="J262" s="145">
        <f>ROUND(I262*H262,2)</f>
        <v>0</v>
      </c>
      <c r="K262" s="146"/>
      <c r="L262" s="32"/>
      <c r="M262" s="147" t="s">
        <v>1</v>
      </c>
      <c r="N262" s="148" t="s">
        <v>45</v>
      </c>
      <c r="P262" s="149">
        <f>O262*H262</f>
        <v>0</v>
      </c>
      <c r="Q262" s="149">
        <v>0</v>
      </c>
      <c r="R262" s="149">
        <f>Q262*H262</f>
        <v>0</v>
      </c>
      <c r="S262" s="149">
        <v>1.92</v>
      </c>
      <c r="T262" s="150">
        <f>S262*H262</f>
        <v>0.76800000000000002</v>
      </c>
      <c r="AR262" s="151" t="s">
        <v>379</v>
      </c>
      <c r="AT262" s="151" t="s">
        <v>375</v>
      </c>
      <c r="AU262" s="151" t="s">
        <v>90</v>
      </c>
      <c r="AY262" s="17" t="s">
        <v>373</v>
      </c>
      <c r="BE262" s="152">
        <f>IF(N262="základní",J262,0)</f>
        <v>0</v>
      </c>
      <c r="BF262" s="152">
        <f>IF(N262="snížená",J262,0)</f>
        <v>0</v>
      </c>
      <c r="BG262" s="152">
        <f>IF(N262="zákl. přenesená",J262,0)</f>
        <v>0</v>
      </c>
      <c r="BH262" s="152">
        <f>IF(N262="sníž. přenesená",J262,0)</f>
        <v>0</v>
      </c>
      <c r="BI262" s="152">
        <f>IF(N262="nulová",J262,0)</f>
        <v>0</v>
      </c>
      <c r="BJ262" s="17" t="s">
        <v>87</v>
      </c>
      <c r="BK262" s="152">
        <f>ROUND(I262*H262,2)</f>
        <v>0</v>
      </c>
      <c r="BL262" s="17" t="s">
        <v>379</v>
      </c>
      <c r="BM262" s="151" t="s">
        <v>4427</v>
      </c>
    </row>
    <row r="263" spans="2:65" s="13" customFormat="1" ht="11.25">
      <c r="B263" s="160"/>
      <c r="D263" s="154" t="s">
        <v>381</v>
      </c>
      <c r="E263" s="161" t="s">
        <v>1</v>
      </c>
      <c r="F263" s="162" t="s">
        <v>4428</v>
      </c>
      <c r="H263" s="163">
        <v>0.4</v>
      </c>
      <c r="I263" s="164"/>
      <c r="L263" s="160"/>
      <c r="M263" s="165"/>
      <c r="T263" s="166"/>
      <c r="AT263" s="161" t="s">
        <v>381</v>
      </c>
      <c r="AU263" s="161" t="s">
        <v>90</v>
      </c>
      <c r="AV263" s="13" t="s">
        <v>90</v>
      </c>
      <c r="AW263" s="13" t="s">
        <v>36</v>
      </c>
      <c r="AX263" s="13" t="s">
        <v>87</v>
      </c>
      <c r="AY263" s="161" t="s">
        <v>373</v>
      </c>
    </row>
    <row r="264" spans="2:65" s="1" customFormat="1" ht="16.5" customHeight="1">
      <c r="B264" s="32"/>
      <c r="C264" s="139" t="s">
        <v>937</v>
      </c>
      <c r="D264" s="139" t="s">
        <v>375</v>
      </c>
      <c r="E264" s="140" t="s">
        <v>4429</v>
      </c>
      <c r="F264" s="141" t="s">
        <v>4430</v>
      </c>
      <c r="G264" s="142" t="s">
        <v>914</v>
      </c>
      <c r="H264" s="143">
        <v>12</v>
      </c>
      <c r="I264" s="144"/>
      <c r="J264" s="145">
        <f t="shared" ref="J264:J275" si="0">ROUND(I264*H264,2)</f>
        <v>0</v>
      </c>
      <c r="K264" s="146"/>
      <c r="L264" s="32"/>
      <c r="M264" s="147" t="s">
        <v>1</v>
      </c>
      <c r="N264" s="148" t="s">
        <v>45</v>
      </c>
      <c r="P264" s="149">
        <f t="shared" ref="P264:P275" si="1">O264*H264</f>
        <v>0</v>
      </c>
      <c r="Q264" s="149">
        <v>0.12422</v>
      </c>
      <c r="R264" s="149">
        <f t="shared" ref="R264:R275" si="2">Q264*H264</f>
        <v>1.49064</v>
      </c>
      <c r="S264" s="149">
        <v>0</v>
      </c>
      <c r="T264" s="150">
        <f t="shared" ref="T264:T275" si="3">S264*H264</f>
        <v>0</v>
      </c>
      <c r="AR264" s="151" t="s">
        <v>379</v>
      </c>
      <c r="AT264" s="151" t="s">
        <v>375</v>
      </c>
      <c r="AU264" s="151" t="s">
        <v>90</v>
      </c>
      <c r="AY264" s="17" t="s">
        <v>373</v>
      </c>
      <c r="BE264" s="152">
        <f t="shared" ref="BE264:BE275" si="4">IF(N264="základní",J264,0)</f>
        <v>0</v>
      </c>
      <c r="BF264" s="152">
        <f t="shared" ref="BF264:BF275" si="5">IF(N264="snížená",J264,0)</f>
        <v>0</v>
      </c>
      <c r="BG264" s="152">
        <f t="shared" ref="BG264:BG275" si="6">IF(N264="zákl. přenesená",J264,0)</f>
        <v>0</v>
      </c>
      <c r="BH264" s="152">
        <f t="shared" ref="BH264:BH275" si="7">IF(N264="sníž. přenesená",J264,0)</f>
        <v>0</v>
      </c>
      <c r="BI264" s="152">
        <f t="shared" ref="BI264:BI275" si="8">IF(N264="nulová",J264,0)</f>
        <v>0</v>
      </c>
      <c r="BJ264" s="17" t="s">
        <v>87</v>
      </c>
      <c r="BK264" s="152">
        <f t="shared" ref="BK264:BK275" si="9">ROUND(I264*H264,2)</f>
        <v>0</v>
      </c>
      <c r="BL264" s="17" t="s">
        <v>379</v>
      </c>
      <c r="BM264" s="151" t="s">
        <v>4431</v>
      </c>
    </row>
    <row r="265" spans="2:65" s="1" customFormat="1" ht="16.5" customHeight="1">
      <c r="B265" s="32"/>
      <c r="C265" s="185" t="s">
        <v>944</v>
      </c>
      <c r="D265" s="185" t="s">
        <v>479</v>
      </c>
      <c r="E265" s="186" t="s">
        <v>4432</v>
      </c>
      <c r="F265" s="187" t="s">
        <v>4433</v>
      </c>
      <c r="G265" s="188" t="s">
        <v>914</v>
      </c>
      <c r="H265" s="189">
        <v>12</v>
      </c>
      <c r="I265" s="190"/>
      <c r="J265" s="191">
        <f t="shared" si="0"/>
        <v>0</v>
      </c>
      <c r="K265" s="192"/>
      <c r="L265" s="193"/>
      <c r="M265" s="194" t="s">
        <v>1</v>
      </c>
      <c r="N265" s="195" t="s">
        <v>45</v>
      </c>
      <c r="P265" s="149">
        <f t="shared" si="1"/>
        <v>0</v>
      </c>
      <c r="Q265" s="149">
        <v>7.1999999999999995E-2</v>
      </c>
      <c r="R265" s="149">
        <f t="shared" si="2"/>
        <v>0.86399999999999988</v>
      </c>
      <c r="S265" s="149">
        <v>0</v>
      </c>
      <c r="T265" s="150">
        <f t="shared" si="3"/>
        <v>0</v>
      </c>
      <c r="AR265" s="151" t="s">
        <v>444</v>
      </c>
      <c r="AT265" s="151" t="s">
        <v>479</v>
      </c>
      <c r="AU265" s="151" t="s">
        <v>90</v>
      </c>
      <c r="AY265" s="17" t="s">
        <v>373</v>
      </c>
      <c r="BE265" s="152">
        <f t="shared" si="4"/>
        <v>0</v>
      </c>
      <c r="BF265" s="152">
        <f t="shared" si="5"/>
        <v>0</v>
      </c>
      <c r="BG265" s="152">
        <f t="shared" si="6"/>
        <v>0</v>
      </c>
      <c r="BH265" s="152">
        <f t="shared" si="7"/>
        <v>0</v>
      </c>
      <c r="BI265" s="152">
        <f t="shared" si="8"/>
        <v>0</v>
      </c>
      <c r="BJ265" s="17" t="s">
        <v>87</v>
      </c>
      <c r="BK265" s="152">
        <f t="shared" si="9"/>
        <v>0</v>
      </c>
      <c r="BL265" s="17" t="s">
        <v>379</v>
      </c>
      <c r="BM265" s="151" t="s">
        <v>4434</v>
      </c>
    </row>
    <row r="266" spans="2:65" s="1" customFormat="1" ht="16.5" customHeight="1">
      <c r="B266" s="32"/>
      <c r="C266" s="139" t="s">
        <v>952</v>
      </c>
      <c r="D266" s="139" t="s">
        <v>375</v>
      </c>
      <c r="E266" s="140" t="s">
        <v>4435</v>
      </c>
      <c r="F266" s="141" t="s">
        <v>4436</v>
      </c>
      <c r="G266" s="142" t="s">
        <v>914</v>
      </c>
      <c r="H266" s="143">
        <v>12</v>
      </c>
      <c r="I266" s="144"/>
      <c r="J266" s="145">
        <f t="shared" si="0"/>
        <v>0</v>
      </c>
      <c r="K266" s="146"/>
      <c r="L266" s="32"/>
      <c r="M266" s="147" t="s">
        <v>1</v>
      </c>
      <c r="N266" s="148" t="s">
        <v>45</v>
      </c>
      <c r="P266" s="149">
        <f t="shared" si="1"/>
        <v>0</v>
      </c>
      <c r="Q266" s="149">
        <v>2.972E-2</v>
      </c>
      <c r="R266" s="149">
        <f t="shared" si="2"/>
        <v>0.35664000000000001</v>
      </c>
      <c r="S266" s="149">
        <v>0</v>
      </c>
      <c r="T266" s="150">
        <f t="shared" si="3"/>
        <v>0</v>
      </c>
      <c r="AR266" s="151" t="s">
        <v>379</v>
      </c>
      <c r="AT266" s="151" t="s">
        <v>375</v>
      </c>
      <c r="AU266" s="151" t="s">
        <v>90</v>
      </c>
      <c r="AY266" s="17" t="s">
        <v>373</v>
      </c>
      <c r="BE266" s="152">
        <f t="shared" si="4"/>
        <v>0</v>
      </c>
      <c r="BF266" s="152">
        <f t="shared" si="5"/>
        <v>0</v>
      </c>
      <c r="BG266" s="152">
        <f t="shared" si="6"/>
        <v>0</v>
      </c>
      <c r="BH266" s="152">
        <f t="shared" si="7"/>
        <v>0</v>
      </c>
      <c r="BI266" s="152">
        <f t="shared" si="8"/>
        <v>0</v>
      </c>
      <c r="BJ266" s="17" t="s">
        <v>87</v>
      </c>
      <c r="BK266" s="152">
        <f t="shared" si="9"/>
        <v>0</v>
      </c>
      <c r="BL266" s="17" t="s">
        <v>379</v>
      </c>
      <c r="BM266" s="151" t="s">
        <v>4437</v>
      </c>
    </row>
    <row r="267" spans="2:65" s="1" customFormat="1" ht="16.5" customHeight="1">
      <c r="B267" s="32"/>
      <c r="C267" s="185" t="s">
        <v>977</v>
      </c>
      <c r="D267" s="185" t="s">
        <v>479</v>
      </c>
      <c r="E267" s="186" t="s">
        <v>4438</v>
      </c>
      <c r="F267" s="187" t="s">
        <v>4439</v>
      </c>
      <c r="G267" s="188" t="s">
        <v>914</v>
      </c>
      <c r="H267" s="189">
        <v>12</v>
      </c>
      <c r="I267" s="190"/>
      <c r="J267" s="191">
        <f t="shared" si="0"/>
        <v>0</v>
      </c>
      <c r="K267" s="192"/>
      <c r="L267" s="193"/>
      <c r="M267" s="194" t="s">
        <v>1</v>
      </c>
      <c r="N267" s="195" t="s">
        <v>45</v>
      </c>
      <c r="P267" s="149">
        <f t="shared" si="1"/>
        <v>0</v>
      </c>
      <c r="Q267" s="149">
        <v>3.7999999999999999E-2</v>
      </c>
      <c r="R267" s="149">
        <f t="shared" si="2"/>
        <v>0.45599999999999996</v>
      </c>
      <c r="S267" s="149">
        <v>0</v>
      </c>
      <c r="T267" s="150">
        <f t="shared" si="3"/>
        <v>0</v>
      </c>
      <c r="AR267" s="151" t="s">
        <v>444</v>
      </c>
      <c r="AT267" s="151" t="s">
        <v>479</v>
      </c>
      <c r="AU267" s="151" t="s">
        <v>90</v>
      </c>
      <c r="AY267" s="17" t="s">
        <v>373</v>
      </c>
      <c r="BE267" s="152">
        <f t="shared" si="4"/>
        <v>0</v>
      </c>
      <c r="BF267" s="152">
        <f t="shared" si="5"/>
        <v>0</v>
      </c>
      <c r="BG267" s="152">
        <f t="shared" si="6"/>
        <v>0</v>
      </c>
      <c r="BH267" s="152">
        <f t="shared" si="7"/>
        <v>0</v>
      </c>
      <c r="BI267" s="152">
        <f t="shared" si="8"/>
        <v>0</v>
      </c>
      <c r="BJ267" s="17" t="s">
        <v>87</v>
      </c>
      <c r="BK267" s="152">
        <f t="shared" si="9"/>
        <v>0</v>
      </c>
      <c r="BL267" s="17" t="s">
        <v>379</v>
      </c>
      <c r="BM267" s="151" t="s">
        <v>4440</v>
      </c>
    </row>
    <row r="268" spans="2:65" s="1" customFormat="1" ht="16.5" customHeight="1">
      <c r="B268" s="32"/>
      <c r="C268" s="139" t="s">
        <v>269</v>
      </c>
      <c r="D268" s="139" t="s">
        <v>375</v>
      </c>
      <c r="E268" s="140" t="s">
        <v>4441</v>
      </c>
      <c r="F268" s="141" t="s">
        <v>4442</v>
      </c>
      <c r="G268" s="142" t="s">
        <v>914</v>
      </c>
      <c r="H268" s="143">
        <v>12</v>
      </c>
      <c r="I268" s="144"/>
      <c r="J268" s="145">
        <f t="shared" si="0"/>
        <v>0</v>
      </c>
      <c r="K268" s="146"/>
      <c r="L268" s="32"/>
      <c r="M268" s="147" t="s">
        <v>1</v>
      </c>
      <c r="N268" s="148" t="s">
        <v>45</v>
      </c>
      <c r="P268" s="149">
        <f t="shared" si="1"/>
        <v>0</v>
      </c>
      <c r="Q268" s="149">
        <v>2.972E-2</v>
      </c>
      <c r="R268" s="149">
        <f t="shared" si="2"/>
        <v>0.35664000000000001</v>
      </c>
      <c r="S268" s="149">
        <v>0</v>
      </c>
      <c r="T268" s="150">
        <f t="shared" si="3"/>
        <v>0</v>
      </c>
      <c r="AR268" s="151" t="s">
        <v>379</v>
      </c>
      <c r="AT268" s="151" t="s">
        <v>375</v>
      </c>
      <c r="AU268" s="151" t="s">
        <v>90</v>
      </c>
      <c r="AY268" s="17" t="s">
        <v>373</v>
      </c>
      <c r="BE268" s="152">
        <f t="shared" si="4"/>
        <v>0</v>
      </c>
      <c r="BF268" s="152">
        <f t="shared" si="5"/>
        <v>0</v>
      </c>
      <c r="BG268" s="152">
        <f t="shared" si="6"/>
        <v>0</v>
      </c>
      <c r="BH268" s="152">
        <f t="shared" si="7"/>
        <v>0</v>
      </c>
      <c r="BI268" s="152">
        <f t="shared" si="8"/>
        <v>0</v>
      </c>
      <c r="BJ268" s="17" t="s">
        <v>87</v>
      </c>
      <c r="BK268" s="152">
        <f t="shared" si="9"/>
        <v>0</v>
      </c>
      <c r="BL268" s="17" t="s">
        <v>379</v>
      </c>
      <c r="BM268" s="151" t="s">
        <v>4443</v>
      </c>
    </row>
    <row r="269" spans="2:65" s="1" customFormat="1" ht="16.5" customHeight="1">
      <c r="B269" s="32"/>
      <c r="C269" s="185" t="s">
        <v>1000</v>
      </c>
      <c r="D269" s="185" t="s">
        <v>479</v>
      </c>
      <c r="E269" s="186" t="s">
        <v>4444</v>
      </c>
      <c r="F269" s="187" t="s">
        <v>4445</v>
      </c>
      <c r="G269" s="188" t="s">
        <v>914</v>
      </c>
      <c r="H269" s="189">
        <v>11</v>
      </c>
      <c r="I269" s="190"/>
      <c r="J269" s="191">
        <f t="shared" si="0"/>
        <v>0</v>
      </c>
      <c r="K269" s="192"/>
      <c r="L269" s="193"/>
      <c r="M269" s="194" t="s">
        <v>1</v>
      </c>
      <c r="N269" s="195" t="s">
        <v>45</v>
      </c>
      <c r="P269" s="149">
        <f t="shared" si="1"/>
        <v>0</v>
      </c>
      <c r="Q269" s="149">
        <v>7.4999999999999997E-2</v>
      </c>
      <c r="R269" s="149">
        <f t="shared" si="2"/>
        <v>0.82499999999999996</v>
      </c>
      <c r="S269" s="149">
        <v>0</v>
      </c>
      <c r="T269" s="150">
        <f t="shared" si="3"/>
        <v>0</v>
      </c>
      <c r="AR269" s="151" t="s">
        <v>444</v>
      </c>
      <c r="AT269" s="151" t="s">
        <v>479</v>
      </c>
      <c r="AU269" s="151" t="s">
        <v>90</v>
      </c>
      <c r="AY269" s="17" t="s">
        <v>373</v>
      </c>
      <c r="BE269" s="152">
        <f t="shared" si="4"/>
        <v>0</v>
      </c>
      <c r="BF269" s="152">
        <f t="shared" si="5"/>
        <v>0</v>
      </c>
      <c r="BG269" s="152">
        <f t="shared" si="6"/>
        <v>0</v>
      </c>
      <c r="BH269" s="152">
        <f t="shared" si="7"/>
        <v>0</v>
      </c>
      <c r="BI269" s="152">
        <f t="shared" si="8"/>
        <v>0</v>
      </c>
      <c r="BJ269" s="17" t="s">
        <v>87</v>
      </c>
      <c r="BK269" s="152">
        <f t="shared" si="9"/>
        <v>0</v>
      </c>
      <c r="BL269" s="17" t="s">
        <v>379</v>
      </c>
      <c r="BM269" s="151" t="s">
        <v>4446</v>
      </c>
    </row>
    <row r="270" spans="2:65" s="1" customFormat="1" ht="16.5" customHeight="1">
      <c r="B270" s="32"/>
      <c r="C270" s="185" t="s">
        <v>1004</v>
      </c>
      <c r="D270" s="185" t="s">
        <v>479</v>
      </c>
      <c r="E270" s="186" t="s">
        <v>4447</v>
      </c>
      <c r="F270" s="187" t="s">
        <v>4448</v>
      </c>
      <c r="G270" s="188" t="s">
        <v>914</v>
      </c>
      <c r="H270" s="189">
        <v>1</v>
      </c>
      <c r="I270" s="190"/>
      <c r="J270" s="191">
        <f t="shared" si="0"/>
        <v>0</v>
      </c>
      <c r="K270" s="192"/>
      <c r="L270" s="193"/>
      <c r="M270" s="194" t="s">
        <v>1</v>
      </c>
      <c r="N270" s="195" t="s">
        <v>45</v>
      </c>
      <c r="P270" s="149">
        <f t="shared" si="1"/>
        <v>0</v>
      </c>
      <c r="Q270" s="149">
        <v>0.10299999999999999</v>
      </c>
      <c r="R270" s="149">
        <f t="shared" si="2"/>
        <v>0.10299999999999999</v>
      </c>
      <c r="S270" s="149">
        <v>0</v>
      </c>
      <c r="T270" s="150">
        <f t="shared" si="3"/>
        <v>0</v>
      </c>
      <c r="AR270" s="151" t="s">
        <v>444</v>
      </c>
      <c r="AT270" s="151" t="s">
        <v>479</v>
      </c>
      <c r="AU270" s="151" t="s">
        <v>90</v>
      </c>
      <c r="AY270" s="17" t="s">
        <v>373</v>
      </c>
      <c r="BE270" s="152">
        <f t="shared" si="4"/>
        <v>0</v>
      </c>
      <c r="BF270" s="152">
        <f t="shared" si="5"/>
        <v>0</v>
      </c>
      <c r="BG270" s="152">
        <f t="shared" si="6"/>
        <v>0</v>
      </c>
      <c r="BH270" s="152">
        <f t="shared" si="7"/>
        <v>0</v>
      </c>
      <c r="BI270" s="152">
        <f t="shared" si="8"/>
        <v>0</v>
      </c>
      <c r="BJ270" s="17" t="s">
        <v>87</v>
      </c>
      <c r="BK270" s="152">
        <f t="shared" si="9"/>
        <v>0</v>
      </c>
      <c r="BL270" s="17" t="s">
        <v>379</v>
      </c>
      <c r="BM270" s="151" t="s">
        <v>4449</v>
      </c>
    </row>
    <row r="271" spans="2:65" s="1" customFormat="1" ht="16.5" customHeight="1">
      <c r="B271" s="32"/>
      <c r="C271" s="139" t="s">
        <v>1008</v>
      </c>
      <c r="D271" s="139" t="s">
        <v>375</v>
      </c>
      <c r="E271" s="140" t="s">
        <v>4450</v>
      </c>
      <c r="F271" s="141" t="s">
        <v>4451</v>
      </c>
      <c r="G271" s="142" t="s">
        <v>914</v>
      </c>
      <c r="H271" s="143">
        <v>12</v>
      </c>
      <c r="I271" s="144"/>
      <c r="J271" s="145">
        <f t="shared" si="0"/>
        <v>0</v>
      </c>
      <c r="K271" s="146"/>
      <c r="L271" s="32"/>
      <c r="M271" s="147" t="s">
        <v>1</v>
      </c>
      <c r="N271" s="148" t="s">
        <v>45</v>
      </c>
      <c r="P271" s="149">
        <f t="shared" si="1"/>
        <v>0</v>
      </c>
      <c r="Q271" s="149">
        <v>0.21734000000000001</v>
      </c>
      <c r="R271" s="149">
        <f t="shared" si="2"/>
        <v>2.6080800000000002</v>
      </c>
      <c r="S271" s="149">
        <v>0</v>
      </c>
      <c r="T271" s="150">
        <f t="shared" si="3"/>
        <v>0</v>
      </c>
      <c r="AR271" s="151" t="s">
        <v>379</v>
      </c>
      <c r="AT271" s="151" t="s">
        <v>375</v>
      </c>
      <c r="AU271" s="151" t="s">
        <v>90</v>
      </c>
      <c r="AY271" s="17" t="s">
        <v>373</v>
      </c>
      <c r="BE271" s="152">
        <f t="shared" si="4"/>
        <v>0</v>
      </c>
      <c r="BF271" s="152">
        <f t="shared" si="5"/>
        <v>0</v>
      </c>
      <c r="BG271" s="152">
        <f t="shared" si="6"/>
        <v>0</v>
      </c>
      <c r="BH271" s="152">
        <f t="shared" si="7"/>
        <v>0</v>
      </c>
      <c r="BI271" s="152">
        <f t="shared" si="8"/>
        <v>0</v>
      </c>
      <c r="BJ271" s="17" t="s">
        <v>87</v>
      </c>
      <c r="BK271" s="152">
        <f t="shared" si="9"/>
        <v>0</v>
      </c>
      <c r="BL271" s="17" t="s">
        <v>379</v>
      </c>
      <c r="BM271" s="151" t="s">
        <v>4452</v>
      </c>
    </row>
    <row r="272" spans="2:65" s="1" customFormat="1" ht="16.5" customHeight="1">
      <c r="B272" s="32"/>
      <c r="C272" s="185" t="s">
        <v>1015</v>
      </c>
      <c r="D272" s="185" t="s">
        <v>479</v>
      </c>
      <c r="E272" s="186" t="s">
        <v>4453</v>
      </c>
      <c r="F272" s="187" t="s">
        <v>4454</v>
      </c>
      <c r="G272" s="188" t="s">
        <v>914</v>
      </c>
      <c r="H272" s="189">
        <v>12</v>
      </c>
      <c r="I272" s="190"/>
      <c r="J272" s="191">
        <f t="shared" si="0"/>
        <v>0</v>
      </c>
      <c r="K272" s="192"/>
      <c r="L272" s="193"/>
      <c r="M272" s="194" t="s">
        <v>1</v>
      </c>
      <c r="N272" s="195" t="s">
        <v>45</v>
      </c>
      <c r="P272" s="149">
        <f t="shared" si="1"/>
        <v>0</v>
      </c>
      <c r="Q272" s="149">
        <v>5.0599999999999999E-2</v>
      </c>
      <c r="R272" s="149">
        <f t="shared" si="2"/>
        <v>0.60719999999999996</v>
      </c>
      <c r="S272" s="149">
        <v>0</v>
      </c>
      <c r="T272" s="150">
        <f t="shared" si="3"/>
        <v>0</v>
      </c>
      <c r="AR272" s="151" t="s">
        <v>444</v>
      </c>
      <c r="AT272" s="151" t="s">
        <v>479</v>
      </c>
      <c r="AU272" s="151" t="s">
        <v>90</v>
      </c>
      <c r="AY272" s="17" t="s">
        <v>373</v>
      </c>
      <c r="BE272" s="152">
        <f t="shared" si="4"/>
        <v>0</v>
      </c>
      <c r="BF272" s="152">
        <f t="shared" si="5"/>
        <v>0</v>
      </c>
      <c r="BG272" s="152">
        <f t="shared" si="6"/>
        <v>0</v>
      </c>
      <c r="BH272" s="152">
        <f t="shared" si="7"/>
        <v>0</v>
      </c>
      <c r="BI272" s="152">
        <f t="shared" si="8"/>
        <v>0</v>
      </c>
      <c r="BJ272" s="17" t="s">
        <v>87</v>
      </c>
      <c r="BK272" s="152">
        <f t="shared" si="9"/>
        <v>0</v>
      </c>
      <c r="BL272" s="17" t="s">
        <v>379</v>
      </c>
      <c r="BM272" s="151" t="s">
        <v>4455</v>
      </c>
    </row>
    <row r="273" spans="2:65" s="1" customFormat="1" ht="16.5" customHeight="1">
      <c r="B273" s="32"/>
      <c r="C273" s="185" t="s">
        <v>1021</v>
      </c>
      <c r="D273" s="185" t="s">
        <v>479</v>
      </c>
      <c r="E273" s="186" t="s">
        <v>4456</v>
      </c>
      <c r="F273" s="187" t="s">
        <v>4457</v>
      </c>
      <c r="G273" s="188" t="s">
        <v>914</v>
      </c>
      <c r="H273" s="189">
        <v>12</v>
      </c>
      <c r="I273" s="190"/>
      <c r="J273" s="191">
        <f t="shared" si="0"/>
        <v>0</v>
      </c>
      <c r="K273" s="192"/>
      <c r="L273" s="193"/>
      <c r="M273" s="194" t="s">
        <v>1</v>
      </c>
      <c r="N273" s="195" t="s">
        <v>45</v>
      </c>
      <c r="P273" s="149">
        <f t="shared" si="1"/>
        <v>0</v>
      </c>
      <c r="Q273" s="149">
        <v>4.0000000000000001E-3</v>
      </c>
      <c r="R273" s="149">
        <f t="shared" si="2"/>
        <v>4.8000000000000001E-2</v>
      </c>
      <c r="S273" s="149">
        <v>0</v>
      </c>
      <c r="T273" s="150">
        <f t="shared" si="3"/>
        <v>0</v>
      </c>
      <c r="AR273" s="151" t="s">
        <v>444</v>
      </c>
      <c r="AT273" s="151" t="s">
        <v>479</v>
      </c>
      <c r="AU273" s="151" t="s">
        <v>90</v>
      </c>
      <c r="AY273" s="17" t="s">
        <v>373</v>
      </c>
      <c r="BE273" s="152">
        <f t="shared" si="4"/>
        <v>0</v>
      </c>
      <c r="BF273" s="152">
        <f t="shared" si="5"/>
        <v>0</v>
      </c>
      <c r="BG273" s="152">
        <f t="shared" si="6"/>
        <v>0</v>
      </c>
      <c r="BH273" s="152">
        <f t="shared" si="7"/>
        <v>0</v>
      </c>
      <c r="BI273" s="152">
        <f t="shared" si="8"/>
        <v>0</v>
      </c>
      <c r="BJ273" s="17" t="s">
        <v>87</v>
      </c>
      <c r="BK273" s="152">
        <f t="shared" si="9"/>
        <v>0</v>
      </c>
      <c r="BL273" s="17" t="s">
        <v>379</v>
      </c>
      <c r="BM273" s="151" t="s">
        <v>4458</v>
      </c>
    </row>
    <row r="274" spans="2:65" s="1" customFormat="1" ht="16.5" customHeight="1">
      <c r="B274" s="32"/>
      <c r="C274" s="139" t="s">
        <v>1090</v>
      </c>
      <c r="D274" s="139" t="s">
        <v>375</v>
      </c>
      <c r="E274" s="140" t="s">
        <v>4459</v>
      </c>
      <c r="F274" s="141" t="s">
        <v>4460</v>
      </c>
      <c r="G274" s="142" t="s">
        <v>914</v>
      </c>
      <c r="H274" s="143">
        <v>3</v>
      </c>
      <c r="I274" s="144"/>
      <c r="J274" s="145">
        <f t="shared" si="0"/>
        <v>0</v>
      </c>
      <c r="K274" s="146"/>
      <c r="L274" s="32"/>
      <c r="M274" s="147" t="s">
        <v>1</v>
      </c>
      <c r="N274" s="148" t="s">
        <v>45</v>
      </c>
      <c r="P274" s="149">
        <f t="shared" si="1"/>
        <v>0</v>
      </c>
      <c r="Q274" s="149">
        <v>0</v>
      </c>
      <c r="R274" s="149">
        <f t="shared" si="2"/>
        <v>0</v>
      </c>
      <c r="S274" s="149">
        <v>0.2</v>
      </c>
      <c r="T274" s="150">
        <f t="shared" si="3"/>
        <v>0.60000000000000009</v>
      </c>
      <c r="AR274" s="151" t="s">
        <v>379</v>
      </c>
      <c r="AT274" s="151" t="s">
        <v>375</v>
      </c>
      <c r="AU274" s="151" t="s">
        <v>90</v>
      </c>
      <c r="AY274" s="17" t="s">
        <v>373</v>
      </c>
      <c r="BE274" s="152">
        <f t="shared" si="4"/>
        <v>0</v>
      </c>
      <c r="BF274" s="152">
        <f t="shared" si="5"/>
        <v>0</v>
      </c>
      <c r="BG274" s="152">
        <f t="shared" si="6"/>
        <v>0</v>
      </c>
      <c r="BH274" s="152">
        <f t="shared" si="7"/>
        <v>0</v>
      </c>
      <c r="BI274" s="152">
        <f t="shared" si="8"/>
        <v>0</v>
      </c>
      <c r="BJ274" s="17" t="s">
        <v>87</v>
      </c>
      <c r="BK274" s="152">
        <f t="shared" si="9"/>
        <v>0</v>
      </c>
      <c r="BL274" s="17" t="s">
        <v>379</v>
      </c>
      <c r="BM274" s="151" t="s">
        <v>4461</v>
      </c>
    </row>
    <row r="275" spans="2:65" s="1" customFormat="1" ht="16.5" customHeight="1">
      <c r="B275" s="32"/>
      <c r="C275" s="139" t="s">
        <v>1125</v>
      </c>
      <c r="D275" s="139" t="s">
        <v>375</v>
      </c>
      <c r="E275" s="140" t="s">
        <v>4462</v>
      </c>
      <c r="F275" s="141" t="s">
        <v>4463</v>
      </c>
      <c r="G275" s="142" t="s">
        <v>914</v>
      </c>
      <c r="H275" s="143">
        <v>16</v>
      </c>
      <c r="I275" s="144"/>
      <c r="J275" s="145">
        <f t="shared" si="0"/>
        <v>0</v>
      </c>
      <c r="K275" s="146"/>
      <c r="L275" s="32"/>
      <c r="M275" s="147" t="s">
        <v>1</v>
      </c>
      <c r="N275" s="148" t="s">
        <v>45</v>
      </c>
      <c r="P275" s="149">
        <f t="shared" si="1"/>
        <v>0</v>
      </c>
      <c r="Q275" s="149">
        <v>0.42080000000000001</v>
      </c>
      <c r="R275" s="149">
        <f t="shared" si="2"/>
        <v>6.7328000000000001</v>
      </c>
      <c r="S275" s="149">
        <v>0</v>
      </c>
      <c r="T275" s="150">
        <f t="shared" si="3"/>
        <v>0</v>
      </c>
      <c r="AR275" s="151" t="s">
        <v>379</v>
      </c>
      <c r="AT275" s="151" t="s">
        <v>375</v>
      </c>
      <c r="AU275" s="151" t="s">
        <v>90</v>
      </c>
      <c r="AY275" s="17" t="s">
        <v>373</v>
      </c>
      <c r="BE275" s="152">
        <f t="shared" si="4"/>
        <v>0</v>
      </c>
      <c r="BF275" s="152">
        <f t="shared" si="5"/>
        <v>0</v>
      </c>
      <c r="BG275" s="152">
        <f t="shared" si="6"/>
        <v>0</v>
      </c>
      <c r="BH275" s="152">
        <f t="shared" si="7"/>
        <v>0</v>
      </c>
      <c r="BI275" s="152">
        <f t="shared" si="8"/>
        <v>0</v>
      </c>
      <c r="BJ275" s="17" t="s">
        <v>87</v>
      </c>
      <c r="BK275" s="152">
        <f t="shared" si="9"/>
        <v>0</v>
      </c>
      <c r="BL275" s="17" t="s">
        <v>379</v>
      </c>
      <c r="BM275" s="151" t="s">
        <v>4464</v>
      </c>
    </row>
    <row r="276" spans="2:65" s="13" customFormat="1" ht="11.25">
      <c r="B276" s="160"/>
      <c r="D276" s="154" t="s">
        <v>381</v>
      </c>
      <c r="E276" s="161" t="s">
        <v>1</v>
      </c>
      <c r="F276" s="162" t="s">
        <v>4465</v>
      </c>
      <c r="H276" s="163">
        <v>16</v>
      </c>
      <c r="I276" s="164"/>
      <c r="L276" s="160"/>
      <c r="M276" s="165"/>
      <c r="T276" s="166"/>
      <c r="AT276" s="161" t="s">
        <v>381</v>
      </c>
      <c r="AU276" s="161" t="s">
        <v>90</v>
      </c>
      <c r="AV276" s="13" t="s">
        <v>90</v>
      </c>
      <c r="AW276" s="13" t="s">
        <v>36</v>
      </c>
      <c r="AX276" s="13" t="s">
        <v>87</v>
      </c>
      <c r="AY276" s="161" t="s">
        <v>373</v>
      </c>
    </row>
    <row r="277" spans="2:65" s="1" customFormat="1" ht="24.2" customHeight="1">
      <c r="B277" s="32"/>
      <c r="C277" s="139" t="s">
        <v>1130</v>
      </c>
      <c r="D277" s="139" t="s">
        <v>375</v>
      </c>
      <c r="E277" s="140" t="s">
        <v>4466</v>
      </c>
      <c r="F277" s="141" t="s">
        <v>4467</v>
      </c>
      <c r="G277" s="142" t="s">
        <v>914</v>
      </c>
      <c r="H277" s="143">
        <v>6</v>
      </c>
      <c r="I277" s="144"/>
      <c r="J277" s="145">
        <f>ROUND(I277*H277,2)</f>
        <v>0</v>
      </c>
      <c r="K277" s="146"/>
      <c r="L277" s="32"/>
      <c r="M277" s="147" t="s">
        <v>1</v>
      </c>
      <c r="N277" s="148" t="s">
        <v>45</v>
      </c>
      <c r="P277" s="149">
        <f>O277*H277</f>
        <v>0</v>
      </c>
      <c r="Q277" s="149">
        <v>0.31108000000000002</v>
      </c>
      <c r="R277" s="149">
        <f>Q277*H277</f>
        <v>1.8664800000000001</v>
      </c>
      <c r="S277" s="149">
        <v>0</v>
      </c>
      <c r="T277" s="150">
        <f>S277*H277</f>
        <v>0</v>
      </c>
      <c r="AR277" s="151" t="s">
        <v>379</v>
      </c>
      <c r="AT277" s="151" t="s">
        <v>375</v>
      </c>
      <c r="AU277" s="151" t="s">
        <v>90</v>
      </c>
      <c r="AY277" s="17" t="s">
        <v>373</v>
      </c>
      <c r="BE277" s="152">
        <f>IF(N277="základní",J277,0)</f>
        <v>0</v>
      </c>
      <c r="BF277" s="152">
        <f>IF(N277="snížená",J277,0)</f>
        <v>0</v>
      </c>
      <c r="BG277" s="152">
        <f>IF(N277="zákl. přenesená",J277,0)</f>
        <v>0</v>
      </c>
      <c r="BH277" s="152">
        <f>IF(N277="sníž. přenesená",J277,0)</f>
        <v>0</v>
      </c>
      <c r="BI277" s="152">
        <f>IF(N277="nulová",J277,0)</f>
        <v>0</v>
      </c>
      <c r="BJ277" s="17" t="s">
        <v>87</v>
      </c>
      <c r="BK277" s="152">
        <f>ROUND(I277*H277,2)</f>
        <v>0</v>
      </c>
      <c r="BL277" s="17" t="s">
        <v>379</v>
      </c>
      <c r="BM277" s="151" t="s">
        <v>4468</v>
      </c>
    </row>
    <row r="278" spans="2:65" s="11" customFormat="1" ht="22.9" customHeight="1">
      <c r="B278" s="127"/>
      <c r="D278" s="128" t="s">
        <v>79</v>
      </c>
      <c r="E278" s="137" t="s">
        <v>449</v>
      </c>
      <c r="F278" s="137" t="s">
        <v>4469</v>
      </c>
      <c r="I278" s="130"/>
      <c r="J278" s="138">
        <f>BK278</f>
        <v>0</v>
      </c>
      <c r="L278" s="127"/>
      <c r="M278" s="132"/>
      <c r="P278" s="133">
        <f>SUM(P279:P317)</f>
        <v>0</v>
      </c>
      <c r="R278" s="133">
        <f>SUM(R279:R317)</f>
        <v>214.90893500000001</v>
      </c>
      <c r="T278" s="134">
        <f>SUM(T279:T317)</f>
        <v>0</v>
      </c>
      <c r="AR278" s="128" t="s">
        <v>87</v>
      </c>
      <c r="AT278" s="135" t="s">
        <v>79</v>
      </c>
      <c r="AU278" s="135" t="s">
        <v>87</v>
      </c>
      <c r="AY278" s="128" t="s">
        <v>373</v>
      </c>
      <c r="BK278" s="136">
        <f>SUM(BK279:BK317)</f>
        <v>0</v>
      </c>
    </row>
    <row r="279" spans="2:65" s="1" customFormat="1" ht="16.5" customHeight="1">
      <c r="B279" s="32"/>
      <c r="C279" s="139" t="s">
        <v>1179</v>
      </c>
      <c r="D279" s="139" t="s">
        <v>375</v>
      </c>
      <c r="E279" s="140" t="s">
        <v>4470</v>
      </c>
      <c r="F279" s="141" t="s">
        <v>4471</v>
      </c>
      <c r="G279" s="142" t="s">
        <v>465</v>
      </c>
      <c r="H279" s="143">
        <v>43</v>
      </c>
      <c r="I279" s="144"/>
      <c r="J279" s="145">
        <f>ROUND(I279*H279,2)</f>
        <v>0</v>
      </c>
      <c r="K279" s="146"/>
      <c r="L279" s="32"/>
      <c r="M279" s="147" t="s">
        <v>1</v>
      </c>
      <c r="N279" s="148" t="s">
        <v>45</v>
      </c>
      <c r="P279" s="149">
        <f>O279*H279</f>
        <v>0</v>
      </c>
      <c r="Q279" s="149">
        <v>2.9999999999999997E-4</v>
      </c>
      <c r="R279" s="149">
        <f>Q279*H279</f>
        <v>1.2899999999999998E-2</v>
      </c>
      <c r="S279" s="149">
        <v>0</v>
      </c>
      <c r="T279" s="150">
        <f>S279*H279</f>
        <v>0</v>
      </c>
      <c r="AR279" s="151" t="s">
        <v>379</v>
      </c>
      <c r="AT279" s="151" t="s">
        <v>375</v>
      </c>
      <c r="AU279" s="151" t="s">
        <v>90</v>
      </c>
      <c r="AY279" s="17" t="s">
        <v>373</v>
      </c>
      <c r="BE279" s="152">
        <f>IF(N279="základní",J279,0)</f>
        <v>0</v>
      </c>
      <c r="BF279" s="152">
        <f>IF(N279="snížená",J279,0)</f>
        <v>0</v>
      </c>
      <c r="BG279" s="152">
        <f>IF(N279="zákl. přenesená",J279,0)</f>
        <v>0</v>
      </c>
      <c r="BH279" s="152">
        <f>IF(N279="sníž. přenesená",J279,0)</f>
        <v>0</v>
      </c>
      <c r="BI279" s="152">
        <f>IF(N279="nulová",J279,0)</f>
        <v>0</v>
      </c>
      <c r="BJ279" s="17" t="s">
        <v>87</v>
      </c>
      <c r="BK279" s="152">
        <f>ROUND(I279*H279,2)</f>
        <v>0</v>
      </c>
      <c r="BL279" s="17" t="s">
        <v>379</v>
      </c>
      <c r="BM279" s="151" t="s">
        <v>4472</v>
      </c>
    </row>
    <row r="280" spans="2:65" s="13" customFormat="1" ht="11.25">
      <c r="B280" s="160"/>
      <c r="D280" s="154" t="s">
        <v>381</v>
      </c>
      <c r="E280" s="161" t="s">
        <v>1</v>
      </c>
      <c r="F280" s="162" t="s">
        <v>4473</v>
      </c>
      <c r="H280" s="163">
        <v>43</v>
      </c>
      <c r="I280" s="164"/>
      <c r="L280" s="160"/>
      <c r="M280" s="165"/>
      <c r="T280" s="166"/>
      <c r="AT280" s="161" t="s">
        <v>381</v>
      </c>
      <c r="AU280" s="161" t="s">
        <v>90</v>
      </c>
      <c r="AV280" s="13" t="s">
        <v>90</v>
      </c>
      <c r="AW280" s="13" t="s">
        <v>36</v>
      </c>
      <c r="AX280" s="13" t="s">
        <v>87</v>
      </c>
      <c r="AY280" s="161" t="s">
        <v>373</v>
      </c>
    </row>
    <row r="281" spans="2:65" s="1" customFormat="1" ht="21.75" customHeight="1">
      <c r="B281" s="32"/>
      <c r="C281" s="185" t="s">
        <v>1186</v>
      </c>
      <c r="D281" s="185" t="s">
        <v>479</v>
      </c>
      <c r="E281" s="186" t="s">
        <v>4474</v>
      </c>
      <c r="F281" s="187" t="s">
        <v>4475</v>
      </c>
      <c r="G281" s="188" t="s">
        <v>465</v>
      </c>
      <c r="H281" s="189">
        <v>43</v>
      </c>
      <c r="I281" s="190"/>
      <c r="J281" s="191">
        <f>ROUND(I281*H281,2)</f>
        <v>0</v>
      </c>
      <c r="K281" s="192"/>
      <c r="L281" s="193"/>
      <c r="M281" s="194" t="s">
        <v>1</v>
      </c>
      <c r="N281" s="195" t="s">
        <v>45</v>
      </c>
      <c r="P281" s="149">
        <f>O281*H281</f>
        <v>0</v>
      </c>
      <c r="Q281" s="149">
        <v>1.4E-2</v>
      </c>
      <c r="R281" s="149">
        <f>Q281*H281</f>
        <v>0.60199999999999998</v>
      </c>
      <c r="S281" s="149">
        <v>0</v>
      </c>
      <c r="T281" s="150">
        <f>S281*H281</f>
        <v>0</v>
      </c>
      <c r="AR281" s="151" t="s">
        <v>444</v>
      </c>
      <c r="AT281" s="151" t="s">
        <v>479</v>
      </c>
      <c r="AU281" s="151" t="s">
        <v>90</v>
      </c>
      <c r="AY281" s="17" t="s">
        <v>373</v>
      </c>
      <c r="BE281" s="152">
        <f>IF(N281="základní",J281,0)</f>
        <v>0</v>
      </c>
      <c r="BF281" s="152">
        <f>IF(N281="snížená",J281,0)</f>
        <v>0</v>
      </c>
      <c r="BG281" s="152">
        <f>IF(N281="zákl. přenesená",J281,0)</f>
        <v>0</v>
      </c>
      <c r="BH281" s="152">
        <f>IF(N281="sníž. přenesená",J281,0)</f>
        <v>0</v>
      </c>
      <c r="BI281" s="152">
        <f>IF(N281="nulová",J281,0)</f>
        <v>0</v>
      </c>
      <c r="BJ281" s="17" t="s">
        <v>87</v>
      </c>
      <c r="BK281" s="152">
        <f>ROUND(I281*H281,2)</f>
        <v>0</v>
      </c>
      <c r="BL281" s="17" t="s">
        <v>379</v>
      </c>
      <c r="BM281" s="151" t="s">
        <v>4476</v>
      </c>
    </row>
    <row r="282" spans="2:65" s="1" customFormat="1" ht="16.5" customHeight="1">
      <c r="B282" s="32"/>
      <c r="C282" s="139" t="s">
        <v>1192</v>
      </c>
      <c r="D282" s="139" t="s">
        <v>375</v>
      </c>
      <c r="E282" s="140" t="s">
        <v>4477</v>
      </c>
      <c r="F282" s="141" t="s">
        <v>4478</v>
      </c>
      <c r="G282" s="142" t="s">
        <v>914</v>
      </c>
      <c r="H282" s="143">
        <v>8</v>
      </c>
      <c r="I282" s="144"/>
      <c r="J282" s="145">
        <f>ROUND(I282*H282,2)</f>
        <v>0</v>
      </c>
      <c r="K282" s="146"/>
      <c r="L282" s="32"/>
      <c r="M282" s="147" t="s">
        <v>1</v>
      </c>
      <c r="N282" s="148" t="s">
        <v>45</v>
      </c>
      <c r="P282" s="149">
        <f>O282*H282</f>
        <v>0</v>
      </c>
      <c r="Q282" s="149">
        <v>6.9999999999999999E-4</v>
      </c>
      <c r="R282" s="149">
        <f>Q282*H282</f>
        <v>5.5999999999999999E-3</v>
      </c>
      <c r="S282" s="149">
        <v>0</v>
      </c>
      <c r="T282" s="150">
        <f>S282*H282</f>
        <v>0</v>
      </c>
      <c r="AR282" s="151" t="s">
        <v>379</v>
      </c>
      <c r="AT282" s="151" t="s">
        <v>375</v>
      </c>
      <c r="AU282" s="151" t="s">
        <v>90</v>
      </c>
      <c r="AY282" s="17" t="s">
        <v>373</v>
      </c>
      <c r="BE282" s="152">
        <f>IF(N282="základní",J282,0)</f>
        <v>0</v>
      </c>
      <c r="BF282" s="152">
        <f>IF(N282="snížená",J282,0)</f>
        <v>0</v>
      </c>
      <c r="BG282" s="152">
        <f>IF(N282="zákl. přenesená",J282,0)</f>
        <v>0</v>
      </c>
      <c r="BH282" s="152">
        <f>IF(N282="sníž. přenesená",J282,0)</f>
        <v>0</v>
      </c>
      <c r="BI282" s="152">
        <f>IF(N282="nulová",J282,0)</f>
        <v>0</v>
      </c>
      <c r="BJ282" s="17" t="s">
        <v>87</v>
      </c>
      <c r="BK282" s="152">
        <f>ROUND(I282*H282,2)</f>
        <v>0</v>
      </c>
      <c r="BL282" s="17" t="s">
        <v>379</v>
      </c>
      <c r="BM282" s="151" t="s">
        <v>4479</v>
      </c>
    </row>
    <row r="283" spans="2:65" s="13" customFormat="1" ht="11.25">
      <c r="B283" s="160"/>
      <c r="D283" s="154" t="s">
        <v>381</v>
      </c>
      <c r="E283" s="161" t="s">
        <v>1</v>
      </c>
      <c r="F283" s="162" t="s">
        <v>4480</v>
      </c>
      <c r="H283" s="163">
        <v>8</v>
      </c>
      <c r="I283" s="164"/>
      <c r="L283" s="160"/>
      <c r="M283" s="165"/>
      <c r="T283" s="166"/>
      <c r="AT283" s="161" t="s">
        <v>381</v>
      </c>
      <c r="AU283" s="161" t="s">
        <v>90</v>
      </c>
      <c r="AV283" s="13" t="s">
        <v>90</v>
      </c>
      <c r="AW283" s="13" t="s">
        <v>36</v>
      </c>
      <c r="AX283" s="13" t="s">
        <v>87</v>
      </c>
      <c r="AY283" s="161" t="s">
        <v>373</v>
      </c>
    </row>
    <row r="284" spans="2:65" s="1" customFormat="1" ht="16.5" customHeight="1">
      <c r="B284" s="32"/>
      <c r="C284" s="185" t="s">
        <v>1199</v>
      </c>
      <c r="D284" s="185" t="s">
        <v>479</v>
      </c>
      <c r="E284" s="186" t="s">
        <v>4481</v>
      </c>
      <c r="F284" s="187" t="s">
        <v>4482</v>
      </c>
      <c r="G284" s="188" t="s">
        <v>914</v>
      </c>
      <c r="H284" s="189">
        <v>1</v>
      </c>
      <c r="I284" s="190"/>
      <c r="J284" s="191">
        <f>ROUND(I284*H284,2)</f>
        <v>0</v>
      </c>
      <c r="K284" s="192"/>
      <c r="L284" s="193"/>
      <c r="M284" s="194" t="s">
        <v>1</v>
      </c>
      <c r="N284" s="195" t="s">
        <v>45</v>
      </c>
      <c r="P284" s="149">
        <f>O284*H284</f>
        <v>0</v>
      </c>
      <c r="Q284" s="149">
        <v>4.0000000000000001E-3</v>
      </c>
      <c r="R284" s="149">
        <f>Q284*H284</f>
        <v>4.0000000000000001E-3</v>
      </c>
      <c r="S284" s="149">
        <v>0</v>
      </c>
      <c r="T284" s="150">
        <f>S284*H284</f>
        <v>0</v>
      </c>
      <c r="AR284" s="151" t="s">
        <v>444</v>
      </c>
      <c r="AT284" s="151" t="s">
        <v>479</v>
      </c>
      <c r="AU284" s="151" t="s">
        <v>90</v>
      </c>
      <c r="AY284" s="17" t="s">
        <v>373</v>
      </c>
      <c r="BE284" s="152">
        <f>IF(N284="základní",J284,0)</f>
        <v>0</v>
      </c>
      <c r="BF284" s="152">
        <f>IF(N284="snížená",J284,0)</f>
        <v>0</v>
      </c>
      <c r="BG284" s="152">
        <f>IF(N284="zákl. přenesená",J284,0)</f>
        <v>0</v>
      </c>
      <c r="BH284" s="152">
        <f>IF(N284="sníž. přenesená",J284,0)</f>
        <v>0</v>
      </c>
      <c r="BI284" s="152">
        <f>IF(N284="nulová",J284,0)</f>
        <v>0</v>
      </c>
      <c r="BJ284" s="17" t="s">
        <v>87</v>
      </c>
      <c r="BK284" s="152">
        <f>ROUND(I284*H284,2)</f>
        <v>0</v>
      </c>
      <c r="BL284" s="17" t="s">
        <v>379</v>
      </c>
      <c r="BM284" s="151" t="s">
        <v>4483</v>
      </c>
    </row>
    <row r="285" spans="2:65" s="13" customFormat="1" ht="11.25">
      <c r="B285" s="160"/>
      <c r="D285" s="154" t="s">
        <v>381</v>
      </c>
      <c r="E285" s="161" t="s">
        <v>1</v>
      </c>
      <c r="F285" s="162" t="s">
        <v>4484</v>
      </c>
      <c r="H285" s="163">
        <v>1</v>
      </c>
      <c r="I285" s="164"/>
      <c r="L285" s="160"/>
      <c r="M285" s="165"/>
      <c r="T285" s="166"/>
      <c r="AT285" s="161" t="s">
        <v>381</v>
      </c>
      <c r="AU285" s="161" t="s">
        <v>90</v>
      </c>
      <c r="AV285" s="13" t="s">
        <v>90</v>
      </c>
      <c r="AW285" s="13" t="s">
        <v>36</v>
      </c>
      <c r="AX285" s="13" t="s">
        <v>87</v>
      </c>
      <c r="AY285" s="161" t="s">
        <v>373</v>
      </c>
    </row>
    <row r="286" spans="2:65" s="1" customFormat="1" ht="16.5" customHeight="1">
      <c r="B286" s="32"/>
      <c r="C286" s="185" t="s">
        <v>1206</v>
      </c>
      <c r="D286" s="185" t="s">
        <v>479</v>
      </c>
      <c r="E286" s="186" t="s">
        <v>4485</v>
      </c>
      <c r="F286" s="187" t="s">
        <v>4486</v>
      </c>
      <c r="G286" s="188" t="s">
        <v>914</v>
      </c>
      <c r="H286" s="189">
        <v>6</v>
      </c>
      <c r="I286" s="190"/>
      <c r="J286" s="191">
        <f>ROUND(I286*H286,2)</f>
        <v>0</v>
      </c>
      <c r="K286" s="192"/>
      <c r="L286" s="193"/>
      <c r="M286" s="194" t="s">
        <v>1</v>
      </c>
      <c r="N286" s="195" t="s">
        <v>45</v>
      </c>
      <c r="P286" s="149">
        <f>O286*H286</f>
        <v>0</v>
      </c>
      <c r="Q286" s="149">
        <v>3.5000000000000001E-3</v>
      </c>
      <c r="R286" s="149">
        <f>Q286*H286</f>
        <v>2.1000000000000001E-2</v>
      </c>
      <c r="S286" s="149">
        <v>0</v>
      </c>
      <c r="T286" s="150">
        <f>S286*H286</f>
        <v>0</v>
      </c>
      <c r="AR286" s="151" t="s">
        <v>444</v>
      </c>
      <c r="AT286" s="151" t="s">
        <v>479</v>
      </c>
      <c r="AU286" s="151" t="s">
        <v>90</v>
      </c>
      <c r="AY286" s="17" t="s">
        <v>373</v>
      </c>
      <c r="BE286" s="152">
        <f>IF(N286="základní",J286,0)</f>
        <v>0</v>
      </c>
      <c r="BF286" s="152">
        <f>IF(N286="snížená",J286,0)</f>
        <v>0</v>
      </c>
      <c r="BG286" s="152">
        <f>IF(N286="zákl. přenesená",J286,0)</f>
        <v>0</v>
      </c>
      <c r="BH286" s="152">
        <f>IF(N286="sníž. přenesená",J286,0)</f>
        <v>0</v>
      </c>
      <c r="BI286" s="152">
        <f>IF(N286="nulová",J286,0)</f>
        <v>0</v>
      </c>
      <c r="BJ286" s="17" t="s">
        <v>87</v>
      </c>
      <c r="BK286" s="152">
        <f>ROUND(I286*H286,2)</f>
        <v>0</v>
      </c>
      <c r="BL286" s="17" t="s">
        <v>379</v>
      </c>
      <c r="BM286" s="151" t="s">
        <v>4487</v>
      </c>
    </row>
    <row r="287" spans="2:65" s="13" customFormat="1" ht="11.25">
      <c r="B287" s="160"/>
      <c r="D287" s="154" t="s">
        <v>381</v>
      </c>
      <c r="E287" s="161" t="s">
        <v>1</v>
      </c>
      <c r="F287" s="162" t="s">
        <v>4488</v>
      </c>
      <c r="H287" s="163">
        <v>6</v>
      </c>
      <c r="I287" s="164"/>
      <c r="L287" s="160"/>
      <c r="M287" s="165"/>
      <c r="T287" s="166"/>
      <c r="AT287" s="161" t="s">
        <v>381</v>
      </c>
      <c r="AU287" s="161" t="s">
        <v>90</v>
      </c>
      <c r="AV287" s="13" t="s">
        <v>90</v>
      </c>
      <c r="AW287" s="13" t="s">
        <v>36</v>
      </c>
      <c r="AX287" s="13" t="s">
        <v>87</v>
      </c>
      <c r="AY287" s="161" t="s">
        <v>373</v>
      </c>
    </row>
    <row r="288" spans="2:65" s="1" customFormat="1" ht="16.5" customHeight="1">
      <c r="B288" s="32"/>
      <c r="C288" s="185" t="s">
        <v>1211</v>
      </c>
      <c r="D288" s="185" t="s">
        <v>479</v>
      </c>
      <c r="E288" s="186" t="s">
        <v>4489</v>
      </c>
      <c r="F288" s="187" t="s">
        <v>4490</v>
      </c>
      <c r="G288" s="188" t="s">
        <v>914</v>
      </c>
      <c r="H288" s="189">
        <v>1</v>
      </c>
      <c r="I288" s="190"/>
      <c r="J288" s="191">
        <f>ROUND(I288*H288,2)</f>
        <v>0</v>
      </c>
      <c r="K288" s="192"/>
      <c r="L288" s="193"/>
      <c r="M288" s="194" t="s">
        <v>1</v>
      </c>
      <c r="N288" s="195" t="s">
        <v>45</v>
      </c>
      <c r="P288" s="149">
        <f>O288*H288</f>
        <v>0</v>
      </c>
      <c r="Q288" s="149">
        <v>2.5000000000000001E-3</v>
      </c>
      <c r="R288" s="149">
        <f>Q288*H288</f>
        <v>2.5000000000000001E-3</v>
      </c>
      <c r="S288" s="149">
        <v>0</v>
      </c>
      <c r="T288" s="150">
        <f>S288*H288</f>
        <v>0</v>
      </c>
      <c r="AR288" s="151" t="s">
        <v>444</v>
      </c>
      <c r="AT288" s="151" t="s">
        <v>479</v>
      </c>
      <c r="AU288" s="151" t="s">
        <v>90</v>
      </c>
      <c r="AY288" s="17" t="s">
        <v>373</v>
      </c>
      <c r="BE288" s="152">
        <f>IF(N288="základní",J288,0)</f>
        <v>0</v>
      </c>
      <c r="BF288" s="152">
        <f>IF(N288="snížená",J288,0)</f>
        <v>0</v>
      </c>
      <c r="BG288" s="152">
        <f>IF(N288="zákl. přenesená",J288,0)</f>
        <v>0</v>
      </c>
      <c r="BH288" s="152">
        <f>IF(N288="sníž. přenesená",J288,0)</f>
        <v>0</v>
      </c>
      <c r="BI288" s="152">
        <f>IF(N288="nulová",J288,0)</f>
        <v>0</v>
      </c>
      <c r="BJ288" s="17" t="s">
        <v>87</v>
      </c>
      <c r="BK288" s="152">
        <f>ROUND(I288*H288,2)</f>
        <v>0</v>
      </c>
      <c r="BL288" s="17" t="s">
        <v>379</v>
      </c>
      <c r="BM288" s="151" t="s">
        <v>4491</v>
      </c>
    </row>
    <row r="289" spans="2:65" s="13" customFormat="1" ht="11.25">
      <c r="B289" s="160"/>
      <c r="D289" s="154" t="s">
        <v>381</v>
      </c>
      <c r="E289" s="161" t="s">
        <v>1</v>
      </c>
      <c r="F289" s="162" t="s">
        <v>4492</v>
      </c>
      <c r="H289" s="163">
        <v>1</v>
      </c>
      <c r="I289" s="164"/>
      <c r="L289" s="160"/>
      <c r="M289" s="165"/>
      <c r="T289" s="166"/>
      <c r="AT289" s="161" t="s">
        <v>381</v>
      </c>
      <c r="AU289" s="161" t="s">
        <v>90</v>
      </c>
      <c r="AV289" s="13" t="s">
        <v>90</v>
      </c>
      <c r="AW289" s="13" t="s">
        <v>36</v>
      </c>
      <c r="AX289" s="13" t="s">
        <v>87</v>
      </c>
      <c r="AY289" s="161" t="s">
        <v>373</v>
      </c>
    </row>
    <row r="290" spans="2:65" s="1" customFormat="1" ht="16.5" customHeight="1">
      <c r="B290" s="32"/>
      <c r="C290" s="139" t="s">
        <v>1216</v>
      </c>
      <c r="D290" s="139" t="s">
        <v>375</v>
      </c>
      <c r="E290" s="140" t="s">
        <v>4493</v>
      </c>
      <c r="F290" s="141" t="s">
        <v>4494</v>
      </c>
      <c r="G290" s="142" t="s">
        <v>914</v>
      </c>
      <c r="H290" s="143">
        <v>7</v>
      </c>
      <c r="I290" s="144"/>
      <c r="J290" s="145">
        <f>ROUND(I290*H290,2)</f>
        <v>0</v>
      </c>
      <c r="K290" s="146"/>
      <c r="L290" s="32"/>
      <c r="M290" s="147" t="s">
        <v>1</v>
      </c>
      <c r="N290" s="148" t="s">
        <v>45</v>
      </c>
      <c r="P290" s="149">
        <f>O290*H290</f>
        <v>0</v>
      </c>
      <c r="Q290" s="149">
        <v>0.10940999999999999</v>
      </c>
      <c r="R290" s="149">
        <f>Q290*H290</f>
        <v>0.76586999999999994</v>
      </c>
      <c r="S290" s="149">
        <v>0</v>
      </c>
      <c r="T290" s="150">
        <f>S290*H290</f>
        <v>0</v>
      </c>
      <c r="AR290" s="151" t="s">
        <v>379</v>
      </c>
      <c r="AT290" s="151" t="s">
        <v>375</v>
      </c>
      <c r="AU290" s="151" t="s">
        <v>90</v>
      </c>
      <c r="AY290" s="17" t="s">
        <v>373</v>
      </c>
      <c r="BE290" s="152">
        <f>IF(N290="základní",J290,0)</f>
        <v>0</v>
      </c>
      <c r="BF290" s="152">
        <f>IF(N290="snížená",J290,0)</f>
        <v>0</v>
      </c>
      <c r="BG290" s="152">
        <f>IF(N290="zákl. přenesená",J290,0)</f>
        <v>0</v>
      </c>
      <c r="BH290" s="152">
        <f>IF(N290="sníž. přenesená",J290,0)</f>
        <v>0</v>
      </c>
      <c r="BI290" s="152">
        <f>IF(N290="nulová",J290,0)</f>
        <v>0</v>
      </c>
      <c r="BJ290" s="17" t="s">
        <v>87</v>
      </c>
      <c r="BK290" s="152">
        <f>ROUND(I290*H290,2)</f>
        <v>0</v>
      </c>
      <c r="BL290" s="17" t="s">
        <v>379</v>
      </c>
      <c r="BM290" s="151" t="s">
        <v>4495</v>
      </c>
    </row>
    <row r="291" spans="2:65" s="1" customFormat="1" ht="16.5" customHeight="1">
      <c r="B291" s="32"/>
      <c r="C291" s="185" t="s">
        <v>1222</v>
      </c>
      <c r="D291" s="185" t="s">
        <v>479</v>
      </c>
      <c r="E291" s="186" t="s">
        <v>4496</v>
      </c>
      <c r="F291" s="187" t="s">
        <v>4497</v>
      </c>
      <c r="G291" s="188" t="s">
        <v>914</v>
      </c>
      <c r="H291" s="189">
        <v>7</v>
      </c>
      <c r="I291" s="190"/>
      <c r="J291" s="191">
        <f>ROUND(I291*H291,2)</f>
        <v>0</v>
      </c>
      <c r="K291" s="192"/>
      <c r="L291" s="193"/>
      <c r="M291" s="194" t="s">
        <v>1</v>
      </c>
      <c r="N291" s="195" t="s">
        <v>45</v>
      </c>
      <c r="P291" s="149">
        <f>O291*H291</f>
        <v>0</v>
      </c>
      <c r="Q291" s="149">
        <v>6.1000000000000004E-3</v>
      </c>
      <c r="R291" s="149">
        <f>Q291*H291</f>
        <v>4.2700000000000002E-2</v>
      </c>
      <c r="S291" s="149">
        <v>0</v>
      </c>
      <c r="T291" s="150">
        <f>S291*H291</f>
        <v>0</v>
      </c>
      <c r="AR291" s="151" t="s">
        <v>444</v>
      </c>
      <c r="AT291" s="151" t="s">
        <v>479</v>
      </c>
      <c r="AU291" s="151" t="s">
        <v>90</v>
      </c>
      <c r="AY291" s="17" t="s">
        <v>373</v>
      </c>
      <c r="BE291" s="152">
        <f>IF(N291="základní",J291,0)</f>
        <v>0</v>
      </c>
      <c r="BF291" s="152">
        <f>IF(N291="snížená",J291,0)</f>
        <v>0</v>
      </c>
      <c r="BG291" s="152">
        <f>IF(N291="zákl. přenesená",J291,0)</f>
        <v>0</v>
      </c>
      <c r="BH291" s="152">
        <f>IF(N291="sníž. přenesená",J291,0)</f>
        <v>0</v>
      </c>
      <c r="BI291" s="152">
        <f>IF(N291="nulová",J291,0)</f>
        <v>0</v>
      </c>
      <c r="BJ291" s="17" t="s">
        <v>87</v>
      </c>
      <c r="BK291" s="152">
        <f>ROUND(I291*H291,2)</f>
        <v>0</v>
      </c>
      <c r="BL291" s="17" t="s">
        <v>379</v>
      </c>
      <c r="BM291" s="151" t="s">
        <v>4498</v>
      </c>
    </row>
    <row r="292" spans="2:65" s="1" customFormat="1" ht="16.5" customHeight="1">
      <c r="B292" s="32"/>
      <c r="C292" s="139" t="s">
        <v>1227</v>
      </c>
      <c r="D292" s="139" t="s">
        <v>375</v>
      </c>
      <c r="E292" s="140" t="s">
        <v>4499</v>
      </c>
      <c r="F292" s="141" t="s">
        <v>4500</v>
      </c>
      <c r="G292" s="142" t="s">
        <v>914</v>
      </c>
      <c r="H292" s="143">
        <v>3</v>
      </c>
      <c r="I292" s="144"/>
      <c r="J292" s="145">
        <f>ROUND(I292*H292,2)</f>
        <v>0</v>
      </c>
      <c r="K292" s="146"/>
      <c r="L292" s="32"/>
      <c r="M292" s="147" t="s">
        <v>1</v>
      </c>
      <c r="N292" s="148" t="s">
        <v>45</v>
      </c>
      <c r="P292" s="149">
        <f>O292*H292</f>
        <v>0</v>
      </c>
      <c r="Q292" s="149">
        <v>0.17499999999999999</v>
      </c>
      <c r="R292" s="149">
        <f>Q292*H292</f>
        <v>0.52499999999999991</v>
      </c>
      <c r="S292" s="149">
        <v>0</v>
      </c>
      <c r="T292" s="150">
        <f>S292*H292</f>
        <v>0</v>
      </c>
      <c r="AR292" s="151" t="s">
        <v>379</v>
      </c>
      <c r="AT292" s="151" t="s">
        <v>375</v>
      </c>
      <c r="AU292" s="151" t="s">
        <v>90</v>
      </c>
      <c r="AY292" s="17" t="s">
        <v>373</v>
      </c>
      <c r="BE292" s="152">
        <f>IF(N292="základní",J292,0)</f>
        <v>0</v>
      </c>
      <c r="BF292" s="152">
        <f>IF(N292="snížená",J292,0)</f>
        <v>0</v>
      </c>
      <c r="BG292" s="152">
        <f>IF(N292="zákl. přenesená",J292,0)</f>
        <v>0</v>
      </c>
      <c r="BH292" s="152">
        <f>IF(N292="sníž. přenesená",J292,0)</f>
        <v>0</v>
      </c>
      <c r="BI292" s="152">
        <f>IF(N292="nulová",J292,0)</f>
        <v>0</v>
      </c>
      <c r="BJ292" s="17" t="s">
        <v>87</v>
      </c>
      <c r="BK292" s="152">
        <f>ROUND(I292*H292,2)</f>
        <v>0</v>
      </c>
      <c r="BL292" s="17" t="s">
        <v>379</v>
      </c>
      <c r="BM292" s="151" t="s">
        <v>4501</v>
      </c>
    </row>
    <row r="293" spans="2:65" s="13" customFormat="1" ht="11.25">
      <c r="B293" s="160"/>
      <c r="D293" s="154" t="s">
        <v>381</v>
      </c>
      <c r="E293" s="161" t="s">
        <v>1</v>
      </c>
      <c r="F293" s="162" t="s">
        <v>4502</v>
      </c>
      <c r="H293" s="163">
        <v>3</v>
      </c>
      <c r="I293" s="164"/>
      <c r="L293" s="160"/>
      <c r="M293" s="165"/>
      <c r="T293" s="166"/>
      <c r="AT293" s="161" t="s">
        <v>381</v>
      </c>
      <c r="AU293" s="161" t="s">
        <v>90</v>
      </c>
      <c r="AV293" s="13" t="s">
        <v>90</v>
      </c>
      <c r="AW293" s="13" t="s">
        <v>36</v>
      </c>
      <c r="AX293" s="13" t="s">
        <v>87</v>
      </c>
      <c r="AY293" s="161" t="s">
        <v>373</v>
      </c>
    </row>
    <row r="294" spans="2:65" s="1" customFormat="1" ht="37.9" customHeight="1">
      <c r="B294" s="32"/>
      <c r="C294" s="139" t="s">
        <v>1233</v>
      </c>
      <c r="D294" s="139" t="s">
        <v>375</v>
      </c>
      <c r="E294" s="140" t="s">
        <v>4503</v>
      </c>
      <c r="F294" s="141" t="s">
        <v>4504</v>
      </c>
      <c r="G294" s="142" t="s">
        <v>465</v>
      </c>
      <c r="H294" s="143">
        <v>150</v>
      </c>
      <c r="I294" s="144"/>
      <c r="J294" s="145">
        <f>ROUND(I294*H294,2)</f>
        <v>0</v>
      </c>
      <c r="K294" s="146"/>
      <c r="L294" s="32"/>
      <c r="M294" s="147" t="s">
        <v>1</v>
      </c>
      <c r="N294" s="148" t="s">
        <v>45</v>
      </c>
      <c r="P294" s="149">
        <f>O294*H294</f>
        <v>0</v>
      </c>
      <c r="Q294" s="149">
        <v>8.0879999999999994E-2</v>
      </c>
      <c r="R294" s="149">
        <f>Q294*H294</f>
        <v>12.132</v>
      </c>
      <c r="S294" s="149">
        <v>0</v>
      </c>
      <c r="T294" s="150">
        <f>S294*H294</f>
        <v>0</v>
      </c>
      <c r="AR294" s="151" t="s">
        <v>379</v>
      </c>
      <c r="AT294" s="151" t="s">
        <v>375</v>
      </c>
      <c r="AU294" s="151" t="s">
        <v>90</v>
      </c>
      <c r="AY294" s="17" t="s">
        <v>373</v>
      </c>
      <c r="BE294" s="152">
        <f>IF(N294="základní",J294,0)</f>
        <v>0</v>
      </c>
      <c r="BF294" s="152">
        <f>IF(N294="snížená",J294,0)</f>
        <v>0</v>
      </c>
      <c r="BG294" s="152">
        <f>IF(N294="zákl. přenesená",J294,0)</f>
        <v>0</v>
      </c>
      <c r="BH294" s="152">
        <f>IF(N294="sníž. přenesená",J294,0)</f>
        <v>0</v>
      </c>
      <c r="BI294" s="152">
        <f>IF(N294="nulová",J294,0)</f>
        <v>0</v>
      </c>
      <c r="BJ294" s="17" t="s">
        <v>87</v>
      </c>
      <c r="BK294" s="152">
        <f>ROUND(I294*H294,2)</f>
        <v>0</v>
      </c>
      <c r="BL294" s="17" t="s">
        <v>379</v>
      </c>
      <c r="BM294" s="151" t="s">
        <v>4505</v>
      </c>
    </row>
    <row r="295" spans="2:65" s="1" customFormat="1" ht="16.5" customHeight="1">
      <c r="B295" s="32"/>
      <c r="C295" s="185" t="s">
        <v>149</v>
      </c>
      <c r="D295" s="185" t="s">
        <v>479</v>
      </c>
      <c r="E295" s="186" t="s">
        <v>4506</v>
      </c>
      <c r="F295" s="187" t="s">
        <v>4507</v>
      </c>
      <c r="G295" s="188" t="s">
        <v>465</v>
      </c>
      <c r="H295" s="189">
        <v>155</v>
      </c>
      <c r="I295" s="190"/>
      <c r="J295" s="191">
        <f>ROUND(I295*H295,2)</f>
        <v>0</v>
      </c>
      <c r="K295" s="192"/>
      <c r="L295" s="193"/>
      <c r="M295" s="194" t="s">
        <v>1</v>
      </c>
      <c r="N295" s="195" t="s">
        <v>45</v>
      </c>
      <c r="P295" s="149">
        <f>O295*H295</f>
        <v>0</v>
      </c>
      <c r="Q295" s="149">
        <v>4.5999999999999999E-2</v>
      </c>
      <c r="R295" s="149">
        <f>Q295*H295</f>
        <v>7.13</v>
      </c>
      <c r="S295" s="149">
        <v>0</v>
      </c>
      <c r="T295" s="150">
        <f>S295*H295</f>
        <v>0</v>
      </c>
      <c r="AR295" s="151" t="s">
        <v>444</v>
      </c>
      <c r="AT295" s="151" t="s">
        <v>479</v>
      </c>
      <c r="AU295" s="151" t="s">
        <v>90</v>
      </c>
      <c r="AY295" s="17" t="s">
        <v>373</v>
      </c>
      <c r="BE295" s="152">
        <f>IF(N295="základní",J295,0)</f>
        <v>0</v>
      </c>
      <c r="BF295" s="152">
        <f>IF(N295="snížená",J295,0)</f>
        <v>0</v>
      </c>
      <c r="BG295" s="152">
        <f>IF(N295="zákl. přenesená",J295,0)</f>
        <v>0</v>
      </c>
      <c r="BH295" s="152">
        <f>IF(N295="sníž. přenesená",J295,0)</f>
        <v>0</v>
      </c>
      <c r="BI295" s="152">
        <f>IF(N295="nulová",J295,0)</f>
        <v>0</v>
      </c>
      <c r="BJ295" s="17" t="s">
        <v>87</v>
      </c>
      <c r="BK295" s="152">
        <f>ROUND(I295*H295,2)</f>
        <v>0</v>
      </c>
      <c r="BL295" s="17" t="s">
        <v>379</v>
      </c>
      <c r="BM295" s="151" t="s">
        <v>4508</v>
      </c>
    </row>
    <row r="296" spans="2:65" s="13" customFormat="1" ht="11.25">
      <c r="B296" s="160"/>
      <c r="D296" s="154" t="s">
        <v>381</v>
      </c>
      <c r="E296" s="161" t="s">
        <v>1</v>
      </c>
      <c r="F296" s="162" t="s">
        <v>4509</v>
      </c>
      <c r="H296" s="163">
        <v>155</v>
      </c>
      <c r="I296" s="164"/>
      <c r="L296" s="160"/>
      <c r="M296" s="165"/>
      <c r="T296" s="166"/>
      <c r="AT296" s="161" t="s">
        <v>381</v>
      </c>
      <c r="AU296" s="161" t="s">
        <v>90</v>
      </c>
      <c r="AV296" s="13" t="s">
        <v>90</v>
      </c>
      <c r="AW296" s="13" t="s">
        <v>36</v>
      </c>
      <c r="AX296" s="13" t="s">
        <v>87</v>
      </c>
      <c r="AY296" s="161" t="s">
        <v>373</v>
      </c>
    </row>
    <row r="297" spans="2:65" s="1" customFormat="1" ht="24.2" customHeight="1">
      <c r="B297" s="32"/>
      <c r="C297" s="139" t="s">
        <v>1267</v>
      </c>
      <c r="D297" s="139" t="s">
        <v>375</v>
      </c>
      <c r="E297" s="140" t="s">
        <v>4510</v>
      </c>
      <c r="F297" s="141" t="s">
        <v>4511</v>
      </c>
      <c r="G297" s="142" t="s">
        <v>465</v>
      </c>
      <c r="H297" s="143">
        <v>622</v>
      </c>
      <c r="I297" s="144"/>
      <c r="J297" s="145">
        <f>ROUND(I297*H297,2)</f>
        <v>0</v>
      </c>
      <c r="K297" s="146"/>
      <c r="L297" s="32"/>
      <c r="M297" s="147" t="s">
        <v>1</v>
      </c>
      <c r="N297" s="148" t="s">
        <v>45</v>
      </c>
      <c r="P297" s="149">
        <f>O297*H297</f>
        <v>0</v>
      </c>
      <c r="Q297" s="149">
        <v>0.15540000000000001</v>
      </c>
      <c r="R297" s="149">
        <f>Q297*H297</f>
        <v>96.658799999999999</v>
      </c>
      <c r="S297" s="149">
        <v>0</v>
      </c>
      <c r="T297" s="150">
        <f>S297*H297</f>
        <v>0</v>
      </c>
      <c r="AR297" s="151" t="s">
        <v>379</v>
      </c>
      <c r="AT297" s="151" t="s">
        <v>375</v>
      </c>
      <c r="AU297" s="151" t="s">
        <v>90</v>
      </c>
      <c r="AY297" s="17" t="s">
        <v>373</v>
      </c>
      <c r="BE297" s="152">
        <f>IF(N297="základní",J297,0)</f>
        <v>0</v>
      </c>
      <c r="BF297" s="152">
        <f>IF(N297="snížená",J297,0)</f>
        <v>0</v>
      </c>
      <c r="BG297" s="152">
        <f>IF(N297="zákl. přenesená",J297,0)</f>
        <v>0</v>
      </c>
      <c r="BH297" s="152">
        <f>IF(N297="sníž. přenesená",J297,0)</f>
        <v>0</v>
      </c>
      <c r="BI297" s="152">
        <f>IF(N297="nulová",J297,0)</f>
        <v>0</v>
      </c>
      <c r="BJ297" s="17" t="s">
        <v>87</v>
      </c>
      <c r="BK297" s="152">
        <f>ROUND(I297*H297,2)</f>
        <v>0</v>
      </c>
      <c r="BL297" s="17" t="s">
        <v>379</v>
      </c>
      <c r="BM297" s="151" t="s">
        <v>4512</v>
      </c>
    </row>
    <row r="298" spans="2:65" s="13" customFormat="1" ht="11.25">
      <c r="B298" s="160"/>
      <c r="D298" s="154" t="s">
        <v>381</v>
      </c>
      <c r="E298" s="161" t="s">
        <v>1</v>
      </c>
      <c r="F298" s="162" t="s">
        <v>4513</v>
      </c>
      <c r="H298" s="163">
        <v>622</v>
      </c>
      <c r="I298" s="164"/>
      <c r="L298" s="160"/>
      <c r="M298" s="165"/>
      <c r="T298" s="166"/>
      <c r="AT298" s="161" t="s">
        <v>381</v>
      </c>
      <c r="AU298" s="161" t="s">
        <v>90</v>
      </c>
      <c r="AV298" s="13" t="s">
        <v>90</v>
      </c>
      <c r="AW298" s="13" t="s">
        <v>36</v>
      </c>
      <c r="AX298" s="13" t="s">
        <v>87</v>
      </c>
      <c r="AY298" s="161" t="s">
        <v>373</v>
      </c>
    </row>
    <row r="299" spans="2:65" s="1" customFormat="1" ht="16.5" customHeight="1">
      <c r="B299" s="32"/>
      <c r="C299" s="185" t="s">
        <v>1275</v>
      </c>
      <c r="D299" s="185" t="s">
        <v>479</v>
      </c>
      <c r="E299" s="186" t="s">
        <v>4514</v>
      </c>
      <c r="F299" s="187" t="s">
        <v>4515</v>
      </c>
      <c r="G299" s="188" t="s">
        <v>465</v>
      </c>
      <c r="H299" s="189">
        <v>500</v>
      </c>
      <c r="I299" s="190"/>
      <c r="J299" s="191">
        <f t="shared" ref="J299:J308" si="10">ROUND(I299*H299,2)</f>
        <v>0</v>
      </c>
      <c r="K299" s="192"/>
      <c r="L299" s="193"/>
      <c r="M299" s="194" t="s">
        <v>1</v>
      </c>
      <c r="N299" s="195" t="s">
        <v>45</v>
      </c>
      <c r="P299" s="149">
        <f t="shared" ref="P299:P308" si="11">O299*H299</f>
        <v>0</v>
      </c>
      <c r="Q299" s="149">
        <v>0.08</v>
      </c>
      <c r="R299" s="149">
        <f t="shared" ref="R299:R308" si="12">Q299*H299</f>
        <v>40</v>
      </c>
      <c r="S299" s="149">
        <v>0</v>
      </c>
      <c r="T299" s="150">
        <f t="shared" ref="T299:T308" si="13">S299*H299</f>
        <v>0</v>
      </c>
      <c r="AR299" s="151" t="s">
        <v>444</v>
      </c>
      <c r="AT299" s="151" t="s">
        <v>479</v>
      </c>
      <c r="AU299" s="151" t="s">
        <v>90</v>
      </c>
      <c r="AY299" s="17" t="s">
        <v>373</v>
      </c>
      <c r="BE299" s="152">
        <f t="shared" ref="BE299:BE308" si="14">IF(N299="základní",J299,0)</f>
        <v>0</v>
      </c>
      <c r="BF299" s="152">
        <f t="shared" ref="BF299:BF308" si="15">IF(N299="snížená",J299,0)</f>
        <v>0</v>
      </c>
      <c r="BG299" s="152">
        <f t="shared" ref="BG299:BG308" si="16">IF(N299="zákl. přenesená",J299,0)</f>
        <v>0</v>
      </c>
      <c r="BH299" s="152">
        <f t="shared" ref="BH299:BH308" si="17">IF(N299="sníž. přenesená",J299,0)</f>
        <v>0</v>
      </c>
      <c r="BI299" s="152">
        <f t="shared" ref="BI299:BI308" si="18">IF(N299="nulová",J299,0)</f>
        <v>0</v>
      </c>
      <c r="BJ299" s="17" t="s">
        <v>87</v>
      </c>
      <c r="BK299" s="152">
        <f t="shared" ref="BK299:BK308" si="19">ROUND(I299*H299,2)</f>
        <v>0</v>
      </c>
      <c r="BL299" s="17" t="s">
        <v>379</v>
      </c>
      <c r="BM299" s="151" t="s">
        <v>4516</v>
      </c>
    </row>
    <row r="300" spans="2:65" s="1" customFormat="1" ht="16.5" customHeight="1">
      <c r="B300" s="32"/>
      <c r="C300" s="185" t="s">
        <v>1281</v>
      </c>
      <c r="D300" s="185" t="s">
        <v>479</v>
      </c>
      <c r="E300" s="186" t="s">
        <v>4517</v>
      </c>
      <c r="F300" s="187" t="s">
        <v>4518</v>
      </c>
      <c r="G300" s="188" t="s">
        <v>465</v>
      </c>
      <c r="H300" s="189">
        <v>52</v>
      </c>
      <c r="I300" s="190"/>
      <c r="J300" s="191">
        <f t="shared" si="10"/>
        <v>0</v>
      </c>
      <c r="K300" s="192"/>
      <c r="L300" s="193"/>
      <c r="M300" s="194" t="s">
        <v>1</v>
      </c>
      <c r="N300" s="195" t="s">
        <v>45</v>
      </c>
      <c r="P300" s="149">
        <f t="shared" si="11"/>
        <v>0</v>
      </c>
      <c r="Q300" s="149">
        <v>0.04</v>
      </c>
      <c r="R300" s="149">
        <f t="shared" si="12"/>
        <v>2.08</v>
      </c>
      <c r="S300" s="149">
        <v>0</v>
      </c>
      <c r="T300" s="150">
        <f t="shared" si="13"/>
        <v>0</v>
      </c>
      <c r="AR300" s="151" t="s">
        <v>444</v>
      </c>
      <c r="AT300" s="151" t="s">
        <v>479</v>
      </c>
      <c r="AU300" s="151" t="s">
        <v>90</v>
      </c>
      <c r="AY300" s="17" t="s">
        <v>373</v>
      </c>
      <c r="BE300" s="152">
        <f t="shared" si="14"/>
        <v>0</v>
      </c>
      <c r="BF300" s="152">
        <f t="shared" si="15"/>
        <v>0</v>
      </c>
      <c r="BG300" s="152">
        <f t="shared" si="16"/>
        <v>0</v>
      </c>
      <c r="BH300" s="152">
        <f t="shared" si="17"/>
        <v>0</v>
      </c>
      <c r="BI300" s="152">
        <f t="shared" si="18"/>
        <v>0</v>
      </c>
      <c r="BJ300" s="17" t="s">
        <v>87</v>
      </c>
      <c r="BK300" s="152">
        <f t="shared" si="19"/>
        <v>0</v>
      </c>
      <c r="BL300" s="17" t="s">
        <v>379</v>
      </c>
      <c r="BM300" s="151" t="s">
        <v>4519</v>
      </c>
    </row>
    <row r="301" spans="2:65" s="1" customFormat="1" ht="16.5" customHeight="1">
      <c r="B301" s="32"/>
      <c r="C301" s="185" t="s">
        <v>1287</v>
      </c>
      <c r="D301" s="185" t="s">
        <v>479</v>
      </c>
      <c r="E301" s="186" t="s">
        <v>4520</v>
      </c>
      <c r="F301" s="187" t="s">
        <v>4521</v>
      </c>
      <c r="G301" s="188" t="s">
        <v>465</v>
      </c>
      <c r="H301" s="189">
        <v>65</v>
      </c>
      <c r="I301" s="190"/>
      <c r="J301" s="191">
        <f t="shared" si="10"/>
        <v>0</v>
      </c>
      <c r="K301" s="192"/>
      <c r="L301" s="193"/>
      <c r="M301" s="194" t="s">
        <v>1</v>
      </c>
      <c r="N301" s="195" t="s">
        <v>45</v>
      </c>
      <c r="P301" s="149">
        <f t="shared" si="11"/>
        <v>0</v>
      </c>
      <c r="Q301" s="149">
        <v>4.8300000000000003E-2</v>
      </c>
      <c r="R301" s="149">
        <f t="shared" si="12"/>
        <v>3.1395</v>
      </c>
      <c r="S301" s="149">
        <v>0</v>
      </c>
      <c r="T301" s="150">
        <f t="shared" si="13"/>
        <v>0</v>
      </c>
      <c r="AR301" s="151" t="s">
        <v>444</v>
      </c>
      <c r="AT301" s="151" t="s">
        <v>479</v>
      </c>
      <c r="AU301" s="151" t="s">
        <v>90</v>
      </c>
      <c r="AY301" s="17" t="s">
        <v>373</v>
      </c>
      <c r="BE301" s="152">
        <f t="shared" si="14"/>
        <v>0</v>
      </c>
      <c r="BF301" s="152">
        <f t="shared" si="15"/>
        <v>0</v>
      </c>
      <c r="BG301" s="152">
        <f t="shared" si="16"/>
        <v>0</v>
      </c>
      <c r="BH301" s="152">
        <f t="shared" si="17"/>
        <v>0</v>
      </c>
      <c r="BI301" s="152">
        <f t="shared" si="18"/>
        <v>0</v>
      </c>
      <c r="BJ301" s="17" t="s">
        <v>87</v>
      </c>
      <c r="BK301" s="152">
        <f t="shared" si="19"/>
        <v>0</v>
      </c>
      <c r="BL301" s="17" t="s">
        <v>379</v>
      </c>
      <c r="BM301" s="151" t="s">
        <v>4522</v>
      </c>
    </row>
    <row r="302" spans="2:65" s="1" customFormat="1" ht="16.5" customHeight="1">
      <c r="B302" s="32"/>
      <c r="C302" s="185" t="s">
        <v>1291</v>
      </c>
      <c r="D302" s="185" t="s">
        <v>479</v>
      </c>
      <c r="E302" s="186" t="s">
        <v>4523</v>
      </c>
      <c r="F302" s="187" t="s">
        <v>4524</v>
      </c>
      <c r="G302" s="188" t="s">
        <v>465</v>
      </c>
      <c r="H302" s="189">
        <v>5</v>
      </c>
      <c r="I302" s="190"/>
      <c r="J302" s="191">
        <f t="shared" si="10"/>
        <v>0</v>
      </c>
      <c r="K302" s="192"/>
      <c r="L302" s="193"/>
      <c r="M302" s="194" t="s">
        <v>1</v>
      </c>
      <c r="N302" s="195" t="s">
        <v>45</v>
      </c>
      <c r="P302" s="149">
        <f t="shared" si="11"/>
        <v>0</v>
      </c>
      <c r="Q302" s="149">
        <v>4.8399999999999999E-2</v>
      </c>
      <c r="R302" s="149">
        <f t="shared" si="12"/>
        <v>0.24199999999999999</v>
      </c>
      <c r="S302" s="149">
        <v>0</v>
      </c>
      <c r="T302" s="150">
        <f t="shared" si="13"/>
        <v>0</v>
      </c>
      <c r="AR302" s="151" t="s">
        <v>444</v>
      </c>
      <c r="AT302" s="151" t="s">
        <v>479</v>
      </c>
      <c r="AU302" s="151" t="s">
        <v>90</v>
      </c>
      <c r="AY302" s="17" t="s">
        <v>373</v>
      </c>
      <c r="BE302" s="152">
        <f t="shared" si="14"/>
        <v>0</v>
      </c>
      <c r="BF302" s="152">
        <f t="shared" si="15"/>
        <v>0</v>
      </c>
      <c r="BG302" s="152">
        <f t="shared" si="16"/>
        <v>0</v>
      </c>
      <c r="BH302" s="152">
        <f t="shared" si="17"/>
        <v>0</v>
      </c>
      <c r="BI302" s="152">
        <f t="shared" si="18"/>
        <v>0</v>
      </c>
      <c r="BJ302" s="17" t="s">
        <v>87</v>
      </c>
      <c r="BK302" s="152">
        <f t="shared" si="19"/>
        <v>0</v>
      </c>
      <c r="BL302" s="17" t="s">
        <v>379</v>
      </c>
      <c r="BM302" s="151" t="s">
        <v>4525</v>
      </c>
    </row>
    <row r="303" spans="2:65" s="1" customFormat="1" ht="24.2" customHeight="1">
      <c r="B303" s="32"/>
      <c r="C303" s="139" t="s">
        <v>1295</v>
      </c>
      <c r="D303" s="139" t="s">
        <v>375</v>
      </c>
      <c r="E303" s="140" t="s">
        <v>4526</v>
      </c>
      <c r="F303" s="141" t="s">
        <v>4527</v>
      </c>
      <c r="G303" s="142" t="s">
        <v>465</v>
      </c>
      <c r="H303" s="143">
        <v>149</v>
      </c>
      <c r="I303" s="144"/>
      <c r="J303" s="145">
        <f t="shared" si="10"/>
        <v>0</v>
      </c>
      <c r="K303" s="146"/>
      <c r="L303" s="32"/>
      <c r="M303" s="147" t="s">
        <v>1</v>
      </c>
      <c r="N303" s="148" t="s">
        <v>45</v>
      </c>
      <c r="P303" s="149">
        <f t="shared" si="11"/>
        <v>0</v>
      </c>
      <c r="Q303" s="149">
        <v>0.1295</v>
      </c>
      <c r="R303" s="149">
        <f t="shared" si="12"/>
        <v>19.295500000000001</v>
      </c>
      <c r="S303" s="149">
        <v>0</v>
      </c>
      <c r="T303" s="150">
        <f t="shared" si="13"/>
        <v>0</v>
      </c>
      <c r="AR303" s="151" t="s">
        <v>379</v>
      </c>
      <c r="AT303" s="151" t="s">
        <v>375</v>
      </c>
      <c r="AU303" s="151" t="s">
        <v>90</v>
      </c>
      <c r="AY303" s="17" t="s">
        <v>373</v>
      </c>
      <c r="BE303" s="152">
        <f t="shared" si="14"/>
        <v>0</v>
      </c>
      <c r="BF303" s="152">
        <f t="shared" si="15"/>
        <v>0</v>
      </c>
      <c r="BG303" s="152">
        <f t="shared" si="16"/>
        <v>0</v>
      </c>
      <c r="BH303" s="152">
        <f t="shared" si="17"/>
        <v>0</v>
      </c>
      <c r="BI303" s="152">
        <f t="shared" si="18"/>
        <v>0</v>
      </c>
      <c r="BJ303" s="17" t="s">
        <v>87</v>
      </c>
      <c r="BK303" s="152">
        <f t="shared" si="19"/>
        <v>0</v>
      </c>
      <c r="BL303" s="17" t="s">
        <v>379</v>
      </c>
      <c r="BM303" s="151" t="s">
        <v>4528</v>
      </c>
    </row>
    <row r="304" spans="2:65" s="1" customFormat="1" ht="16.5" customHeight="1">
      <c r="B304" s="32"/>
      <c r="C304" s="185" t="s">
        <v>1301</v>
      </c>
      <c r="D304" s="185" t="s">
        <v>479</v>
      </c>
      <c r="E304" s="186" t="s">
        <v>4529</v>
      </c>
      <c r="F304" s="187" t="s">
        <v>4530</v>
      </c>
      <c r="G304" s="188" t="s">
        <v>465</v>
      </c>
      <c r="H304" s="189">
        <v>140</v>
      </c>
      <c r="I304" s="190"/>
      <c r="J304" s="191">
        <f t="shared" si="10"/>
        <v>0</v>
      </c>
      <c r="K304" s="192"/>
      <c r="L304" s="193"/>
      <c r="M304" s="194" t="s">
        <v>1</v>
      </c>
      <c r="N304" s="195" t="s">
        <v>45</v>
      </c>
      <c r="P304" s="149">
        <f t="shared" si="11"/>
        <v>0</v>
      </c>
      <c r="Q304" s="149">
        <v>4.4999999999999998E-2</v>
      </c>
      <c r="R304" s="149">
        <f t="shared" si="12"/>
        <v>6.3</v>
      </c>
      <c r="S304" s="149">
        <v>0</v>
      </c>
      <c r="T304" s="150">
        <f t="shared" si="13"/>
        <v>0</v>
      </c>
      <c r="AR304" s="151" t="s">
        <v>444</v>
      </c>
      <c r="AT304" s="151" t="s">
        <v>479</v>
      </c>
      <c r="AU304" s="151" t="s">
        <v>90</v>
      </c>
      <c r="AY304" s="17" t="s">
        <v>373</v>
      </c>
      <c r="BE304" s="152">
        <f t="shared" si="14"/>
        <v>0</v>
      </c>
      <c r="BF304" s="152">
        <f t="shared" si="15"/>
        <v>0</v>
      </c>
      <c r="BG304" s="152">
        <f t="shared" si="16"/>
        <v>0</v>
      </c>
      <c r="BH304" s="152">
        <f t="shared" si="17"/>
        <v>0</v>
      </c>
      <c r="BI304" s="152">
        <f t="shared" si="18"/>
        <v>0</v>
      </c>
      <c r="BJ304" s="17" t="s">
        <v>87</v>
      </c>
      <c r="BK304" s="152">
        <f t="shared" si="19"/>
        <v>0</v>
      </c>
      <c r="BL304" s="17" t="s">
        <v>379</v>
      </c>
      <c r="BM304" s="151" t="s">
        <v>4531</v>
      </c>
    </row>
    <row r="305" spans="2:65" s="1" customFormat="1" ht="16.5" customHeight="1">
      <c r="B305" s="32"/>
      <c r="C305" s="185" t="s">
        <v>1307</v>
      </c>
      <c r="D305" s="185" t="s">
        <v>479</v>
      </c>
      <c r="E305" s="186" t="s">
        <v>4532</v>
      </c>
      <c r="F305" s="187" t="s">
        <v>4533</v>
      </c>
      <c r="G305" s="188" t="s">
        <v>465</v>
      </c>
      <c r="H305" s="189">
        <v>9</v>
      </c>
      <c r="I305" s="190"/>
      <c r="J305" s="191">
        <f t="shared" si="10"/>
        <v>0</v>
      </c>
      <c r="K305" s="192"/>
      <c r="L305" s="193"/>
      <c r="M305" s="194" t="s">
        <v>1</v>
      </c>
      <c r="N305" s="195" t="s">
        <v>45</v>
      </c>
      <c r="P305" s="149">
        <f t="shared" si="11"/>
        <v>0</v>
      </c>
      <c r="Q305" s="149">
        <v>4.2999999999999997E-2</v>
      </c>
      <c r="R305" s="149">
        <f t="shared" si="12"/>
        <v>0.38699999999999996</v>
      </c>
      <c r="S305" s="149">
        <v>0</v>
      </c>
      <c r="T305" s="150">
        <f t="shared" si="13"/>
        <v>0</v>
      </c>
      <c r="AR305" s="151" t="s">
        <v>444</v>
      </c>
      <c r="AT305" s="151" t="s">
        <v>479</v>
      </c>
      <c r="AU305" s="151" t="s">
        <v>90</v>
      </c>
      <c r="AY305" s="17" t="s">
        <v>373</v>
      </c>
      <c r="BE305" s="152">
        <f t="shared" si="14"/>
        <v>0</v>
      </c>
      <c r="BF305" s="152">
        <f t="shared" si="15"/>
        <v>0</v>
      </c>
      <c r="BG305" s="152">
        <f t="shared" si="16"/>
        <v>0</v>
      </c>
      <c r="BH305" s="152">
        <f t="shared" si="17"/>
        <v>0</v>
      </c>
      <c r="BI305" s="152">
        <f t="shared" si="18"/>
        <v>0</v>
      </c>
      <c r="BJ305" s="17" t="s">
        <v>87</v>
      </c>
      <c r="BK305" s="152">
        <f t="shared" si="19"/>
        <v>0</v>
      </c>
      <c r="BL305" s="17" t="s">
        <v>379</v>
      </c>
      <c r="BM305" s="151" t="s">
        <v>4534</v>
      </c>
    </row>
    <row r="306" spans="2:65" s="1" customFormat="1" ht="33" customHeight="1">
      <c r="B306" s="32"/>
      <c r="C306" s="139" t="s">
        <v>1331</v>
      </c>
      <c r="D306" s="139" t="s">
        <v>375</v>
      </c>
      <c r="E306" s="140" t="s">
        <v>4535</v>
      </c>
      <c r="F306" s="141" t="s">
        <v>4536</v>
      </c>
      <c r="G306" s="142" t="s">
        <v>465</v>
      </c>
      <c r="H306" s="143">
        <v>42</v>
      </c>
      <c r="I306" s="144"/>
      <c r="J306" s="145">
        <f t="shared" si="10"/>
        <v>0</v>
      </c>
      <c r="K306" s="146"/>
      <c r="L306" s="32"/>
      <c r="M306" s="147" t="s">
        <v>1</v>
      </c>
      <c r="N306" s="148" t="s">
        <v>45</v>
      </c>
      <c r="P306" s="149">
        <f t="shared" si="11"/>
        <v>0</v>
      </c>
      <c r="Q306" s="149">
        <v>6.0999999999999997E-4</v>
      </c>
      <c r="R306" s="149">
        <f t="shared" si="12"/>
        <v>2.562E-2</v>
      </c>
      <c r="S306" s="149">
        <v>0</v>
      </c>
      <c r="T306" s="150">
        <f t="shared" si="13"/>
        <v>0</v>
      </c>
      <c r="AR306" s="151" t="s">
        <v>379</v>
      </c>
      <c r="AT306" s="151" t="s">
        <v>375</v>
      </c>
      <c r="AU306" s="151" t="s">
        <v>90</v>
      </c>
      <c r="AY306" s="17" t="s">
        <v>373</v>
      </c>
      <c r="BE306" s="152">
        <f t="shared" si="14"/>
        <v>0</v>
      </c>
      <c r="BF306" s="152">
        <f t="shared" si="15"/>
        <v>0</v>
      </c>
      <c r="BG306" s="152">
        <f t="shared" si="16"/>
        <v>0</v>
      </c>
      <c r="BH306" s="152">
        <f t="shared" si="17"/>
        <v>0</v>
      </c>
      <c r="BI306" s="152">
        <f t="shared" si="18"/>
        <v>0</v>
      </c>
      <c r="BJ306" s="17" t="s">
        <v>87</v>
      </c>
      <c r="BK306" s="152">
        <f t="shared" si="19"/>
        <v>0</v>
      </c>
      <c r="BL306" s="17" t="s">
        <v>379</v>
      </c>
      <c r="BM306" s="151" t="s">
        <v>4537</v>
      </c>
    </row>
    <row r="307" spans="2:65" s="1" customFormat="1" ht="16.5" customHeight="1">
      <c r="B307" s="32"/>
      <c r="C307" s="139" t="s">
        <v>1364</v>
      </c>
      <c r="D307" s="139" t="s">
        <v>375</v>
      </c>
      <c r="E307" s="140" t="s">
        <v>4538</v>
      </c>
      <c r="F307" s="141" t="s">
        <v>4539</v>
      </c>
      <c r="G307" s="142" t="s">
        <v>465</v>
      </c>
      <c r="H307" s="143">
        <v>42</v>
      </c>
      <c r="I307" s="144"/>
      <c r="J307" s="145">
        <f t="shared" si="10"/>
        <v>0</v>
      </c>
      <c r="K307" s="146"/>
      <c r="L307" s="32"/>
      <c r="M307" s="147" t="s">
        <v>1</v>
      </c>
      <c r="N307" s="148" t="s">
        <v>45</v>
      </c>
      <c r="P307" s="149">
        <f t="shared" si="11"/>
        <v>0</v>
      </c>
      <c r="Q307" s="149">
        <v>0</v>
      </c>
      <c r="R307" s="149">
        <f t="shared" si="12"/>
        <v>0</v>
      </c>
      <c r="S307" s="149">
        <v>0</v>
      </c>
      <c r="T307" s="150">
        <f t="shared" si="13"/>
        <v>0</v>
      </c>
      <c r="AR307" s="151" t="s">
        <v>379</v>
      </c>
      <c r="AT307" s="151" t="s">
        <v>375</v>
      </c>
      <c r="AU307" s="151" t="s">
        <v>90</v>
      </c>
      <c r="AY307" s="17" t="s">
        <v>373</v>
      </c>
      <c r="BE307" s="152">
        <f t="shared" si="14"/>
        <v>0</v>
      </c>
      <c r="BF307" s="152">
        <f t="shared" si="15"/>
        <v>0</v>
      </c>
      <c r="BG307" s="152">
        <f t="shared" si="16"/>
        <v>0</v>
      </c>
      <c r="BH307" s="152">
        <f t="shared" si="17"/>
        <v>0</v>
      </c>
      <c r="BI307" s="152">
        <f t="shared" si="18"/>
        <v>0</v>
      </c>
      <c r="BJ307" s="17" t="s">
        <v>87</v>
      </c>
      <c r="BK307" s="152">
        <f t="shared" si="19"/>
        <v>0</v>
      </c>
      <c r="BL307" s="17" t="s">
        <v>379</v>
      </c>
      <c r="BM307" s="151" t="s">
        <v>4540</v>
      </c>
    </row>
    <row r="308" spans="2:65" s="1" customFormat="1" ht="16.5" customHeight="1">
      <c r="B308" s="32"/>
      <c r="C308" s="139" t="s">
        <v>1374</v>
      </c>
      <c r="D308" s="139" t="s">
        <v>375</v>
      </c>
      <c r="E308" s="140" t="s">
        <v>4541</v>
      </c>
      <c r="F308" s="141" t="s">
        <v>4542</v>
      </c>
      <c r="G308" s="142" t="s">
        <v>465</v>
      </c>
      <c r="H308" s="143">
        <v>41.7</v>
      </c>
      <c r="I308" s="144"/>
      <c r="J308" s="145">
        <f t="shared" si="10"/>
        <v>0</v>
      </c>
      <c r="K308" s="146"/>
      <c r="L308" s="32"/>
      <c r="M308" s="147" t="s">
        <v>1</v>
      </c>
      <c r="N308" s="148" t="s">
        <v>45</v>
      </c>
      <c r="P308" s="149">
        <f t="shared" si="11"/>
        <v>0</v>
      </c>
      <c r="Q308" s="149">
        <v>0</v>
      </c>
      <c r="R308" s="149">
        <f t="shared" si="12"/>
        <v>0</v>
      </c>
      <c r="S308" s="149">
        <v>0</v>
      </c>
      <c r="T308" s="150">
        <f t="shared" si="13"/>
        <v>0</v>
      </c>
      <c r="AR308" s="151" t="s">
        <v>379</v>
      </c>
      <c r="AT308" s="151" t="s">
        <v>375</v>
      </c>
      <c r="AU308" s="151" t="s">
        <v>90</v>
      </c>
      <c r="AY308" s="17" t="s">
        <v>373</v>
      </c>
      <c r="BE308" s="152">
        <f t="shared" si="14"/>
        <v>0</v>
      </c>
      <c r="BF308" s="152">
        <f t="shared" si="15"/>
        <v>0</v>
      </c>
      <c r="BG308" s="152">
        <f t="shared" si="16"/>
        <v>0</v>
      </c>
      <c r="BH308" s="152">
        <f t="shared" si="17"/>
        <v>0</v>
      </c>
      <c r="BI308" s="152">
        <f t="shared" si="18"/>
        <v>0</v>
      </c>
      <c r="BJ308" s="17" t="s">
        <v>87</v>
      </c>
      <c r="BK308" s="152">
        <f t="shared" si="19"/>
        <v>0</v>
      </c>
      <c r="BL308" s="17" t="s">
        <v>379</v>
      </c>
      <c r="BM308" s="151" t="s">
        <v>4543</v>
      </c>
    </row>
    <row r="309" spans="2:65" s="13" customFormat="1" ht="11.25">
      <c r="B309" s="160"/>
      <c r="D309" s="154" t="s">
        <v>381</v>
      </c>
      <c r="E309" s="161" t="s">
        <v>1</v>
      </c>
      <c r="F309" s="162" t="s">
        <v>4544</v>
      </c>
      <c r="H309" s="163">
        <v>41.7</v>
      </c>
      <c r="I309" s="164"/>
      <c r="L309" s="160"/>
      <c r="M309" s="165"/>
      <c r="T309" s="166"/>
      <c r="AT309" s="161" t="s">
        <v>381</v>
      </c>
      <c r="AU309" s="161" t="s">
        <v>90</v>
      </c>
      <c r="AV309" s="13" t="s">
        <v>90</v>
      </c>
      <c r="AW309" s="13" t="s">
        <v>36</v>
      </c>
      <c r="AX309" s="13" t="s">
        <v>87</v>
      </c>
      <c r="AY309" s="161" t="s">
        <v>373</v>
      </c>
    </row>
    <row r="310" spans="2:65" s="1" customFormat="1" ht="16.5" customHeight="1">
      <c r="B310" s="32"/>
      <c r="C310" s="139" t="s">
        <v>1379</v>
      </c>
      <c r="D310" s="139" t="s">
        <v>375</v>
      </c>
      <c r="E310" s="140" t="s">
        <v>4545</v>
      </c>
      <c r="F310" s="141" t="s">
        <v>4546</v>
      </c>
      <c r="G310" s="142" t="s">
        <v>465</v>
      </c>
      <c r="H310" s="143">
        <v>69.5</v>
      </c>
      <c r="I310" s="144"/>
      <c r="J310" s="145">
        <f>ROUND(I310*H310,2)</f>
        <v>0</v>
      </c>
      <c r="K310" s="146"/>
      <c r="L310" s="32"/>
      <c r="M310" s="147" t="s">
        <v>1</v>
      </c>
      <c r="N310" s="148" t="s">
        <v>45</v>
      </c>
      <c r="P310" s="149">
        <f>O310*H310</f>
        <v>0</v>
      </c>
      <c r="Q310" s="149">
        <v>0.29221000000000003</v>
      </c>
      <c r="R310" s="149">
        <f>Q310*H310</f>
        <v>20.308595</v>
      </c>
      <c r="S310" s="149">
        <v>0</v>
      </c>
      <c r="T310" s="150">
        <f>S310*H310</f>
        <v>0</v>
      </c>
      <c r="AR310" s="151" t="s">
        <v>379</v>
      </c>
      <c r="AT310" s="151" t="s">
        <v>375</v>
      </c>
      <c r="AU310" s="151" t="s">
        <v>90</v>
      </c>
      <c r="AY310" s="17" t="s">
        <v>373</v>
      </c>
      <c r="BE310" s="152">
        <f>IF(N310="základní",J310,0)</f>
        <v>0</v>
      </c>
      <c r="BF310" s="152">
        <f>IF(N310="snížená",J310,0)</f>
        <v>0</v>
      </c>
      <c r="BG310" s="152">
        <f>IF(N310="zákl. přenesená",J310,0)</f>
        <v>0</v>
      </c>
      <c r="BH310" s="152">
        <f>IF(N310="sníž. přenesená",J310,0)</f>
        <v>0</v>
      </c>
      <c r="BI310" s="152">
        <f>IF(N310="nulová",J310,0)</f>
        <v>0</v>
      </c>
      <c r="BJ310" s="17" t="s">
        <v>87</v>
      </c>
      <c r="BK310" s="152">
        <f>ROUND(I310*H310,2)</f>
        <v>0</v>
      </c>
      <c r="BL310" s="17" t="s">
        <v>379</v>
      </c>
      <c r="BM310" s="151" t="s">
        <v>4547</v>
      </c>
    </row>
    <row r="311" spans="2:65" s="13" customFormat="1" ht="11.25">
      <c r="B311" s="160"/>
      <c r="D311" s="154" t="s">
        <v>381</v>
      </c>
      <c r="E311" s="161" t="s">
        <v>1</v>
      </c>
      <c r="F311" s="162" t="s">
        <v>4548</v>
      </c>
      <c r="H311" s="163">
        <v>69.5</v>
      </c>
      <c r="I311" s="164"/>
      <c r="L311" s="160"/>
      <c r="M311" s="165"/>
      <c r="T311" s="166"/>
      <c r="AT311" s="161" t="s">
        <v>381</v>
      </c>
      <c r="AU311" s="161" t="s">
        <v>90</v>
      </c>
      <c r="AV311" s="13" t="s">
        <v>90</v>
      </c>
      <c r="AW311" s="13" t="s">
        <v>36</v>
      </c>
      <c r="AX311" s="13" t="s">
        <v>87</v>
      </c>
      <c r="AY311" s="161" t="s">
        <v>373</v>
      </c>
    </row>
    <row r="312" spans="2:65" s="1" customFormat="1" ht="16.5" customHeight="1">
      <c r="B312" s="32"/>
      <c r="C312" s="139" t="s">
        <v>1384</v>
      </c>
      <c r="D312" s="139" t="s">
        <v>375</v>
      </c>
      <c r="E312" s="140" t="s">
        <v>4549</v>
      </c>
      <c r="F312" s="141" t="s">
        <v>4550</v>
      </c>
      <c r="G312" s="142" t="s">
        <v>914</v>
      </c>
      <c r="H312" s="143">
        <v>7</v>
      </c>
      <c r="I312" s="144"/>
      <c r="J312" s="145">
        <f>ROUND(I312*H312,2)</f>
        <v>0</v>
      </c>
      <c r="K312" s="146"/>
      <c r="L312" s="32"/>
      <c r="M312" s="147" t="s">
        <v>1</v>
      </c>
      <c r="N312" s="148" t="s">
        <v>45</v>
      </c>
      <c r="P312" s="149">
        <f>O312*H312</f>
        <v>0</v>
      </c>
      <c r="Q312" s="149">
        <v>0.27205000000000001</v>
      </c>
      <c r="R312" s="149">
        <f>Q312*H312</f>
        <v>1.90435</v>
      </c>
      <c r="S312" s="149">
        <v>0</v>
      </c>
      <c r="T312" s="150">
        <f>S312*H312</f>
        <v>0</v>
      </c>
      <c r="AR312" s="151" t="s">
        <v>379</v>
      </c>
      <c r="AT312" s="151" t="s">
        <v>375</v>
      </c>
      <c r="AU312" s="151" t="s">
        <v>90</v>
      </c>
      <c r="AY312" s="17" t="s">
        <v>373</v>
      </c>
      <c r="BE312" s="152">
        <f>IF(N312="základní",J312,0)</f>
        <v>0</v>
      </c>
      <c r="BF312" s="152">
        <f>IF(N312="snížená",J312,0)</f>
        <v>0</v>
      </c>
      <c r="BG312" s="152">
        <f>IF(N312="zákl. přenesená",J312,0)</f>
        <v>0</v>
      </c>
      <c r="BH312" s="152">
        <f>IF(N312="sníž. přenesená",J312,0)</f>
        <v>0</v>
      </c>
      <c r="BI312" s="152">
        <f>IF(N312="nulová",J312,0)</f>
        <v>0</v>
      </c>
      <c r="BJ312" s="17" t="s">
        <v>87</v>
      </c>
      <c r="BK312" s="152">
        <f>ROUND(I312*H312,2)</f>
        <v>0</v>
      </c>
      <c r="BL312" s="17" t="s">
        <v>379</v>
      </c>
      <c r="BM312" s="151" t="s">
        <v>4551</v>
      </c>
    </row>
    <row r="313" spans="2:65" s="13" customFormat="1" ht="11.25">
      <c r="B313" s="160"/>
      <c r="D313" s="154" t="s">
        <v>381</v>
      </c>
      <c r="E313" s="161" t="s">
        <v>1</v>
      </c>
      <c r="F313" s="162" t="s">
        <v>4552</v>
      </c>
      <c r="H313" s="163">
        <v>7</v>
      </c>
      <c r="I313" s="164"/>
      <c r="L313" s="160"/>
      <c r="M313" s="165"/>
      <c r="T313" s="166"/>
      <c r="AT313" s="161" t="s">
        <v>381</v>
      </c>
      <c r="AU313" s="161" t="s">
        <v>90</v>
      </c>
      <c r="AV313" s="13" t="s">
        <v>90</v>
      </c>
      <c r="AW313" s="13" t="s">
        <v>36</v>
      </c>
      <c r="AX313" s="13" t="s">
        <v>87</v>
      </c>
      <c r="AY313" s="161" t="s">
        <v>373</v>
      </c>
    </row>
    <row r="314" spans="2:65" s="1" customFormat="1" ht="33" customHeight="1">
      <c r="B314" s="32"/>
      <c r="C314" s="185" t="s">
        <v>1393</v>
      </c>
      <c r="D314" s="185" t="s">
        <v>479</v>
      </c>
      <c r="E314" s="186" t="s">
        <v>4553</v>
      </c>
      <c r="F314" s="187" t="s">
        <v>4554</v>
      </c>
      <c r="G314" s="188" t="s">
        <v>914</v>
      </c>
      <c r="H314" s="189">
        <v>1</v>
      </c>
      <c r="I314" s="190"/>
      <c r="J314" s="191">
        <f>ROUND(I314*H314,2)</f>
        <v>0</v>
      </c>
      <c r="K314" s="192"/>
      <c r="L314" s="193"/>
      <c r="M314" s="194" t="s">
        <v>1</v>
      </c>
      <c r="N314" s="195" t="s">
        <v>45</v>
      </c>
      <c r="P314" s="149">
        <f>O314*H314</f>
        <v>0</v>
      </c>
      <c r="Q314" s="149">
        <v>0.82099999999999995</v>
      </c>
      <c r="R314" s="149">
        <f>Q314*H314</f>
        <v>0.82099999999999995</v>
      </c>
      <c r="S314" s="149">
        <v>0</v>
      </c>
      <c r="T314" s="150">
        <f>S314*H314</f>
        <v>0</v>
      </c>
      <c r="AR314" s="151" t="s">
        <v>444</v>
      </c>
      <c r="AT314" s="151" t="s">
        <v>479</v>
      </c>
      <c r="AU314" s="151" t="s">
        <v>90</v>
      </c>
      <c r="AY314" s="17" t="s">
        <v>373</v>
      </c>
      <c r="BE314" s="152">
        <f>IF(N314="základní",J314,0)</f>
        <v>0</v>
      </c>
      <c r="BF314" s="152">
        <f>IF(N314="snížená",J314,0)</f>
        <v>0</v>
      </c>
      <c r="BG314" s="152">
        <f>IF(N314="zákl. přenesená",J314,0)</f>
        <v>0</v>
      </c>
      <c r="BH314" s="152">
        <f>IF(N314="sníž. přenesená",J314,0)</f>
        <v>0</v>
      </c>
      <c r="BI314" s="152">
        <f>IF(N314="nulová",J314,0)</f>
        <v>0</v>
      </c>
      <c r="BJ314" s="17" t="s">
        <v>87</v>
      </c>
      <c r="BK314" s="152">
        <f>ROUND(I314*H314,2)</f>
        <v>0</v>
      </c>
      <c r="BL314" s="17" t="s">
        <v>379</v>
      </c>
      <c r="BM314" s="151" t="s">
        <v>4555</v>
      </c>
    </row>
    <row r="315" spans="2:65" s="1" customFormat="1" ht="33" customHeight="1">
      <c r="B315" s="32"/>
      <c r="C315" s="185" t="s">
        <v>1455</v>
      </c>
      <c r="D315" s="185" t="s">
        <v>479</v>
      </c>
      <c r="E315" s="186" t="s">
        <v>4556</v>
      </c>
      <c r="F315" s="187" t="s">
        <v>4557</v>
      </c>
      <c r="G315" s="188" t="s">
        <v>914</v>
      </c>
      <c r="H315" s="189">
        <v>1</v>
      </c>
      <c r="I315" s="190"/>
      <c r="J315" s="191">
        <f>ROUND(I315*H315,2)</f>
        <v>0</v>
      </c>
      <c r="K315" s="192"/>
      <c r="L315" s="193"/>
      <c r="M315" s="194" t="s">
        <v>1</v>
      </c>
      <c r="N315" s="195" t="s">
        <v>45</v>
      </c>
      <c r="P315" s="149">
        <f>O315*H315</f>
        <v>0</v>
      </c>
      <c r="Q315" s="149">
        <v>0.82099999999999995</v>
      </c>
      <c r="R315" s="149">
        <f>Q315*H315</f>
        <v>0.82099999999999995</v>
      </c>
      <c r="S315" s="149">
        <v>0</v>
      </c>
      <c r="T315" s="150">
        <f>S315*H315</f>
        <v>0</v>
      </c>
      <c r="AR315" s="151" t="s">
        <v>444</v>
      </c>
      <c r="AT315" s="151" t="s">
        <v>479</v>
      </c>
      <c r="AU315" s="151" t="s">
        <v>90</v>
      </c>
      <c r="AY315" s="17" t="s">
        <v>373</v>
      </c>
      <c r="BE315" s="152">
        <f>IF(N315="základní",J315,0)</f>
        <v>0</v>
      </c>
      <c r="BF315" s="152">
        <f>IF(N315="snížená",J315,0)</f>
        <v>0</v>
      </c>
      <c r="BG315" s="152">
        <f>IF(N315="zákl. přenesená",J315,0)</f>
        <v>0</v>
      </c>
      <c r="BH315" s="152">
        <f>IF(N315="sníž. přenesená",J315,0)</f>
        <v>0</v>
      </c>
      <c r="BI315" s="152">
        <f>IF(N315="nulová",J315,0)</f>
        <v>0</v>
      </c>
      <c r="BJ315" s="17" t="s">
        <v>87</v>
      </c>
      <c r="BK315" s="152">
        <f>ROUND(I315*H315,2)</f>
        <v>0</v>
      </c>
      <c r="BL315" s="17" t="s">
        <v>379</v>
      </c>
      <c r="BM315" s="151" t="s">
        <v>4558</v>
      </c>
    </row>
    <row r="316" spans="2:65" s="1" customFormat="1" ht="33" customHeight="1">
      <c r="B316" s="32"/>
      <c r="C316" s="185" t="s">
        <v>1465</v>
      </c>
      <c r="D316" s="185" t="s">
        <v>479</v>
      </c>
      <c r="E316" s="186" t="s">
        <v>4559</v>
      </c>
      <c r="F316" s="187" t="s">
        <v>4560</v>
      </c>
      <c r="G316" s="188" t="s">
        <v>914</v>
      </c>
      <c r="H316" s="189">
        <v>1</v>
      </c>
      <c r="I316" s="190"/>
      <c r="J316" s="191">
        <f>ROUND(I316*H316,2)</f>
        <v>0</v>
      </c>
      <c r="K316" s="192"/>
      <c r="L316" s="193"/>
      <c r="M316" s="194" t="s">
        <v>1</v>
      </c>
      <c r="N316" s="195" t="s">
        <v>45</v>
      </c>
      <c r="P316" s="149">
        <f>O316*H316</f>
        <v>0</v>
      </c>
      <c r="Q316" s="149">
        <v>0.84099999999999997</v>
      </c>
      <c r="R316" s="149">
        <f>Q316*H316</f>
        <v>0.84099999999999997</v>
      </c>
      <c r="S316" s="149">
        <v>0</v>
      </c>
      <c r="T316" s="150">
        <f>S316*H316</f>
        <v>0</v>
      </c>
      <c r="AR316" s="151" t="s">
        <v>444</v>
      </c>
      <c r="AT316" s="151" t="s">
        <v>479</v>
      </c>
      <c r="AU316" s="151" t="s">
        <v>90</v>
      </c>
      <c r="AY316" s="17" t="s">
        <v>373</v>
      </c>
      <c r="BE316" s="152">
        <f>IF(N316="základní",J316,0)</f>
        <v>0</v>
      </c>
      <c r="BF316" s="152">
        <f>IF(N316="snížená",J316,0)</f>
        <v>0</v>
      </c>
      <c r="BG316" s="152">
        <f>IF(N316="zákl. přenesená",J316,0)</f>
        <v>0</v>
      </c>
      <c r="BH316" s="152">
        <f>IF(N316="sníž. přenesená",J316,0)</f>
        <v>0</v>
      </c>
      <c r="BI316" s="152">
        <f>IF(N316="nulová",J316,0)</f>
        <v>0</v>
      </c>
      <c r="BJ316" s="17" t="s">
        <v>87</v>
      </c>
      <c r="BK316" s="152">
        <f>ROUND(I316*H316,2)</f>
        <v>0</v>
      </c>
      <c r="BL316" s="17" t="s">
        <v>379</v>
      </c>
      <c r="BM316" s="151" t="s">
        <v>4561</v>
      </c>
    </row>
    <row r="317" spans="2:65" s="1" customFormat="1" ht="24.2" customHeight="1">
      <c r="B317" s="32"/>
      <c r="C317" s="185" t="s">
        <v>1469</v>
      </c>
      <c r="D317" s="185" t="s">
        <v>479</v>
      </c>
      <c r="E317" s="186" t="s">
        <v>4562</v>
      </c>
      <c r="F317" s="187" t="s">
        <v>4563</v>
      </c>
      <c r="G317" s="188" t="s">
        <v>914</v>
      </c>
      <c r="H317" s="189">
        <v>1</v>
      </c>
      <c r="I317" s="190"/>
      <c r="J317" s="191">
        <f>ROUND(I317*H317,2)</f>
        <v>0</v>
      </c>
      <c r="K317" s="192"/>
      <c r="L317" s="193"/>
      <c r="M317" s="194" t="s">
        <v>1</v>
      </c>
      <c r="N317" s="195" t="s">
        <v>45</v>
      </c>
      <c r="P317" s="149">
        <f>O317*H317</f>
        <v>0</v>
      </c>
      <c r="Q317" s="149">
        <v>0.84099999999999997</v>
      </c>
      <c r="R317" s="149">
        <f>Q317*H317</f>
        <v>0.84099999999999997</v>
      </c>
      <c r="S317" s="149">
        <v>0</v>
      </c>
      <c r="T317" s="150">
        <f>S317*H317</f>
        <v>0</v>
      </c>
      <c r="AR317" s="151" t="s">
        <v>444</v>
      </c>
      <c r="AT317" s="151" t="s">
        <v>479</v>
      </c>
      <c r="AU317" s="151" t="s">
        <v>90</v>
      </c>
      <c r="AY317" s="17" t="s">
        <v>373</v>
      </c>
      <c r="BE317" s="152">
        <f>IF(N317="základní",J317,0)</f>
        <v>0</v>
      </c>
      <c r="BF317" s="152">
        <f>IF(N317="snížená",J317,0)</f>
        <v>0</v>
      </c>
      <c r="BG317" s="152">
        <f>IF(N317="zákl. přenesená",J317,0)</f>
        <v>0</v>
      </c>
      <c r="BH317" s="152">
        <f>IF(N317="sníž. přenesená",J317,0)</f>
        <v>0</v>
      </c>
      <c r="BI317" s="152">
        <f>IF(N317="nulová",J317,0)</f>
        <v>0</v>
      </c>
      <c r="BJ317" s="17" t="s">
        <v>87</v>
      </c>
      <c r="BK317" s="152">
        <f>ROUND(I317*H317,2)</f>
        <v>0</v>
      </c>
      <c r="BL317" s="17" t="s">
        <v>379</v>
      </c>
      <c r="BM317" s="151" t="s">
        <v>4564</v>
      </c>
    </row>
    <row r="318" spans="2:65" s="11" customFormat="1" ht="22.9" customHeight="1">
      <c r="B318" s="127"/>
      <c r="D318" s="128" t="s">
        <v>79</v>
      </c>
      <c r="E318" s="137" t="s">
        <v>1393</v>
      </c>
      <c r="F318" s="137" t="s">
        <v>4565</v>
      </c>
      <c r="I318" s="130"/>
      <c r="J318" s="138">
        <f>BK318</f>
        <v>0</v>
      </c>
      <c r="L318" s="127"/>
      <c r="M318" s="132"/>
      <c r="P318" s="133">
        <f>SUM(P319:P320)</f>
        <v>0</v>
      </c>
      <c r="R318" s="133">
        <f>SUM(R319:R320)</f>
        <v>0</v>
      </c>
      <c r="T318" s="134">
        <f>SUM(T319:T320)</f>
        <v>5.46</v>
      </c>
      <c r="AR318" s="128" t="s">
        <v>87</v>
      </c>
      <c r="AT318" s="135" t="s">
        <v>79</v>
      </c>
      <c r="AU318" s="135" t="s">
        <v>87</v>
      </c>
      <c r="AY318" s="128" t="s">
        <v>373</v>
      </c>
      <c r="BK318" s="136">
        <f>SUM(BK319:BK320)</f>
        <v>0</v>
      </c>
    </row>
    <row r="319" spans="2:65" s="1" customFormat="1" ht="37.9" customHeight="1">
      <c r="B319" s="32"/>
      <c r="C319" s="139" t="s">
        <v>1474</v>
      </c>
      <c r="D319" s="139" t="s">
        <v>375</v>
      </c>
      <c r="E319" s="140" t="s">
        <v>4566</v>
      </c>
      <c r="F319" s="141" t="s">
        <v>4567</v>
      </c>
      <c r="G319" s="142" t="s">
        <v>465</v>
      </c>
      <c r="H319" s="143">
        <v>9</v>
      </c>
      <c r="I319" s="144"/>
      <c r="J319" s="145">
        <f>ROUND(I319*H319,2)</f>
        <v>0</v>
      </c>
      <c r="K319" s="146"/>
      <c r="L319" s="32"/>
      <c r="M319" s="147" t="s">
        <v>1</v>
      </c>
      <c r="N319" s="148" t="s">
        <v>45</v>
      </c>
      <c r="P319" s="149">
        <f>O319*H319</f>
        <v>0</v>
      </c>
      <c r="Q319" s="149">
        <v>0</v>
      </c>
      <c r="R319" s="149">
        <f>Q319*H319</f>
        <v>0</v>
      </c>
      <c r="S319" s="149">
        <v>0.35</v>
      </c>
      <c r="T319" s="150">
        <f>S319*H319</f>
        <v>3.15</v>
      </c>
      <c r="AR319" s="151" t="s">
        <v>379</v>
      </c>
      <c r="AT319" s="151" t="s">
        <v>375</v>
      </c>
      <c r="AU319" s="151" t="s">
        <v>90</v>
      </c>
      <c r="AY319" s="17" t="s">
        <v>373</v>
      </c>
      <c r="BE319" s="152">
        <f>IF(N319="základní",J319,0)</f>
        <v>0</v>
      </c>
      <c r="BF319" s="152">
        <f>IF(N319="snížená",J319,0)</f>
        <v>0</v>
      </c>
      <c r="BG319" s="152">
        <f>IF(N319="zákl. přenesená",J319,0)</f>
        <v>0</v>
      </c>
      <c r="BH319" s="152">
        <f>IF(N319="sníž. přenesená",J319,0)</f>
        <v>0</v>
      </c>
      <c r="BI319" s="152">
        <f>IF(N319="nulová",J319,0)</f>
        <v>0</v>
      </c>
      <c r="BJ319" s="17" t="s">
        <v>87</v>
      </c>
      <c r="BK319" s="152">
        <f>ROUND(I319*H319,2)</f>
        <v>0</v>
      </c>
      <c r="BL319" s="17" t="s">
        <v>379</v>
      </c>
      <c r="BM319" s="151" t="s">
        <v>4568</v>
      </c>
    </row>
    <row r="320" spans="2:65" s="1" customFormat="1" ht="16.5" customHeight="1">
      <c r="B320" s="32"/>
      <c r="C320" s="139" t="s">
        <v>1479</v>
      </c>
      <c r="D320" s="139" t="s">
        <v>375</v>
      </c>
      <c r="E320" s="140" t="s">
        <v>4569</v>
      </c>
      <c r="F320" s="141" t="s">
        <v>4570</v>
      </c>
      <c r="G320" s="142" t="s">
        <v>465</v>
      </c>
      <c r="H320" s="143">
        <v>33</v>
      </c>
      <c r="I320" s="144"/>
      <c r="J320" s="145">
        <f>ROUND(I320*H320,2)</f>
        <v>0</v>
      </c>
      <c r="K320" s="146"/>
      <c r="L320" s="32"/>
      <c r="M320" s="147" t="s">
        <v>1</v>
      </c>
      <c r="N320" s="148" t="s">
        <v>45</v>
      </c>
      <c r="P320" s="149">
        <f>O320*H320</f>
        <v>0</v>
      </c>
      <c r="Q320" s="149">
        <v>0</v>
      </c>
      <c r="R320" s="149">
        <f>Q320*H320</f>
        <v>0</v>
      </c>
      <c r="S320" s="149">
        <v>7.0000000000000007E-2</v>
      </c>
      <c r="T320" s="150">
        <f>S320*H320</f>
        <v>2.31</v>
      </c>
      <c r="AR320" s="151" t="s">
        <v>379</v>
      </c>
      <c r="AT320" s="151" t="s">
        <v>375</v>
      </c>
      <c r="AU320" s="151" t="s">
        <v>90</v>
      </c>
      <c r="AY320" s="17" t="s">
        <v>373</v>
      </c>
      <c r="BE320" s="152">
        <f>IF(N320="základní",J320,0)</f>
        <v>0</v>
      </c>
      <c r="BF320" s="152">
        <f>IF(N320="snížená",J320,0)</f>
        <v>0</v>
      </c>
      <c r="BG320" s="152">
        <f>IF(N320="zákl. přenesená",J320,0)</f>
        <v>0</v>
      </c>
      <c r="BH320" s="152">
        <f>IF(N320="sníž. přenesená",J320,0)</f>
        <v>0</v>
      </c>
      <c r="BI320" s="152">
        <f>IF(N320="nulová",J320,0)</f>
        <v>0</v>
      </c>
      <c r="BJ320" s="17" t="s">
        <v>87</v>
      </c>
      <c r="BK320" s="152">
        <f>ROUND(I320*H320,2)</f>
        <v>0</v>
      </c>
      <c r="BL320" s="17" t="s">
        <v>379</v>
      </c>
      <c r="BM320" s="151" t="s">
        <v>4571</v>
      </c>
    </row>
    <row r="321" spans="2:65" s="11" customFormat="1" ht="22.9" customHeight="1">
      <c r="B321" s="127"/>
      <c r="D321" s="128" t="s">
        <v>79</v>
      </c>
      <c r="E321" s="137" t="s">
        <v>1465</v>
      </c>
      <c r="F321" s="137" t="s">
        <v>4572</v>
      </c>
      <c r="I321" s="130"/>
      <c r="J321" s="138">
        <f>BK321</f>
        <v>0</v>
      </c>
      <c r="L321" s="127"/>
      <c r="M321" s="132"/>
      <c r="P321" s="133">
        <f>SUM(P322:P329)</f>
        <v>0</v>
      </c>
      <c r="R321" s="133">
        <f>SUM(R322:R329)</f>
        <v>0</v>
      </c>
      <c r="T321" s="134">
        <f>SUM(T322:T329)</f>
        <v>196.97955000000002</v>
      </c>
      <c r="AR321" s="128" t="s">
        <v>87</v>
      </c>
      <c r="AT321" s="135" t="s">
        <v>79</v>
      </c>
      <c r="AU321" s="135" t="s">
        <v>87</v>
      </c>
      <c r="AY321" s="128" t="s">
        <v>373</v>
      </c>
      <c r="BK321" s="136">
        <f>SUM(BK322:BK329)</f>
        <v>0</v>
      </c>
    </row>
    <row r="322" spans="2:65" s="1" customFormat="1" ht="24.2" customHeight="1">
      <c r="B322" s="32"/>
      <c r="C322" s="139" t="s">
        <v>1486</v>
      </c>
      <c r="D322" s="139" t="s">
        <v>375</v>
      </c>
      <c r="E322" s="140" t="s">
        <v>4573</v>
      </c>
      <c r="F322" s="141" t="s">
        <v>4574</v>
      </c>
      <c r="G322" s="142" t="s">
        <v>395</v>
      </c>
      <c r="H322" s="143">
        <v>104.4</v>
      </c>
      <c r="I322" s="144"/>
      <c r="J322" s="145">
        <f>ROUND(I322*H322,2)</f>
        <v>0</v>
      </c>
      <c r="K322" s="146"/>
      <c r="L322" s="32"/>
      <c r="M322" s="147" t="s">
        <v>1</v>
      </c>
      <c r="N322" s="148" t="s">
        <v>45</v>
      </c>
      <c r="P322" s="149">
        <f>O322*H322</f>
        <v>0</v>
      </c>
      <c r="Q322" s="149">
        <v>0</v>
      </c>
      <c r="R322" s="149">
        <f>Q322*H322</f>
        <v>0</v>
      </c>
      <c r="S322" s="149">
        <v>0.65</v>
      </c>
      <c r="T322" s="150">
        <f>S322*H322</f>
        <v>67.86</v>
      </c>
      <c r="AR322" s="151" t="s">
        <v>379</v>
      </c>
      <c r="AT322" s="151" t="s">
        <v>375</v>
      </c>
      <c r="AU322" s="151" t="s">
        <v>90</v>
      </c>
      <c r="AY322" s="17" t="s">
        <v>373</v>
      </c>
      <c r="BE322" s="152">
        <f>IF(N322="základní",J322,0)</f>
        <v>0</v>
      </c>
      <c r="BF322" s="152">
        <f>IF(N322="snížená",J322,0)</f>
        <v>0</v>
      </c>
      <c r="BG322" s="152">
        <f>IF(N322="zákl. přenesená",J322,0)</f>
        <v>0</v>
      </c>
      <c r="BH322" s="152">
        <f>IF(N322="sníž. přenesená",J322,0)</f>
        <v>0</v>
      </c>
      <c r="BI322" s="152">
        <f>IF(N322="nulová",J322,0)</f>
        <v>0</v>
      </c>
      <c r="BJ322" s="17" t="s">
        <v>87</v>
      </c>
      <c r="BK322" s="152">
        <f>ROUND(I322*H322,2)</f>
        <v>0</v>
      </c>
      <c r="BL322" s="17" t="s">
        <v>379</v>
      </c>
      <c r="BM322" s="151" t="s">
        <v>4575</v>
      </c>
    </row>
    <row r="323" spans="2:65" s="13" customFormat="1" ht="11.25">
      <c r="B323" s="160"/>
      <c r="D323" s="154" t="s">
        <v>381</v>
      </c>
      <c r="E323" s="161" t="s">
        <v>1</v>
      </c>
      <c r="F323" s="162" t="s">
        <v>4576</v>
      </c>
      <c r="H323" s="163">
        <v>104.4</v>
      </c>
      <c r="I323" s="164"/>
      <c r="L323" s="160"/>
      <c r="M323" s="165"/>
      <c r="T323" s="166"/>
      <c r="AT323" s="161" t="s">
        <v>381</v>
      </c>
      <c r="AU323" s="161" t="s">
        <v>90</v>
      </c>
      <c r="AV323" s="13" t="s">
        <v>90</v>
      </c>
      <c r="AW323" s="13" t="s">
        <v>36</v>
      </c>
      <c r="AX323" s="13" t="s">
        <v>87</v>
      </c>
      <c r="AY323" s="161" t="s">
        <v>373</v>
      </c>
    </row>
    <row r="324" spans="2:65" s="1" customFormat="1" ht="16.5" customHeight="1">
      <c r="B324" s="32"/>
      <c r="C324" s="139" t="s">
        <v>1492</v>
      </c>
      <c r="D324" s="139" t="s">
        <v>375</v>
      </c>
      <c r="E324" s="140" t="s">
        <v>4577</v>
      </c>
      <c r="F324" s="141" t="s">
        <v>4578</v>
      </c>
      <c r="G324" s="142" t="s">
        <v>172</v>
      </c>
      <c r="H324" s="143">
        <v>104.913</v>
      </c>
      <c r="I324" s="144"/>
      <c r="J324" s="145">
        <f>ROUND(I324*H324,2)</f>
        <v>0</v>
      </c>
      <c r="K324" s="146"/>
      <c r="L324" s="32"/>
      <c r="M324" s="147" t="s">
        <v>1</v>
      </c>
      <c r="N324" s="148" t="s">
        <v>45</v>
      </c>
      <c r="P324" s="149">
        <f>O324*H324</f>
        <v>0</v>
      </c>
      <c r="Q324" s="149">
        <v>0</v>
      </c>
      <c r="R324" s="149">
        <f>Q324*H324</f>
        <v>0</v>
      </c>
      <c r="S324" s="149">
        <v>0.35</v>
      </c>
      <c r="T324" s="150">
        <f>S324*H324</f>
        <v>36.719549999999998</v>
      </c>
      <c r="AR324" s="151" t="s">
        <v>379</v>
      </c>
      <c r="AT324" s="151" t="s">
        <v>375</v>
      </c>
      <c r="AU324" s="151" t="s">
        <v>90</v>
      </c>
      <c r="AY324" s="17" t="s">
        <v>373</v>
      </c>
      <c r="BE324" s="152">
        <f>IF(N324="základní",J324,0)</f>
        <v>0</v>
      </c>
      <c r="BF324" s="152">
        <f>IF(N324="snížená",J324,0)</f>
        <v>0</v>
      </c>
      <c r="BG324" s="152">
        <f>IF(N324="zákl. přenesená",J324,0)</f>
        <v>0</v>
      </c>
      <c r="BH324" s="152">
        <f>IF(N324="sníž. přenesená",J324,0)</f>
        <v>0</v>
      </c>
      <c r="BI324" s="152">
        <f>IF(N324="nulová",J324,0)</f>
        <v>0</v>
      </c>
      <c r="BJ324" s="17" t="s">
        <v>87</v>
      </c>
      <c r="BK324" s="152">
        <f>ROUND(I324*H324,2)</f>
        <v>0</v>
      </c>
      <c r="BL324" s="17" t="s">
        <v>379</v>
      </c>
      <c r="BM324" s="151" t="s">
        <v>4579</v>
      </c>
    </row>
    <row r="325" spans="2:65" s="13" customFormat="1" ht="11.25">
      <c r="B325" s="160"/>
      <c r="D325" s="154" t="s">
        <v>381</v>
      </c>
      <c r="E325" s="161" t="s">
        <v>1</v>
      </c>
      <c r="F325" s="162" t="s">
        <v>4580</v>
      </c>
      <c r="H325" s="163">
        <v>104.913</v>
      </c>
      <c r="I325" s="164"/>
      <c r="L325" s="160"/>
      <c r="M325" s="165"/>
      <c r="T325" s="166"/>
      <c r="AT325" s="161" t="s">
        <v>381</v>
      </c>
      <c r="AU325" s="161" t="s">
        <v>90</v>
      </c>
      <c r="AV325" s="13" t="s">
        <v>90</v>
      </c>
      <c r="AW325" s="13" t="s">
        <v>36</v>
      </c>
      <c r="AX325" s="13" t="s">
        <v>87</v>
      </c>
      <c r="AY325" s="161" t="s">
        <v>373</v>
      </c>
    </row>
    <row r="326" spans="2:65" s="1" customFormat="1" ht="16.5" customHeight="1">
      <c r="B326" s="32"/>
      <c r="C326" s="139" t="s">
        <v>1496</v>
      </c>
      <c r="D326" s="139" t="s">
        <v>375</v>
      </c>
      <c r="E326" s="140" t="s">
        <v>4581</v>
      </c>
      <c r="F326" s="141" t="s">
        <v>4582</v>
      </c>
      <c r="G326" s="142" t="s">
        <v>395</v>
      </c>
      <c r="H326" s="143">
        <v>42</v>
      </c>
      <c r="I326" s="144"/>
      <c r="J326" s="145">
        <f>ROUND(I326*H326,2)</f>
        <v>0</v>
      </c>
      <c r="K326" s="146"/>
      <c r="L326" s="32"/>
      <c r="M326" s="147" t="s">
        <v>1</v>
      </c>
      <c r="N326" s="148" t="s">
        <v>45</v>
      </c>
      <c r="P326" s="149">
        <f>O326*H326</f>
        <v>0</v>
      </c>
      <c r="Q326" s="149">
        <v>0</v>
      </c>
      <c r="R326" s="149">
        <f>Q326*H326</f>
        <v>0</v>
      </c>
      <c r="S326" s="149">
        <v>2.2000000000000002</v>
      </c>
      <c r="T326" s="150">
        <f>S326*H326</f>
        <v>92.4</v>
      </c>
      <c r="AR326" s="151" t="s">
        <v>379</v>
      </c>
      <c r="AT326" s="151" t="s">
        <v>375</v>
      </c>
      <c r="AU326" s="151" t="s">
        <v>90</v>
      </c>
      <c r="AY326" s="17" t="s">
        <v>373</v>
      </c>
      <c r="BE326" s="152">
        <f>IF(N326="základní",J326,0)</f>
        <v>0</v>
      </c>
      <c r="BF326" s="152">
        <f>IF(N326="snížená",J326,0)</f>
        <v>0</v>
      </c>
      <c r="BG326" s="152">
        <f>IF(N326="zákl. přenesená",J326,0)</f>
        <v>0</v>
      </c>
      <c r="BH326" s="152">
        <f>IF(N326="sníž. přenesená",J326,0)</f>
        <v>0</v>
      </c>
      <c r="BI326" s="152">
        <f>IF(N326="nulová",J326,0)</f>
        <v>0</v>
      </c>
      <c r="BJ326" s="17" t="s">
        <v>87</v>
      </c>
      <c r="BK326" s="152">
        <f>ROUND(I326*H326,2)</f>
        <v>0</v>
      </c>
      <c r="BL326" s="17" t="s">
        <v>379</v>
      </c>
      <c r="BM326" s="151" t="s">
        <v>4583</v>
      </c>
    </row>
    <row r="327" spans="2:65" s="13" customFormat="1" ht="11.25">
      <c r="B327" s="160"/>
      <c r="D327" s="154" t="s">
        <v>381</v>
      </c>
      <c r="E327" s="161" t="s">
        <v>1</v>
      </c>
      <c r="F327" s="162" t="s">
        <v>4584</v>
      </c>
      <c r="H327" s="163">
        <v>10.853</v>
      </c>
      <c r="I327" s="164"/>
      <c r="L327" s="160"/>
      <c r="M327" s="165"/>
      <c r="T327" s="166"/>
      <c r="AT327" s="161" t="s">
        <v>381</v>
      </c>
      <c r="AU327" s="161" t="s">
        <v>90</v>
      </c>
      <c r="AV327" s="13" t="s">
        <v>90</v>
      </c>
      <c r="AW327" s="13" t="s">
        <v>36</v>
      </c>
      <c r="AX327" s="13" t="s">
        <v>80</v>
      </c>
      <c r="AY327" s="161" t="s">
        <v>373</v>
      </c>
    </row>
    <row r="328" spans="2:65" s="13" customFormat="1" ht="11.25">
      <c r="B328" s="160"/>
      <c r="D328" s="154" t="s">
        <v>381</v>
      </c>
      <c r="E328" s="161" t="s">
        <v>1</v>
      </c>
      <c r="F328" s="162" t="s">
        <v>4585</v>
      </c>
      <c r="H328" s="163">
        <v>31.146999999999998</v>
      </c>
      <c r="I328" s="164"/>
      <c r="L328" s="160"/>
      <c r="M328" s="165"/>
      <c r="T328" s="166"/>
      <c r="AT328" s="161" t="s">
        <v>381</v>
      </c>
      <c r="AU328" s="161" t="s">
        <v>90</v>
      </c>
      <c r="AV328" s="13" t="s">
        <v>90</v>
      </c>
      <c r="AW328" s="13" t="s">
        <v>36</v>
      </c>
      <c r="AX328" s="13" t="s">
        <v>80</v>
      </c>
      <c r="AY328" s="161" t="s">
        <v>373</v>
      </c>
    </row>
    <row r="329" spans="2:65" s="14" customFormat="1" ht="11.25">
      <c r="B329" s="167"/>
      <c r="D329" s="154" t="s">
        <v>381</v>
      </c>
      <c r="E329" s="168" t="s">
        <v>1</v>
      </c>
      <c r="F329" s="169" t="s">
        <v>386</v>
      </c>
      <c r="H329" s="170">
        <v>42</v>
      </c>
      <c r="I329" s="171"/>
      <c r="L329" s="167"/>
      <c r="M329" s="172"/>
      <c r="T329" s="173"/>
      <c r="AT329" s="168" t="s">
        <v>381</v>
      </c>
      <c r="AU329" s="168" t="s">
        <v>90</v>
      </c>
      <c r="AV329" s="14" t="s">
        <v>379</v>
      </c>
      <c r="AW329" s="14" t="s">
        <v>36</v>
      </c>
      <c r="AX329" s="14" t="s">
        <v>87</v>
      </c>
      <c r="AY329" s="168" t="s">
        <v>373</v>
      </c>
    </row>
    <row r="330" spans="2:65" s="11" customFormat="1" ht="22.9" customHeight="1">
      <c r="B330" s="127"/>
      <c r="D330" s="128" t="s">
        <v>79</v>
      </c>
      <c r="E330" s="137" t="s">
        <v>1702</v>
      </c>
      <c r="F330" s="137" t="s">
        <v>1703</v>
      </c>
      <c r="I330" s="130"/>
      <c r="J330" s="138">
        <f>BK330</f>
        <v>0</v>
      </c>
      <c r="L330" s="127"/>
      <c r="M330" s="132"/>
      <c r="P330" s="133">
        <f>SUM(P331:P347)</f>
        <v>0</v>
      </c>
      <c r="R330" s="133">
        <f>SUM(R331:R347)</f>
        <v>0</v>
      </c>
      <c r="T330" s="134">
        <f>SUM(T331:T347)</f>
        <v>0</v>
      </c>
      <c r="AR330" s="128" t="s">
        <v>87</v>
      </c>
      <c r="AT330" s="135" t="s">
        <v>79</v>
      </c>
      <c r="AU330" s="135" t="s">
        <v>87</v>
      </c>
      <c r="AY330" s="128" t="s">
        <v>373</v>
      </c>
      <c r="BK330" s="136">
        <f>SUM(BK331:BK347)</f>
        <v>0</v>
      </c>
    </row>
    <row r="331" spans="2:65" s="1" customFormat="1" ht="24.2" customHeight="1">
      <c r="B331" s="32"/>
      <c r="C331" s="139" t="s">
        <v>1501</v>
      </c>
      <c r="D331" s="139" t="s">
        <v>375</v>
      </c>
      <c r="E331" s="140" t="s">
        <v>4586</v>
      </c>
      <c r="F331" s="141" t="s">
        <v>4587</v>
      </c>
      <c r="G331" s="142" t="s">
        <v>647</v>
      </c>
      <c r="H331" s="143">
        <v>1945.3820000000001</v>
      </c>
      <c r="I331" s="144"/>
      <c r="J331" s="145">
        <f>ROUND(I331*H331,2)</f>
        <v>0</v>
      </c>
      <c r="K331" s="146"/>
      <c r="L331" s="32"/>
      <c r="M331" s="147" t="s">
        <v>1</v>
      </c>
      <c r="N331" s="148" t="s">
        <v>45</v>
      </c>
      <c r="P331" s="149">
        <f>O331*H331</f>
        <v>0</v>
      </c>
      <c r="Q331" s="149">
        <v>0</v>
      </c>
      <c r="R331" s="149">
        <f>Q331*H331</f>
        <v>0</v>
      </c>
      <c r="S331" s="149">
        <v>0</v>
      </c>
      <c r="T331" s="150">
        <f>S331*H331</f>
        <v>0</v>
      </c>
      <c r="AR331" s="151" t="s">
        <v>379</v>
      </c>
      <c r="AT331" s="151" t="s">
        <v>375</v>
      </c>
      <c r="AU331" s="151" t="s">
        <v>90</v>
      </c>
      <c r="AY331" s="17" t="s">
        <v>373</v>
      </c>
      <c r="BE331" s="152">
        <f>IF(N331="základní",J331,0)</f>
        <v>0</v>
      </c>
      <c r="BF331" s="152">
        <f>IF(N331="snížená",J331,0)</f>
        <v>0</v>
      </c>
      <c r="BG331" s="152">
        <f>IF(N331="zákl. přenesená",J331,0)</f>
        <v>0</v>
      </c>
      <c r="BH331" s="152">
        <f>IF(N331="sníž. přenesená",J331,0)</f>
        <v>0</v>
      </c>
      <c r="BI331" s="152">
        <f>IF(N331="nulová",J331,0)</f>
        <v>0</v>
      </c>
      <c r="BJ331" s="17" t="s">
        <v>87</v>
      </c>
      <c r="BK331" s="152">
        <f>ROUND(I331*H331,2)</f>
        <v>0</v>
      </c>
      <c r="BL331" s="17" t="s">
        <v>379</v>
      </c>
      <c r="BM331" s="151" t="s">
        <v>4588</v>
      </c>
    </row>
    <row r="332" spans="2:65" s="13" customFormat="1" ht="11.25">
      <c r="B332" s="160"/>
      <c r="D332" s="154" t="s">
        <v>381</v>
      </c>
      <c r="E332" s="161" t="s">
        <v>1</v>
      </c>
      <c r="F332" s="162" t="s">
        <v>4589</v>
      </c>
      <c r="H332" s="163">
        <v>1945.3820000000001</v>
      </c>
      <c r="I332" s="164"/>
      <c r="L332" s="160"/>
      <c r="M332" s="165"/>
      <c r="T332" s="166"/>
      <c r="AT332" s="161" t="s">
        <v>381</v>
      </c>
      <c r="AU332" s="161" t="s">
        <v>90</v>
      </c>
      <c r="AV332" s="13" t="s">
        <v>90</v>
      </c>
      <c r="AW332" s="13" t="s">
        <v>36</v>
      </c>
      <c r="AX332" s="13" t="s">
        <v>87</v>
      </c>
      <c r="AY332" s="161" t="s">
        <v>373</v>
      </c>
    </row>
    <row r="333" spans="2:65" s="1" customFormat="1" ht="24.2" customHeight="1">
      <c r="B333" s="32"/>
      <c r="C333" s="139" t="s">
        <v>1507</v>
      </c>
      <c r="D333" s="139" t="s">
        <v>375</v>
      </c>
      <c r="E333" s="140" t="s">
        <v>4590</v>
      </c>
      <c r="F333" s="141" t="s">
        <v>4591</v>
      </c>
      <c r="G333" s="142" t="s">
        <v>647</v>
      </c>
      <c r="H333" s="143">
        <v>50579.932000000001</v>
      </c>
      <c r="I333" s="144"/>
      <c r="J333" s="145">
        <f>ROUND(I333*H333,2)</f>
        <v>0</v>
      </c>
      <c r="K333" s="146"/>
      <c r="L333" s="32"/>
      <c r="M333" s="147" t="s">
        <v>1</v>
      </c>
      <c r="N333" s="148" t="s">
        <v>45</v>
      </c>
      <c r="P333" s="149">
        <f>O333*H333</f>
        <v>0</v>
      </c>
      <c r="Q333" s="149">
        <v>0</v>
      </c>
      <c r="R333" s="149">
        <f>Q333*H333</f>
        <v>0</v>
      </c>
      <c r="S333" s="149">
        <v>0</v>
      </c>
      <c r="T333" s="150">
        <f>S333*H333</f>
        <v>0</v>
      </c>
      <c r="AR333" s="151" t="s">
        <v>379</v>
      </c>
      <c r="AT333" s="151" t="s">
        <v>375</v>
      </c>
      <c r="AU333" s="151" t="s">
        <v>90</v>
      </c>
      <c r="AY333" s="17" t="s">
        <v>373</v>
      </c>
      <c r="BE333" s="152">
        <f>IF(N333="základní",J333,0)</f>
        <v>0</v>
      </c>
      <c r="BF333" s="152">
        <f>IF(N333="snížená",J333,0)</f>
        <v>0</v>
      </c>
      <c r="BG333" s="152">
        <f>IF(N333="zákl. přenesená",J333,0)</f>
        <v>0</v>
      </c>
      <c r="BH333" s="152">
        <f>IF(N333="sníž. přenesená",J333,0)</f>
        <v>0</v>
      </c>
      <c r="BI333" s="152">
        <f>IF(N333="nulová",J333,0)</f>
        <v>0</v>
      </c>
      <c r="BJ333" s="17" t="s">
        <v>87</v>
      </c>
      <c r="BK333" s="152">
        <f>ROUND(I333*H333,2)</f>
        <v>0</v>
      </c>
      <c r="BL333" s="17" t="s">
        <v>379</v>
      </c>
      <c r="BM333" s="151" t="s">
        <v>4592</v>
      </c>
    </row>
    <row r="334" spans="2:65" s="13" customFormat="1" ht="11.25">
      <c r="B334" s="160"/>
      <c r="D334" s="154" t="s">
        <v>381</v>
      </c>
      <c r="E334" s="161" t="s">
        <v>1</v>
      </c>
      <c r="F334" s="162" t="s">
        <v>4593</v>
      </c>
      <c r="H334" s="163">
        <v>50579.932000000001</v>
      </c>
      <c r="I334" s="164"/>
      <c r="L334" s="160"/>
      <c r="M334" s="165"/>
      <c r="T334" s="166"/>
      <c r="AT334" s="161" t="s">
        <v>381</v>
      </c>
      <c r="AU334" s="161" t="s">
        <v>90</v>
      </c>
      <c r="AV334" s="13" t="s">
        <v>90</v>
      </c>
      <c r="AW334" s="13" t="s">
        <v>36</v>
      </c>
      <c r="AX334" s="13" t="s">
        <v>87</v>
      </c>
      <c r="AY334" s="161" t="s">
        <v>373</v>
      </c>
    </row>
    <row r="335" spans="2:65" s="1" customFormat="1" ht="24.2" customHeight="1">
      <c r="B335" s="32"/>
      <c r="C335" s="139" t="s">
        <v>1514</v>
      </c>
      <c r="D335" s="139" t="s">
        <v>375</v>
      </c>
      <c r="E335" s="140" t="s">
        <v>4594</v>
      </c>
      <c r="F335" s="141" t="s">
        <v>4595</v>
      </c>
      <c r="G335" s="142" t="s">
        <v>647</v>
      </c>
      <c r="H335" s="143">
        <v>652.41999999999996</v>
      </c>
      <c r="I335" s="144"/>
      <c r="J335" s="145">
        <f>ROUND(I335*H335,2)</f>
        <v>0</v>
      </c>
      <c r="K335" s="146"/>
      <c r="L335" s="32"/>
      <c r="M335" s="147" t="s">
        <v>1</v>
      </c>
      <c r="N335" s="148" t="s">
        <v>45</v>
      </c>
      <c r="P335" s="149">
        <f>O335*H335</f>
        <v>0</v>
      </c>
      <c r="Q335" s="149">
        <v>0</v>
      </c>
      <c r="R335" s="149">
        <f>Q335*H335</f>
        <v>0</v>
      </c>
      <c r="S335" s="149">
        <v>0</v>
      </c>
      <c r="T335" s="150">
        <f>S335*H335</f>
        <v>0</v>
      </c>
      <c r="AR335" s="151" t="s">
        <v>379</v>
      </c>
      <c r="AT335" s="151" t="s">
        <v>375</v>
      </c>
      <c r="AU335" s="151" t="s">
        <v>90</v>
      </c>
      <c r="AY335" s="17" t="s">
        <v>373</v>
      </c>
      <c r="BE335" s="152">
        <f>IF(N335="základní",J335,0)</f>
        <v>0</v>
      </c>
      <c r="BF335" s="152">
        <f>IF(N335="snížená",J335,0)</f>
        <v>0</v>
      </c>
      <c r="BG335" s="152">
        <f>IF(N335="zákl. přenesená",J335,0)</f>
        <v>0</v>
      </c>
      <c r="BH335" s="152">
        <f>IF(N335="sníž. přenesená",J335,0)</f>
        <v>0</v>
      </c>
      <c r="BI335" s="152">
        <f>IF(N335="nulová",J335,0)</f>
        <v>0</v>
      </c>
      <c r="BJ335" s="17" t="s">
        <v>87</v>
      </c>
      <c r="BK335" s="152">
        <f>ROUND(I335*H335,2)</f>
        <v>0</v>
      </c>
      <c r="BL335" s="17" t="s">
        <v>379</v>
      </c>
      <c r="BM335" s="151" t="s">
        <v>4596</v>
      </c>
    </row>
    <row r="336" spans="2:65" s="13" customFormat="1" ht="11.25">
      <c r="B336" s="160"/>
      <c r="D336" s="154" t="s">
        <v>381</v>
      </c>
      <c r="E336" s="161" t="s">
        <v>1</v>
      </c>
      <c r="F336" s="162" t="s">
        <v>4597</v>
      </c>
      <c r="H336" s="163">
        <v>652.41999999999996</v>
      </c>
      <c r="I336" s="164"/>
      <c r="L336" s="160"/>
      <c r="M336" s="165"/>
      <c r="T336" s="166"/>
      <c r="AT336" s="161" t="s">
        <v>381</v>
      </c>
      <c r="AU336" s="161" t="s">
        <v>90</v>
      </c>
      <c r="AV336" s="13" t="s">
        <v>90</v>
      </c>
      <c r="AW336" s="13" t="s">
        <v>36</v>
      </c>
      <c r="AX336" s="13" t="s">
        <v>87</v>
      </c>
      <c r="AY336" s="161" t="s">
        <v>373</v>
      </c>
    </row>
    <row r="337" spans="2:65" s="1" customFormat="1" ht="24.2" customHeight="1">
      <c r="B337" s="32"/>
      <c r="C337" s="139" t="s">
        <v>1518</v>
      </c>
      <c r="D337" s="139" t="s">
        <v>375</v>
      </c>
      <c r="E337" s="140" t="s">
        <v>4598</v>
      </c>
      <c r="F337" s="141" t="s">
        <v>4599</v>
      </c>
      <c r="G337" s="142" t="s">
        <v>647</v>
      </c>
      <c r="H337" s="143">
        <v>16962.919999999998</v>
      </c>
      <c r="I337" s="144"/>
      <c r="J337" s="145">
        <f>ROUND(I337*H337,2)</f>
        <v>0</v>
      </c>
      <c r="K337" s="146"/>
      <c r="L337" s="32"/>
      <c r="M337" s="147" t="s">
        <v>1</v>
      </c>
      <c r="N337" s="148" t="s">
        <v>45</v>
      </c>
      <c r="P337" s="149">
        <f>O337*H337</f>
        <v>0</v>
      </c>
      <c r="Q337" s="149">
        <v>0</v>
      </c>
      <c r="R337" s="149">
        <f>Q337*H337</f>
        <v>0</v>
      </c>
      <c r="S337" s="149">
        <v>0</v>
      </c>
      <c r="T337" s="150">
        <f>S337*H337</f>
        <v>0</v>
      </c>
      <c r="AR337" s="151" t="s">
        <v>379</v>
      </c>
      <c r="AT337" s="151" t="s">
        <v>375</v>
      </c>
      <c r="AU337" s="151" t="s">
        <v>90</v>
      </c>
      <c r="AY337" s="17" t="s">
        <v>373</v>
      </c>
      <c r="BE337" s="152">
        <f>IF(N337="základní",J337,0)</f>
        <v>0</v>
      </c>
      <c r="BF337" s="152">
        <f>IF(N337="snížená",J337,0)</f>
        <v>0</v>
      </c>
      <c r="BG337" s="152">
        <f>IF(N337="zákl. přenesená",J337,0)</f>
        <v>0</v>
      </c>
      <c r="BH337" s="152">
        <f>IF(N337="sníž. přenesená",J337,0)</f>
        <v>0</v>
      </c>
      <c r="BI337" s="152">
        <f>IF(N337="nulová",J337,0)</f>
        <v>0</v>
      </c>
      <c r="BJ337" s="17" t="s">
        <v>87</v>
      </c>
      <c r="BK337" s="152">
        <f>ROUND(I337*H337,2)</f>
        <v>0</v>
      </c>
      <c r="BL337" s="17" t="s">
        <v>379</v>
      </c>
      <c r="BM337" s="151" t="s">
        <v>4600</v>
      </c>
    </row>
    <row r="338" spans="2:65" s="13" customFormat="1" ht="11.25">
      <c r="B338" s="160"/>
      <c r="D338" s="154" t="s">
        <v>381</v>
      </c>
      <c r="E338" s="161" t="s">
        <v>1</v>
      </c>
      <c r="F338" s="162" t="s">
        <v>4601</v>
      </c>
      <c r="H338" s="163">
        <v>16962.919999999998</v>
      </c>
      <c r="I338" s="164"/>
      <c r="L338" s="160"/>
      <c r="M338" s="165"/>
      <c r="T338" s="166"/>
      <c r="AT338" s="161" t="s">
        <v>381</v>
      </c>
      <c r="AU338" s="161" t="s">
        <v>90</v>
      </c>
      <c r="AV338" s="13" t="s">
        <v>90</v>
      </c>
      <c r="AW338" s="13" t="s">
        <v>36</v>
      </c>
      <c r="AX338" s="13" t="s">
        <v>87</v>
      </c>
      <c r="AY338" s="161" t="s">
        <v>373</v>
      </c>
    </row>
    <row r="339" spans="2:65" s="1" customFormat="1" ht="24.2" customHeight="1">
      <c r="B339" s="32"/>
      <c r="C339" s="139" t="s">
        <v>1527</v>
      </c>
      <c r="D339" s="139" t="s">
        <v>375</v>
      </c>
      <c r="E339" s="140" t="s">
        <v>4602</v>
      </c>
      <c r="F339" s="141" t="s">
        <v>4603</v>
      </c>
      <c r="G339" s="142" t="s">
        <v>647</v>
      </c>
      <c r="H339" s="143">
        <v>121.73099999999999</v>
      </c>
      <c r="I339" s="144"/>
      <c r="J339" s="145">
        <f>ROUND(I339*H339,2)</f>
        <v>0</v>
      </c>
      <c r="K339" s="146"/>
      <c r="L339" s="32"/>
      <c r="M339" s="147" t="s">
        <v>1</v>
      </c>
      <c r="N339" s="148" t="s">
        <v>45</v>
      </c>
      <c r="P339" s="149">
        <f>O339*H339</f>
        <v>0</v>
      </c>
      <c r="Q339" s="149">
        <v>0</v>
      </c>
      <c r="R339" s="149">
        <f>Q339*H339</f>
        <v>0</v>
      </c>
      <c r="S339" s="149">
        <v>0</v>
      </c>
      <c r="T339" s="150">
        <f>S339*H339</f>
        <v>0</v>
      </c>
      <c r="AR339" s="151" t="s">
        <v>379</v>
      </c>
      <c r="AT339" s="151" t="s">
        <v>375</v>
      </c>
      <c r="AU339" s="151" t="s">
        <v>90</v>
      </c>
      <c r="AY339" s="17" t="s">
        <v>373</v>
      </c>
      <c r="BE339" s="152">
        <f>IF(N339="základní",J339,0)</f>
        <v>0</v>
      </c>
      <c r="BF339" s="152">
        <f>IF(N339="snížená",J339,0)</f>
        <v>0</v>
      </c>
      <c r="BG339" s="152">
        <f>IF(N339="zákl. přenesená",J339,0)</f>
        <v>0</v>
      </c>
      <c r="BH339" s="152">
        <f>IF(N339="sníž. přenesená",J339,0)</f>
        <v>0</v>
      </c>
      <c r="BI339" s="152">
        <f>IF(N339="nulová",J339,0)</f>
        <v>0</v>
      </c>
      <c r="BJ339" s="17" t="s">
        <v>87</v>
      </c>
      <c r="BK339" s="152">
        <f>ROUND(I339*H339,2)</f>
        <v>0</v>
      </c>
      <c r="BL339" s="17" t="s">
        <v>379</v>
      </c>
      <c r="BM339" s="151" t="s">
        <v>4604</v>
      </c>
    </row>
    <row r="340" spans="2:65" s="13" customFormat="1" ht="11.25">
      <c r="B340" s="160"/>
      <c r="D340" s="154" t="s">
        <v>381</v>
      </c>
      <c r="E340" s="161" t="s">
        <v>1</v>
      </c>
      <c r="F340" s="162" t="s">
        <v>4605</v>
      </c>
      <c r="H340" s="163">
        <v>121.73099999999999</v>
      </c>
      <c r="I340" s="164"/>
      <c r="L340" s="160"/>
      <c r="M340" s="165"/>
      <c r="T340" s="166"/>
      <c r="AT340" s="161" t="s">
        <v>381</v>
      </c>
      <c r="AU340" s="161" t="s">
        <v>90</v>
      </c>
      <c r="AV340" s="13" t="s">
        <v>90</v>
      </c>
      <c r="AW340" s="13" t="s">
        <v>36</v>
      </c>
      <c r="AX340" s="13" t="s">
        <v>87</v>
      </c>
      <c r="AY340" s="161" t="s">
        <v>373</v>
      </c>
    </row>
    <row r="341" spans="2:65" s="1" customFormat="1" ht="24.2" customHeight="1">
      <c r="B341" s="32"/>
      <c r="C341" s="139" t="s">
        <v>1533</v>
      </c>
      <c r="D341" s="139" t="s">
        <v>375</v>
      </c>
      <c r="E341" s="140" t="s">
        <v>4606</v>
      </c>
      <c r="F341" s="141" t="s">
        <v>4607</v>
      </c>
      <c r="G341" s="142" t="s">
        <v>647</v>
      </c>
      <c r="H341" s="143">
        <v>423.2</v>
      </c>
      <c r="I341" s="144"/>
      <c r="J341" s="145">
        <f>ROUND(I341*H341,2)</f>
        <v>0</v>
      </c>
      <c r="K341" s="146"/>
      <c r="L341" s="32"/>
      <c r="M341" s="147" t="s">
        <v>1</v>
      </c>
      <c r="N341" s="148" t="s">
        <v>45</v>
      </c>
      <c r="P341" s="149">
        <f>O341*H341</f>
        <v>0</v>
      </c>
      <c r="Q341" s="149">
        <v>0</v>
      </c>
      <c r="R341" s="149">
        <f>Q341*H341</f>
        <v>0</v>
      </c>
      <c r="S341" s="149">
        <v>0</v>
      </c>
      <c r="T341" s="150">
        <f>S341*H341</f>
        <v>0</v>
      </c>
      <c r="AR341" s="151" t="s">
        <v>379</v>
      </c>
      <c r="AT341" s="151" t="s">
        <v>375</v>
      </c>
      <c r="AU341" s="151" t="s">
        <v>90</v>
      </c>
      <c r="AY341" s="17" t="s">
        <v>373</v>
      </c>
      <c r="BE341" s="152">
        <f>IF(N341="základní",J341,0)</f>
        <v>0</v>
      </c>
      <c r="BF341" s="152">
        <f>IF(N341="snížená",J341,0)</f>
        <v>0</v>
      </c>
      <c r="BG341" s="152">
        <f>IF(N341="zákl. přenesená",J341,0)</f>
        <v>0</v>
      </c>
      <c r="BH341" s="152">
        <f>IF(N341="sníž. přenesená",J341,0)</f>
        <v>0</v>
      </c>
      <c r="BI341" s="152">
        <f>IF(N341="nulová",J341,0)</f>
        <v>0</v>
      </c>
      <c r="BJ341" s="17" t="s">
        <v>87</v>
      </c>
      <c r="BK341" s="152">
        <f>ROUND(I341*H341,2)</f>
        <v>0</v>
      </c>
      <c r="BL341" s="17" t="s">
        <v>379</v>
      </c>
      <c r="BM341" s="151" t="s">
        <v>4608</v>
      </c>
    </row>
    <row r="342" spans="2:65" s="1" customFormat="1" ht="24.2" customHeight="1">
      <c r="B342" s="32"/>
      <c r="C342" s="139" t="s">
        <v>1538</v>
      </c>
      <c r="D342" s="139" t="s">
        <v>375</v>
      </c>
      <c r="E342" s="140" t="s">
        <v>4609</v>
      </c>
      <c r="F342" s="141" t="s">
        <v>4257</v>
      </c>
      <c r="G342" s="142" t="s">
        <v>647</v>
      </c>
      <c r="H342" s="143">
        <v>1468.79</v>
      </c>
      <c r="I342" s="144"/>
      <c r="J342" s="145">
        <f>ROUND(I342*H342,2)</f>
        <v>0</v>
      </c>
      <c r="K342" s="146"/>
      <c r="L342" s="32"/>
      <c r="M342" s="147" t="s">
        <v>1</v>
      </c>
      <c r="N342" s="148" t="s">
        <v>45</v>
      </c>
      <c r="P342" s="149">
        <f>O342*H342</f>
        <v>0</v>
      </c>
      <c r="Q342" s="149">
        <v>0</v>
      </c>
      <c r="R342" s="149">
        <f>Q342*H342</f>
        <v>0</v>
      </c>
      <c r="S342" s="149">
        <v>0</v>
      </c>
      <c r="T342" s="150">
        <f>S342*H342</f>
        <v>0</v>
      </c>
      <c r="AR342" s="151" t="s">
        <v>379</v>
      </c>
      <c r="AT342" s="151" t="s">
        <v>375</v>
      </c>
      <c r="AU342" s="151" t="s">
        <v>90</v>
      </c>
      <c r="AY342" s="17" t="s">
        <v>373</v>
      </c>
      <c r="BE342" s="152">
        <f>IF(N342="základní",J342,0)</f>
        <v>0</v>
      </c>
      <c r="BF342" s="152">
        <f>IF(N342="snížená",J342,0)</f>
        <v>0</v>
      </c>
      <c r="BG342" s="152">
        <f>IF(N342="zákl. přenesená",J342,0)</f>
        <v>0</v>
      </c>
      <c r="BH342" s="152">
        <f>IF(N342="sníž. přenesená",J342,0)</f>
        <v>0</v>
      </c>
      <c r="BI342" s="152">
        <f>IF(N342="nulová",J342,0)</f>
        <v>0</v>
      </c>
      <c r="BJ342" s="17" t="s">
        <v>87</v>
      </c>
      <c r="BK342" s="152">
        <f>ROUND(I342*H342,2)</f>
        <v>0</v>
      </c>
      <c r="BL342" s="17" t="s">
        <v>379</v>
      </c>
      <c r="BM342" s="151" t="s">
        <v>4610</v>
      </c>
    </row>
    <row r="343" spans="2:65" s="13" customFormat="1" ht="11.25">
      <c r="B343" s="160"/>
      <c r="D343" s="154" t="s">
        <v>381</v>
      </c>
      <c r="E343" s="161" t="s">
        <v>1</v>
      </c>
      <c r="F343" s="162" t="s">
        <v>4611</v>
      </c>
      <c r="H343" s="163">
        <v>1468.79</v>
      </c>
      <c r="I343" s="164"/>
      <c r="L343" s="160"/>
      <c r="M343" s="165"/>
      <c r="T343" s="166"/>
      <c r="AT343" s="161" t="s">
        <v>381</v>
      </c>
      <c r="AU343" s="161" t="s">
        <v>90</v>
      </c>
      <c r="AV343" s="13" t="s">
        <v>90</v>
      </c>
      <c r="AW343" s="13" t="s">
        <v>36</v>
      </c>
      <c r="AX343" s="13" t="s">
        <v>87</v>
      </c>
      <c r="AY343" s="161" t="s">
        <v>373</v>
      </c>
    </row>
    <row r="344" spans="2:65" s="1" customFormat="1" ht="24.2" customHeight="1">
      <c r="B344" s="32"/>
      <c r="C344" s="139" t="s">
        <v>157</v>
      </c>
      <c r="D344" s="139" t="s">
        <v>375</v>
      </c>
      <c r="E344" s="140" t="s">
        <v>4612</v>
      </c>
      <c r="F344" s="141" t="s">
        <v>4613</v>
      </c>
      <c r="G344" s="142" t="s">
        <v>647</v>
      </c>
      <c r="H344" s="143">
        <v>476.59199999999998</v>
      </c>
      <c r="I344" s="144"/>
      <c r="J344" s="145">
        <f>ROUND(I344*H344,2)</f>
        <v>0</v>
      </c>
      <c r="K344" s="146"/>
      <c r="L344" s="32"/>
      <c r="M344" s="147" t="s">
        <v>1</v>
      </c>
      <c r="N344" s="148" t="s">
        <v>45</v>
      </c>
      <c r="P344" s="149">
        <f>O344*H344</f>
        <v>0</v>
      </c>
      <c r="Q344" s="149">
        <v>0</v>
      </c>
      <c r="R344" s="149">
        <f>Q344*H344</f>
        <v>0</v>
      </c>
      <c r="S344" s="149">
        <v>0</v>
      </c>
      <c r="T344" s="150">
        <f>S344*H344</f>
        <v>0</v>
      </c>
      <c r="AR344" s="151" t="s">
        <v>379</v>
      </c>
      <c r="AT344" s="151" t="s">
        <v>375</v>
      </c>
      <c r="AU344" s="151" t="s">
        <v>90</v>
      </c>
      <c r="AY344" s="17" t="s">
        <v>373</v>
      </c>
      <c r="BE344" s="152">
        <f>IF(N344="základní",J344,0)</f>
        <v>0</v>
      </c>
      <c r="BF344" s="152">
        <f>IF(N344="snížená",J344,0)</f>
        <v>0</v>
      </c>
      <c r="BG344" s="152">
        <f>IF(N344="zákl. přenesená",J344,0)</f>
        <v>0</v>
      </c>
      <c r="BH344" s="152">
        <f>IF(N344="sníž. přenesená",J344,0)</f>
        <v>0</v>
      </c>
      <c r="BI344" s="152">
        <f>IF(N344="nulová",J344,0)</f>
        <v>0</v>
      </c>
      <c r="BJ344" s="17" t="s">
        <v>87</v>
      </c>
      <c r="BK344" s="152">
        <f>ROUND(I344*H344,2)</f>
        <v>0</v>
      </c>
      <c r="BL344" s="17" t="s">
        <v>379</v>
      </c>
      <c r="BM344" s="151" t="s">
        <v>4614</v>
      </c>
    </row>
    <row r="345" spans="2:65" s="13" customFormat="1" ht="11.25">
      <c r="B345" s="160"/>
      <c r="D345" s="154" t="s">
        <v>381</v>
      </c>
      <c r="E345" s="161" t="s">
        <v>1</v>
      </c>
      <c r="F345" s="162" t="s">
        <v>4615</v>
      </c>
      <c r="H345" s="163">
        <v>476.59199999999998</v>
      </c>
      <c r="I345" s="164"/>
      <c r="L345" s="160"/>
      <c r="M345" s="165"/>
      <c r="T345" s="166"/>
      <c r="AT345" s="161" t="s">
        <v>381</v>
      </c>
      <c r="AU345" s="161" t="s">
        <v>90</v>
      </c>
      <c r="AV345" s="13" t="s">
        <v>90</v>
      </c>
      <c r="AW345" s="13" t="s">
        <v>36</v>
      </c>
      <c r="AX345" s="13" t="s">
        <v>87</v>
      </c>
      <c r="AY345" s="161" t="s">
        <v>373</v>
      </c>
    </row>
    <row r="346" spans="2:65" s="1" customFormat="1" ht="24.2" customHeight="1">
      <c r="B346" s="32"/>
      <c r="C346" s="139" t="s">
        <v>1549</v>
      </c>
      <c r="D346" s="139" t="s">
        <v>375</v>
      </c>
      <c r="E346" s="140" t="s">
        <v>1717</v>
      </c>
      <c r="F346" s="141" t="s">
        <v>1718</v>
      </c>
      <c r="G346" s="142" t="s">
        <v>647</v>
      </c>
      <c r="H346" s="143">
        <v>107.489</v>
      </c>
      <c r="I346" s="144"/>
      <c r="J346" s="145">
        <f>ROUND(I346*H346,2)</f>
        <v>0</v>
      </c>
      <c r="K346" s="146"/>
      <c r="L346" s="32"/>
      <c r="M346" s="147" t="s">
        <v>1</v>
      </c>
      <c r="N346" s="148" t="s">
        <v>45</v>
      </c>
      <c r="P346" s="149">
        <f>O346*H346</f>
        <v>0</v>
      </c>
      <c r="Q346" s="149">
        <v>0</v>
      </c>
      <c r="R346" s="149">
        <f>Q346*H346</f>
        <v>0</v>
      </c>
      <c r="S346" s="149">
        <v>0</v>
      </c>
      <c r="T346" s="150">
        <f>S346*H346</f>
        <v>0</v>
      </c>
      <c r="AR346" s="151" t="s">
        <v>379</v>
      </c>
      <c r="AT346" s="151" t="s">
        <v>375</v>
      </c>
      <c r="AU346" s="151" t="s">
        <v>90</v>
      </c>
      <c r="AY346" s="17" t="s">
        <v>373</v>
      </c>
      <c r="BE346" s="152">
        <f>IF(N346="základní",J346,0)</f>
        <v>0</v>
      </c>
      <c r="BF346" s="152">
        <f>IF(N346="snížená",J346,0)</f>
        <v>0</v>
      </c>
      <c r="BG346" s="152">
        <f>IF(N346="zákl. přenesená",J346,0)</f>
        <v>0</v>
      </c>
      <c r="BH346" s="152">
        <f>IF(N346="sníž. přenesená",J346,0)</f>
        <v>0</v>
      </c>
      <c r="BI346" s="152">
        <f>IF(N346="nulová",J346,0)</f>
        <v>0</v>
      </c>
      <c r="BJ346" s="17" t="s">
        <v>87</v>
      </c>
      <c r="BK346" s="152">
        <f>ROUND(I346*H346,2)</f>
        <v>0</v>
      </c>
      <c r="BL346" s="17" t="s">
        <v>379</v>
      </c>
      <c r="BM346" s="151" t="s">
        <v>4616</v>
      </c>
    </row>
    <row r="347" spans="2:65" s="13" customFormat="1" ht="11.25">
      <c r="B347" s="160"/>
      <c r="D347" s="154" t="s">
        <v>381</v>
      </c>
      <c r="E347" s="161" t="s">
        <v>1</v>
      </c>
      <c r="F347" s="162" t="s">
        <v>4617</v>
      </c>
      <c r="H347" s="163">
        <v>107.489</v>
      </c>
      <c r="I347" s="164"/>
      <c r="L347" s="160"/>
      <c r="M347" s="165"/>
      <c r="T347" s="166"/>
      <c r="AT347" s="161" t="s">
        <v>381</v>
      </c>
      <c r="AU347" s="161" t="s">
        <v>90</v>
      </c>
      <c r="AV347" s="13" t="s">
        <v>90</v>
      </c>
      <c r="AW347" s="13" t="s">
        <v>36</v>
      </c>
      <c r="AX347" s="13" t="s">
        <v>87</v>
      </c>
      <c r="AY347" s="161" t="s">
        <v>373</v>
      </c>
    </row>
    <row r="348" spans="2:65" s="11" customFormat="1" ht="22.9" customHeight="1">
      <c r="B348" s="127"/>
      <c r="D348" s="128" t="s">
        <v>79</v>
      </c>
      <c r="E348" s="137" t="s">
        <v>1720</v>
      </c>
      <c r="F348" s="137" t="s">
        <v>1721</v>
      </c>
      <c r="I348" s="130"/>
      <c r="J348" s="138">
        <f>BK348</f>
        <v>0</v>
      </c>
      <c r="L348" s="127"/>
      <c r="M348" s="132"/>
      <c r="P348" s="133">
        <f>SUM(P349:P350)</f>
        <v>0</v>
      </c>
      <c r="R348" s="133">
        <f>SUM(R349:R350)</f>
        <v>0</v>
      </c>
      <c r="T348" s="134">
        <f>SUM(T349:T350)</f>
        <v>0</v>
      </c>
      <c r="AR348" s="128" t="s">
        <v>87</v>
      </c>
      <c r="AT348" s="135" t="s">
        <v>79</v>
      </c>
      <c r="AU348" s="135" t="s">
        <v>87</v>
      </c>
      <c r="AY348" s="128" t="s">
        <v>373</v>
      </c>
      <c r="BK348" s="136">
        <f>SUM(BK349:BK350)</f>
        <v>0</v>
      </c>
    </row>
    <row r="349" spans="2:65" s="1" customFormat="1" ht="24.2" customHeight="1">
      <c r="B349" s="32"/>
      <c r="C349" s="139" t="s">
        <v>1553</v>
      </c>
      <c r="D349" s="139" t="s">
        <v>375</v>
      </c>
      <c r="E349" s="140" t="s">
        <v>4618</v>
      </c>
      <c r="F349" s="141" t="s">
        <v>4619</v>
      </c>
      <c r="G349" s="142" t="s">
        <v>647</v>
      </c>
      <c r="H349" s="143">
        <v>785</v>
      </c>
      <c r="I349" s="144"/>
      <c r="J349" s="145">
        <f>ROUND(I349*H349,2)</f>
        <v>0</v>
      </c>
      <c r="K349" s="146"/>
      <c r="L349" s="32"/>
      <c r="M349" s="147" t="s">
        <v>1</v>
      </c>
      <c r="N349" s="148" t="s">
        <v>45</v>
      </c>
      <c r="P349" s="149">
        <f>O349*H349</f>
        <v>0</v>
      </c>
      <c r="Q349" s="149">
        <v>0</v>
      </c>
      <c r="R349" s="149">
        <f>Q349*H349</f>
        <v>0</v>
      </c>
      <c r="S349" s="149">
        <v>0</v>
      </c>
      <c r="T349" s="150">
        <f>S349*H349</f>
        <v>0</v>
      </c>
      <c r="AR349" s="151" t="s">
        <v>379</v>
      </c>
      <c r="AT349" s="151" t="s">
        <v>375</v>
      </c>
      <c r="AU349" s="151" t="s">
        <v>90</v>
      </c>
      <c r="AY349" s="17" t="s">
        <v>373</v>
      </c>
      <c r="BE349" s="152">
        <f>IF(N349="základní",J349,0)</f>
        <v>0</v>
      </c>
      <c r="BF349" s="152">
        <f>IF(N349="snížená",J349,0)</f>
        <v>0</v>
      </c>
      <c r="BG349" s="152">
        <f>IF(N349="zákl. přenesená",J349,0)</f>
        <v>0</v>
      </c>
      <c r="BH349" s="152">
        <f>IF(N349="sníž. přenesená",J349,0)</f>
        <v>0</v>
      </c>
      <c r="BI349" s="152">
        <f>IF(N349="nulová",J349,0)</f>
        <v>0</v>
      </c>
      <c r="BJ349" s="17" t="s">
        <v>87</v>
      </c>
      <c r="BK349" s="152">
        <f>ROUND(I349*H349,2)</f>
        <v>0</v>
      </c>
      <c r="BL349" s="17" t="s">
        <v>379</v>
      </c>
      <c r="BM349" s="151" t="s">
        <v>4620</v>
      </c>
    </row>
    <row r="350" spans="2:65" s="13" customFormat="1" ht="11.25">
      <c r="B350" s="160"/>
      <c r="D350" s="154" t="s">
        <v>381</v>
      </c>
      <c r="E350" s="161" t="s">
        <v>1</v>
      </c>
      <c r="F350" s="162" t="s">
        <v>4621</v>
      </c>
      <c r="H350" s="163">
        <v>785</v>
      </c>
      <c r="I350" s="164"/>
      <c r="L350" s="160"/>
      <c r="M350" s="165"/>
      <c r="T350" s="166"/>
      <c r="AT350" s="161" t="s">
        <v>381</v>
      </c>
      <c r="AU350" s="161" t="s">
        <v>90</v>
      </c>
      <c r="AV350" s="13" t="s">
        <v>90</v>
      </c>
      <c r="AW350" s="13" t="s">
        <v>36</v>
      </c>
      <c r="AX350" s="13" t="s">
        <v>87</v>
      </c>
      <c r="AY350" s="161" t="s">
        <v>373</v>
      </c>
    </row>
    <row r="351" spans="2:65" s="11" customFormat="1" ht="25.9" customHeight="1">
      <c r="B351" s="127"/>
      <c r="D351" s="128" t="s">
        <v>79</v>
      </c>
      <c r="E351" s="129" t="s">
        <v>1726</v>
      </c>
      <c r="F351" s="129" t="s">
        <v>3137</v>
      </c>
      <c r="I351" s="130"/>
      <c r="J351" s="131">
        <f>BK351</f>
        <v>0</v>
      </c>
      <c r="L351" s="127"/>
      <c r="M351" s="132"/>
      <c r="P351" s="133">
        <f>P352</f>
        <v>0</v>
      </c>
      <c r="R351" s="133">
        <f>R352</f>
        <v>7.7800000000000008E-2</v>
      </c>
      <c r="T351" s="134">
        <f>T352</f>
        <v>0</v>
      </c>
      <c r="AR351" s="128" t="s">
        <v>90</v>
      </c>
      <c r="AT351" s="135" t="s">
        <v>79</v>
      </c>
      <c r="AU351" s="135" t="s">
        <v>80</v>
      </c>
      <c r="AY351" s="128" t="s">
        <v>373</v>
      </c>
      <c r="BK351" s="136">
        <f>BK352</f>
        <v>0</v>
      </c>
    </row>
    <row r="352" spans="2:65" s="11" customFormat="1" ht="22.9" customHeight="1">
      <c r="B352" s="127"/>
      <c r="D352" s="128" t="s">
        <v>79</v>
      </c>
      <c r="E352" s="137" t="s">
        <v>1727</v>
      </c>
      <c r="F352" s="137" t="s">
        <v>1728</v>
      </c>
      <c r="I352" s="130"/>
      <c r="J352" s="138">
        <f>BK352</f>
        <v>0</v>
      </c>
      <c r="L352" s="127"/>
      <c r="M352" s="132"/>
      <c r="P352" s="133">
        <f>SUM(P353:P357)</f>
        <v>0</v>
      </c>
      <c r="R352" s="133">
        <f>SUM(R353:R357)</f>
        <v>7.7800000000000008E-2</v>
      </c>
      <c r="T352" s="134">
        <f>SUM(T353:T357)</f>
        <v>0</v>
      </c>
      <c r="AR352" s="128" t="s">
        <v>90</v>
      </c>
      <c r="AT352" s="135" t="s">
        <v>79</v>
      </c>
      <c r="AU352" s="135" t="s">
        <v>87</v>
      </c>
      <c r="AY352" s="128" t="s">
        <v>373</v>
      </c>
      <c r="BK352" s="136">
        <f>SUM(BK353:BK357)</f>
        <v>0</v>
      </c>
    </row>
    <row r="353" spans="2:65" s="1" customFormat="1" ht="16.5" customHeight="1">
      <c r="B353" s="32"/>
      <c r="C353" s="139" t="s">
        <v>1557</v>
      </c>
      <c r="D353" s="139" t="s">
        <v>375</v>
      </c>
      <c r="E353" s="140" t="s">
        <v>4622</v>
      </c>
      <c r="F353" s="141" t="s">
        <v>4623</v>
      </c>
      <c r="G353" s="142" t="s">
        <v>172</v>
      </c>
      <c r="H353" s="143">
        <v>138.5</v>
      </c>
      <c r="I353" s="144"/>
      <c r="J353" s="145">
        <f>ROUND(I353*H353,2)</f>
        <v>0</v>
      </c>
      <c r="K353" s="146"/>
      <c r="L353" s="32"/>
      <c r="M353" s="147" t="s">
        <v>1</v>
      </c>
      <c r="N353" s="148" t="s">
        <v>45</v>
      </c>
      <c r="P353" s="149">
        <f>O353*H353</f>
        <v>0</v>
      </c>
      <c r="Q353" s="149">
        <v>4.0000000000000003E-5</v>
      </c>
      <c r="R353" s="149">
        <f>Q353*H353</f>
        <v>5.5400000000000007E-3</v>
      </c>
      <c r="S353" s="149">
        <v>0</v>
      </c>
      <c r="T353" s="150">
        <f>S353*H353</f>
        <v>0</v>
      </c>
      <c r="AR353" s="151" t="s">
        <v>497</v>
      </c>
      <c r="AT353" s="151" t="s">
        <v>375</v>
      </c>
      <c r="AU353" s="151" t="s">
        <v>90</v>
      </c>
      <c r="AY353" s="17" t="s">
        <v>373</v>
      </c>
      <c r="BE353" s="152">
        <f>IF(N353="základní",J353,0)</f>
        <v>0</v>
      </c>
      <c r="BF353" s="152">
        <f>IF(N353="snížená",J353,0)</f>
        <v>0</v>
      </c>
      <c r="BG353" s="152">
        <f>IF(N353="zákl. přenesená",J353,0)</f>
        <v>0</v>
      </c>
      <c r="BH353" s="152">
        <f>IF(N353="sníž. přenesená",J353,0)</f>
        <v>0</v>
      </c>
      <c r="BI353" s="152">
        <f>IF(N353="nulová",J353,0)</f>
        <v>0</v>
      </c>
      <c r="BJ353" s="17" t="s">
        <v>87</v>
      </c>
      <c r="BK353" s="152">
        <f>ROUND(I353*H353,2)</f>
        <v>0</v>
      </c>
      <c r="BL353" s="17" t="s">
        <v>497</v>
      </c>
      <c r="BM353" s="151" t="s">
        <v>4624</v>
      </c>
    </row>
    <row r="354" spans="2:65" s="1" customFormat="1" ht="16.5" customHeight="1">
      <c r="B354" s="32"/>
      <c r="C354" s="185" t="s">
        <v>1562</v>
      </c>
      <c r="D354" s="185" t="s">
        <v>479</v>
      </c>
      <c r="E354" s="186" t="s">
        <v>4625</v>
      </c>
      <c r="F354" s="187" t="s">
        <v>4626</v>
      </c>
      <c r="G354" s="188" t="s">
        <v>172</v>
      </c>
      <c r="H354" s="189">
        <v>167</v>
      </c>
      <c r="I354" s="190"/>
      <c r="J354" s="191">
        <f>ROUND(I354*H354,2)</f>
        <v>0</v>
      </c>
      <c r="K354" s="192"/>
      <c r="L354" s="193"/>
      <c r="M354" s="194" t="s">
        <v>1</v>
      </c>
      <c r="N354" s="195" t="s">
        <v>45</v>
      </c>
      <c r="P354" s="149">
        <f>O354*H354</f>
        <v>0</v>
      </c>
      <c r="Q354" s="149">
        <v>2.9999999999999997E-4</v>
      </c>
      <c r="R354" s="149">
        <f>Q354*H354</f>
        <v>5.0099999999999999E-2</v>
      </c>
      <c r="S354" s="149">
        <v>0</v>
      </c>
      <c r="T354" s="150">
        <f>S354*H354</f>
        <v>0</v>
      </c>
      <c r="AR354" s="151" t="s">
        <v>658</v>
      </c>
      <c r="AT354" s="151" t="s">
        <v>479</v>
      </c>
      <c r="AU354" s="151" t="s">
        <v>90</v>
      </c>
      <c r="AY354" s="17" t="s">
        <v>373</v>
      </c>
      <c r="BE354" s="152">
        <f>IF(N354="základní",J354,0)</f>
        <v>0</v>
      </c>
      <c r="BF354" s="152">
        <f>IF(N354="snížená",J354,0)</f>
        <v>0</v>
      </c>
      <c r="BG354" s="152">
        <f>IF(N354="zákl. přenesená",J354,0)</f>
        <v>0</v>
      </c>
      <c r="BH354" s="152">
        <f>IF(N354="sníž. přenesená",J354,0)</f>
        <v>0</v>
      </c>
      <c r="BI354" s="152">
        <f>IF(N354="nulová",J354,0)</f>
        <v>0</v>
      </c>
      <c r="BJ354" s="17" t="s">
        <v>87</v>
      </c>
      <c r="BK354" s="152">
        <f>ROUND(I354*H354,2)</f>
        <v>0</v>
      </c>
      <c r="BL354" s="17" t="s">
        <v>497</v>
      </c>
      <c r="BM354" s="151" t="s">
        <v>4627</v>
      </c>
    </row>
    <row r="355" spans="2:65" s="13" customFormat="1" ht="11.25">
      <c r="B355" s="160"/>
      <c r="D355" s="154" t="s">
        <v>381</v>
      </c>
      <c r="E355" s="161" t="s">
        <v>1</v>
      </c>
      <c r="F355" s="162" t="s">
        <v>4628</v>
      </c>
      <c r="H355" s="163">
        <v>167</v>
      </c>
      <c r="I355" s="164"/>
      <c r="L355" s="160"/>
      <c r="M355" s="165"/>
      <c r="T355" s="166"/>
      <c r="AT355" s="161" t="s">
        <v>381</v>
      </c>
      <c r="AU355" s="161" t="s">
        <v>90</v>
      </c>
      <c r="AV355" s="13" t="s">
        <v>90</v>
      </c>
      <c r="AW355" s="13" t="s">
        <v>36</v>
      </c>
      <c r="AX355" s="13" t="s">
        <v>87</v>
      </c>
      <c r="AY355" s="161" t="s">
        <v>373</v>
      </c>
    </row>
    <row r="356" spans="2:65" s="1" customFormat="1" ht="21.75" customHeight="1">
      <c r="B356" s="32"/>
      <c r="C356" s="139" t="s">
        <v>1566</v>
      </c>
      <c r="D356" s="139" t="s">
        <v>375</v>
      </c>
      <c r="E356" s="140" t="s">
        <v>1781</v>
      </c>
      <c r="F356" s="141" t="s">
        <v>1782</v>
      </c>
      <c r="G356" s="142" t="s">
        <v>465</v>
      </c>
      <c r="H356" s="143">
        <v>138.5</v>
      </c>
      <c r="I356" s="144"/>
      <c r="J356" s="145">
        <f>ROUND(I356*H356,2)</f>
        <v>0</v>
      </c>
      <c r="K356" s="146"/>
      <c r="L356" s="32"/>
      <c r="M356" s="147" t="s">
        <v>1</v>
      </c>
      <c r="N356" s="148" t="s">
        <v>45</v>
      </c>
      <c r="P356" s="149">
        <f>O356*H356</f>
        <v>0</v>
      </c>
      <c r="Q356" s="149">
        <v>1.6000000000000001E-4</v>
      </c>
      <c r="R356" s="149">
        <f>Q356*H356</f>
        <v>2.2160000000000003E-2</v>
      </c>
      <c r="S356" s="149">
        <v>0</v>
      </c>
      <c r="T356" s="150">
        <f>S356*H356</f>
        <v>0</v>
      </c>
      <c r="AR356" s="151" t="s">
        <v>497</v>
      </c>
      <c r="AT356" s="151" t="s">
        <v>375</v>
      </c>
      <c r="AU356" s="151" t="s">
        <v>90</v>
      </c>
      <c r="AY356" s="17" t="s">
        <v>373</v>
      </c>
      <c r="BE356" s="152">
        <f>IF(N356="základní",J356,0)</f>
        <v>0</v>
      </c>
      <c r="BF356" s="152">
        <f>IF(N356="snížená",J356,0)</f>
        <v>0</v>
      </c>
      <c r="BG356" s="152">
        <f>IF(N356="zákl. přenesená",J356,0)</f>
        <v>0</v>
      </c>
      <c r="BH356" s="152">
        <f>IF(N356="sníž. přenesená",J356,0)</f>
        <v>0</v>
      </c>
      <c r="BI356" s="152">
        <f>IF(N356="nulová",J356,0)</f>
        <v>0</v>
      </c>
      <c r="BJ356" s="17" t="s">
        <v>87</v>
      </c>
      <c r="BK356" s="152">
        <f>ROUND(I356*H356,2)</f>
        <v>0</v>
      </c>
      <c r="BL356" s="17" t="s">
        <v>497</v>
      </c>
      <c r="BM356" s="151" t="s">
        <v>4629</v>
      </c>
    </row>
    <row r="357" spans="2:65" s="1" customFormat="1" ht="24.2" customHeight="1">
      <c r="B357" s="32"/>
      <c r="C357" s="139" t="s">
        <v>1570</v>
      </c>
      <c r="D357" s="139" t="s">
        <v>375</v>
      </c>
      <c r="E357" s="140" t="s">
        <v>4630</v>
      </c>
      <c r="F357" s="141" t="s">
        <v>4631</v>
      </c>
      <c r="G357" s="142" t="s">
        <v>647</v>
      </c>
      <c r="H357" s="143">
        <v>7.8E-2</v>
      </c>
      <c r="I357" s="144"/>
      <c r="J357" s="145">
        <f>ROUND(I357*H357,2)</f>
        <v>0</v>
      </c>
      <c r="K357" s="146"/>
      <c r="L357" s="32"/>
      <c r="M357" s="207" t="s">
        <v>1</v>
      </c>
      <c r="N357" s="208" t="s">
        <v>45</v>
      </c>
      <c r="O357" s="209"/>
      <c r="P357" s="210">
        <f>O357*H357</f>
        <v>0</v>
      </c>
      <c r="Q357" s="210">
        <v>0</v>
      </c>
      <c r="R357" s="210">
        <f>Q357*H357</f>
        <v>0</v>
      </c>
      <c r="S357" s="210">
        <v>0</v>
      </c>
      <c r="T357" s="211">
        <f>S357*H357</f>
        <v>0</v>
      </c>
      <c r="AR357" s="151" t="s">
        <v>497</v>
      </c>
      <c r="AT357" s="151" t="s">
        <v>375</v>
      </c>
      <c r="AU357" s="151" t="s">
        <v>90</v>
      </c>
      <c r="AY357" s="17" t="s">
        <v>373</v>
      </c>
      <c r="BE357" s="152">
        <f>IF(N357="základní",J357,0)</f>
        <v>0</v>
      </c>
      <c r="BF357" s="152">
        <f>IF(N357="snížená",J357,0)</f>
        <v>0</v>
      </c>
      <c r="BG357" s="152">
        <f>IF(N357="zákl. přenesená",J357,0)</f>
        <v>0</v>
      </c>
      <c r="BH357" s="152">
        <f>IF(N357="sníž. přenesená",J357,0)</f>
        <v>0</v>
      </c>
      <c r="BI357" s="152">
        <f>IF(N357="nulová",J357,0)</f>
        <v>0</v>
      </c>
      <c r="BJ357" s="17" t="s">
        <v>87</v>
      </c>
      <c r="BK357" s="152">
        <f>ROUND(I357*H357,2)</f>
        <v>0</v>
      </c>
      <c r="BL357" s="17" t="s">
        <v>497</v>
      </c>
      <c r="BM357" s="151" t="s">
        <v>4632</v>
      </c>
    </row>
    <row r="358" spans="2:65" s="1" customFormat="1" ht="6.95" customHeight="1">
      <c r="B358" s="44"/>
      <c r="C358" s="45"/>
      <c r="D358" s="45"/>
      <c r="E358" s="45"/>
      <c r="F358" s="45"/>
      <c r="G358" s="45"/>
      <c r="H358" s="45"/>
      <c r="I358" s="45"/>
      <c r="J358" s="45"/>
      <c r="K358" s="45"/>
      <c r="L358" s="32"/>
    </row>
  </sheetData>
  <sheetProtection algorithmName="SHA-512" hashValue="0xOtBHn5CultkxNIV770h0rKtIa0pbXgx6LRtECayXZtyOIynbvBmYGiGal6lituB/3dj2EPOE6XNWJzr1eNqg==" saltValue="6x6Xhyl9WLE9VJIMEfPAbPJ2mHldaimhM1nPSgK+tJTiwZXx/Ven7cGHlqz57pLAsCivTlhNY4LDjgddnGWKbg==" spinCount="100000" sheet="1" objects="1" scenarios="1" formatColumns="0" formatRows="0" autoFilter="0"/>
  <autoFilter ref="C130:K357" xr:uid="{00000000-0009-0000-0000-000007000000}"/>
  <mergeCells count="9">
    <mergeCell ref="E87:H87"/>
    <mergeCell ref="E121:H121"/>
    <mergeCell ref="E123:H123"/>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2:BM461"/>
  <sheetViews>
    <sheetView showGridLines="0" workbookViewId="0"/>
  </sheetViews>
  <sheetFormatPr defaultRowHeight="15"/>
  <cols>
    <col min="1" max="1" width="8.33203125" customWidth="1"/>
    <col min="2" max="2" width="1.1640625" customWidth="1"/>
    <col min="3" max="3" width="4.1640625" customWidth="1"/>
    <col min="4" max="4" width="4.33203125" customWidth="1"/>
    <col min="5" max="5" width="17.1640625" customWidth="1"/>
    <col min="6" max="6" width="100.83203125" customWidth="1"/>
    <col min="7" max="7" width="7.5" customWidth="1"/>
    <col min="8" max="8" width="14" customWidth="1"/>
    <col min="9" max="9" width="15.83203125" customWidth="1"/>
    <col min="10" max="10" width="22.33203125" customWidth="1"/>
    <col min="11" max="11" width="22.33203125" hidden="1" customWidth="1"/>
    <col min="12" max="12" width="9.33203125" customWidth="1"/>
    <col min="13" max="13" width="10.83203125" hidden="1" customWidth="1"/>
    <col min="14" max="14" width="9.33203125" hidden="1"/>
    <col min="15" max="20" width="14.1640625" hidden="1" customWidth="1"/>
    <col min="21" max="21" width="16.33203125" hidden="1" customWidth="1"/>
    <col min="22" max="22" width="12.33203125" customWidth="1"/>
    <col min="23" max="23" width="16.33203125" customWidth="1"/>
    <col min="24" max="24" width="12.33203125" customWidth="1"/>
    <col min="25" max="25" width="15" customWidth="1"/>
    <col min="26" max="26" width="11" customWidth="1"/>
    <col min="27" max="27" width="15" customWidth="1"/>
    <col min="28" max="28" width="16.33203125" customWidth="1"/>
    <col min="29" max="29" width="11" customWidth="1"/>
    <col min="30" max="30" width="15" customWidth="1"/>
    <col min="31" max="31" width="16.33203125" customWidth="1"/>
    <col min="44" max="65" width="9.33203125" hidden="1"/>
  </cols>
  <sheetData>
    <row r="2" spans="2:46" ht="36.950000000000003" customHeight="1">
      <c r="L2" s="234"/>
      <c r="M2" s="234"/>
      <c r="N2" s="234"/>
      <c r="O2" s="234"/>
      <c r="P2" s="234"/>
      <c r="Q2" s="234"/>
      <c r="R2" s="234"/>
      <c r="S2" s="234"/>
      <c r="T2" s="234"/>
      <c r="U2" s="234"/>
      <c r="V2" s="234"/>
      <c r="AT2" s="17" t="s">
        <v>118</v>
      </c>
    </row>
    <row r="3" spans="2:46" ht="6.95" customHeight="1">
      <c r="B3" s="18"/>
      <c r="C3" s="19"/>
      <c r="D3" s="19"/>
      <c r="E3" s="19"/>
      <c r="F3" s="19"/>
      <c r="G3" s="19"/>
      <c r="H3" s="19"/>
      <c r="I3" s="19"/>
      <c r="J3" s="19"/>
      <c r="K3" s="19"/>
      <c r="L3" s="20"/>
      <c r="AT3" s="17" t="s">
        <v>90</v>
      </c>
    </row>
    <row r="4" spans="2:46" ht="24.95" customHeight="1">
      <c r="B4" s="20"/>
      <c r="D4" s="21" t="s">
        <v>143</v>
      </c>
      <c r="L4" s="20"/>
      <c r="M4" s="94" t="s">
        <v>10</v>
      </c>
      <c r="AT4" s="17" t="s">
        <v>4</v>
      </c>
    </row>
    <row r="5" spans="2:46" ht="6.95" customHeight="1">
      <c r="B5" s="20"/>
      <c r="L5" s="20"/>
    </row>
    <row r="6" spans="2:46" ht="12" customHeight="1">
      <c r="B6" s="20"/>
      <c r="D6" s="27" t="s">
        <v>16</v>
      </c>
      <c r="L6" s="20"/>
    </row>
    <row r="7" spans="2:46" ht="16.5" customHeight="1">
      <c r="B7" s="20"/>
      <c r="E7" s="264" t="str">
        <f>'Rekapitulace stavby'!K6</f>
        <v>Administrativní budova TELMAX Vysoké Mýto</v>
      </c>
      <c r="F7" s="265"/>
      <c r="G7" s="265"/>
      <c r="H7" s="265"/>
      <c r="L7" s="20"/>
    </row>
    <row r="8" spans="2:46" s="1" customFormat="1" ht="12" customHeight="1">
      <c r="B8" s="32"/>
      <c r="D8" s="27" t="s">
        <v>152</v>
      </c>
      <c r="L8" s="32"/>
    </row>
    <row r="9" spans="2:46" s="1" customFormat="1" ht="16.5" customHeight="1">
      <c r="B9" s="32"/>
      <c r="E9" s="227" t="s">
        <v>4633</v>
      </c>
      <c r="F9" s="266"/>
      <c r="G9" s="266"/>
      <c r="H9" s="266"/>
      <c r="L9" s="32"/>
    </row>
    <row r="10" spans="2:46" s="1" customFormat="1" ht="11.25">
      <c r="B10" s="32"/>
      <c r="L10" s="32"/>
    </row>
    <row r="11" spans="2:46" s="1" customFormat="1" ht="12" customHeight="1">
      <c r="B11" s="32"/>
      <c r="D11" s="27" t="s">
        <v>18</v>
      </c>
      <c r="F11" s="25" t="s">
        <v>119</v>
      </c>
      <c r="I11" s="27" t="s">
        <v>19</v>
      </c>
      <c r="J11" s="25" t="s">
        <v>1</v>
      </c>
      <c r="L11" s="32"/>
    </row>
    <row r="12" spans="2:46" s="1" customFormat="1" ht="12" customHeight="1">
      <c r="B12" s="32"/>
      <c r="D12" s="27" t="s">
        <v>20</v>
      </c>
      <c r="F12" s="25" t="s">
        <v>21</v>
      </c>
      <c r="I12" s="27" t="s">
        <v>22</v>
      </c>
      <c r="J12" s="52" t="str">
        <f>'Rekapitulace stavby'!AN8</f>
        <v>23. 9. 2024</v>
      </c>
      <c r="L12" s="32"/>
    </row>
    <row r="13" spans="2:46" s="1" customFormat="1" ht="10.9" customHeight="1">
      <c r="B13" s="32"/>
      <c r="L13" s="32"/>
    </row>
    <row r="14" spans="2:46" s="1" customFormat="1" ht="12" customHeight="1">
      <c r="B14" s="32"/>
      <c r="D14" s="27" t="s">
        <v>24</v>
      </c>
      <c r="I14" s="27" t="s">
        <v>25</v>
      </c>
      <c r="J14" s="25" t="s">
        <v>26</v>
      </c>
      <c r="L14" s="32"/>
    </row>
    <row r="15" spans="2:46" s="1" customFormat="1" ht="18" customHeight="1">
      <c r="B15" s="32"/>
      <c r="E15" s="25" t="s">
        <v>27</v>
      </c>
      <c r="I15" s="27" t="s">
        <v>28</v>
      </c>
      <c r="J15" s="25" t="s">
        <v>29</v>
      </c>
      <c r="L15" s="32"/>
    </row>
    <row r="16" spans="2:46" s="1" customFormat="1" ht="6.95" customHeight="1">
      <c r="B16" s="32"/>
      <c r="L16" s="32"/>
    </row>
    <row r="17" spans="2:12" s="1" customFormat="1" ht="12" customHeight="1">
      <c r="B17" s="32"/>
      <c r="D17" s="27" t="s">
        <v>30</v>
      </c>
      <c r="I17" s="27" t="s">
        <v>25</v>
      </c>
      <c r="J17" s="28" t="str">
        <f>'Rekapitulace stavby'!AN13</f>
        <v>Vyplň údaj</v>
      </c>
      <c r="L17" s="32"/>
    </row>
    <row r="18" spans="2:12" s="1" customFormat="1" ht="18" customHeight="1">
      <c r="B18" s="32"/>
      <c r="E18" s="267" t="str">
        <f>'Rekapitulace stavby'!E14</f>
        <v>Vyplň údaj</v>
      </c>
      <c r="F18" s="233"/>
      <c r="G18" s="233"/>
      <c r="H18" s="233"/>
      <c r="I18" s="27" t="s">
        <v>28</v>
      </c>
      <c r="J18" s="28" t="str">
        <f>'Rekapitulace stavby'!AN14</f>
        <v>Vyplň údaj</v>
      </c>
      <c r="L18" s="32"/>
    </row>
    <row r="19" spans="2:12" s="1" customFormat="1" ht="6.95" customHeight="1">
      <c r="B19" s="32"/>
      <c r="L19" s="32"/>
    </row>
    <row r="20" spans="2:12" s="1" customFormat="1" ht="12" customHeight="1">
      <c r="B20" s="32"/>
      <c r="D20" s="27" t="s">
        <v>32</v>
      </c>
      <c r="I20" s="27" t="s">
        <v>25</v>
      </c>
      <c r="J20" s="25" t="s">
        <v>33</v>
      </c>
      <c r="L20" s="32"/>
    </row>
    <row r="21" spans="2:12" s="1" customFormat="1" ht="18" customHeight="1">
      <c r="B21" s="32"/>
      <c r="E21" s="25" t="s">
        <v>34</v>
      </c>
      <c r="I21" s="27" t="s">
        <v>28</v>
      </c>
      <c r="J21" s="25" t="s">
        <v>35</v>
      </c>
      <c r="L21" s="32"/>
    </row>
    <row r="22" spans="2:12" s="1" customFormat="1" ht="6.95" customHeight="1">
      <c r="B22" s="32"/>
      <c r="L22" s="32"/>
    </row>
    <row r="23" spans="2:12" s="1" customFormat="1" ht="12" customHeight="1">
      <c r="B23" s="32"/>
      <c r="D23" s="27" t="s">
        <v>37</v>
      </c>
      <c r="I23" s="27" t="s">
        <v>25</v>
      </c>
      <c r="J23" s="25" t="str">
        <f>IF('Rekapitulace stavby'!AN19="","",'Rekapitulace stavby'!AN19)</f>
        <v/>
      </c>
      <c r="L23" s="32"/>
    </row>
    <row r="24" spans="2:12" s="1" customFormat="1" ht="18" customHeight="1">
      <c r="B24" s="32"/>
      <c r="E24" s="25" t="str">
        <f>IF('Rekapitulace stavby'!E20="","",'Rekapitulace stavby'!E20)</f>
        <v xml:space="preserve"> </v>
      </c>
      <c r="I24" s="27" t="s">
        <v>28</v>
      </c>
      <c r="J24" s="25" t="str">
        <f>IF('Rekapitulace stavby'!AN20="","",'Rekapitulace stavby'!AN20)</f>
        <v/>
      </c>
      <c r="L24" s="32"/>
    </row>
    <row r="25" spans="2:12" s="1" customFormat="1" ht="6.95" customHeight="1">
      <c r="B25" s="32"/>
      <c r="L25" s="32"/>
    </row>
    <row r="26" spans="2:12" s="1" customFormat="1" ht="12" customHeight="1">
      <c r="B26" s="32"/>
      <c r="D26" s="27" t="s">
        <v>39</v>
      </c>
      <c r="L26" s="32"/>
    </row>
    <row r="27" spans="2:12" s="7" customFormat="1" ht="16.5" customHeight="1">
      <c r="B27" s="95"/>
      <c r="E27" s="238" t="s">
        <v>1</v>
      </c>
      <c r="F27" s="238"/>
      <c r="G27" s="238"/>
      <c r="H27" s="238"/>
      <c r="L27" s="95"/>
    </row>
    <row r="28" spans="2:12" s="1" customFormat="1" ht="6.95" customHeight="1">
      <c r="B28" s="32"/>
      <c r="L28" s="32"/>
    </row>
    <row r="29" spans="2:12" s="1" customFormat="1" ht="6.95" customHeight="1">
      <c r="B29" s="32"/>
      <c r="D29" s="53"/>
      <c r="E29" s="53"/>
      <c r="F29" s="53"/>
      <c r="G29" s="53"/>
      <c r="H29" s="53"/>
      <c r="I29" s="53"/>
      <c r="J29" s="53"/>
      <c r="K29" s="53"/>
      <c r="L29" s="32"/>
    </row>
    <row r="30" spans="2:12" s="1" customFormat="1" ht="25.35" customHeight="1">
      <c r="B30" s="32"/>
      <c r="D30" s="97" t="s">
        <v>40</v>
      </c>
      <c r="J30" s="66">
        <f>ROUND(J125, 2)</f>
        <v>0</v>
      </c>
      <c r="L30" s="32"/>
    </row>
    <row r="31" spans="2:12" s="1" customFormat="1" ht="6.95" customHeight="1">
      <c r="B31" s="32"/>
      <c r="D31" s="53"/>
      <c r="E31" s="53"/>
      <c r="F31" s="53"/>
      <c r="G31" s="53"/>
      <c r="H31" s="53"/>
      <c r="I31" s="53"/>
      <c r="J31" s="53"/>
      <c r="K31" s="53"/>
      <c r="L31" s="32"/>
    </row>
    <row r="32" spans="2:12" s="1" customFormat="1" ht="14.45" customHeight="1">
      <c r="B32" s="32"/>
      <c r="F32" s="35" t="s">
        <v>42</v>
      </c>
      <c r="I32" s="35" t="s">
        <v>41</v>
      </c>
      <c r="J32" s="35" t="s">
        <v>43</v>
      </c>
      <c r="L32" s="32"/>
    </row>
    <row r="33" spans="2:12" s="1" customFormat="1" ht="14.45" customHeight="1">
      <c r="B33" s="32"/>
      <c r="D33" s="55" t="s">
        <v>44</v>
      </c>
      <c r="E33" s="27" t="s">
        <v>45</v>
      </c>
      <c r="F33" s="86">
        <f>ROUND((SUM(BE125:BE460)),  2)</f>
        <v>0</v>
      </c>
      <c r="I33" s="98">
        <v>0.21</v>
      </c>
      <c r="J33" s="86">
        <f>ROUND(((SUM(BE125:BE460))*I33),  2)</f>
        <v>0</v>
      </c>
      <c r="L33" s="32"/>
    </row>
    <row r="34" spans="2:12" s="1" customFormat="1" ht="14.45" customHeight="1">
      <c r="B34" s="32"/>
      <c r="E34" s="27" t="s">
        <v>46</v>
      </c>
      <c r="F34" s="86">
        <f>ROUND((SUM(BF125:BF460)),  2)</f>
        <v>0</v>
      </c>
      <c r="I34" s="98">
        <v>0.12</v>
      </c>
      <c r="J34" s="86">
        <f>ROUND(((SUM(BF125:BF460))*I34),  2)</f>
        <v>0</v>
      </c>
      <c r="L34" s="32"/>
    </row>
    <row r="35" spans="2:12" s="1" customFormat="1" ht="14.45" hidden="1" customHeight="1">
      <c r="B35" s="32"/>
      <c r="E35" s="27" t="s">
        <v>47</v>
      </c>
      <c r="F35" s="86">
        <f>ROUND((SUM(BG125:BG460)),  2)</f>
        <v>0</v>
      </c>
      <c r="I35" s="98">
        <v>0.21</v>
      </c>
      <c r="J35" s="86">
        <f>0</f>
        <v>0</v>
      </c>
      <c r="L35" s="32"/>
    </row>
    <row r="36" spans="2:12" s="1" customFormat="1" ht="14.45" hidden="1" customHeight="1">
      <c r="B36" s="32"/>
      <c r="E36" s="27" t="s">
        <v>48</v>
      </c>
      <c r="F36" s="86">
        <f>ROUND((SUM(BH125:BH460)),  2)</f>
        <v>0</v>
      </c>
      <c r="I36" s="98">
        <v>0.12</v>
      </c>
      <c r="J36" s="86">
        <f>0</f>
        <v>0</v>
      </c>
      <c r="L36" s="32"/>
    </row>
    <row r="37" spans="2:12" s="1" customFormat="1" ht="14.45" hidden="1" customHeight="1">
      <c r="B37" s="32"/>
      <c r="E37" s="27" t="s">
        <v>49</v>
      </c>
      <c r="F37" s="86">
        <f>ROUND((SUM(BI125:BI460)),  2)</f>
        <v>0</v>
      </c>
      <c r="I37" s="98">
        <v>0</v>
      </c>
      <c r="J37" s="86">
        <f>0</f>
        <v>0</v>
      </c>
      <c r="L37" s="32"/>
    </row>
    <row r="38" spans="2:12" s="1" customFormat="1" ht="6.95" customHeight="1">
      <c r="B38" s="32"/>
      <c r="L38" s="32"/>
    </row>
    <row r="39" spans="2:12" s="1" customFormat="1" ht="25.35" customHeight="1">
      <c r="B39" s="32"/>
      <c r="C39" s="99"/>
      <c r="D39" s="100" t="s">
        <v>50</v>
      </c>
      <c r="E39" s="57"/>
      <c r="F39" s="57"/>
      <c r="G39" s="101" t="s">
        <v>51</v>
      </c>
      <c r="H39" s="102" t="s">
        <v>52</v>
      </c>
      <c r="I39" s="57"/>
      <c r="J39" s="103">
        <f>SUM(J30:J37)</f>
        <v>0</v>
      </c>
      <c r="K39" s="104"/>
      <c r="L39" s="32"/>
    </row>
    <row r="40" spans="2:12" s="1" customFormat="1" ht="14.45" customHeight="1">
      <c r="B40" s="32"/>
      <c r="L40" s="32"/>
    </row>
    <row r="41" spans="2:12" ht="14.45" customHeight="1">
      <c r="B41" s="20"/>
      <c r="L41" s="20"/>
    </row>
    <row r="42" spans="2:12" ht="14.45" customHeight="1">
      <c r="B42" s="20"/>
      <c r="L42" s="20"/>
    </row>
    <row r="43" spans="2:12" ht="14.45" customHeight="1">
      <c r="B43" s="20"/>
      <c r="L43" s="20"/>
    </row>
    <row r="44" spans="2:12" ht="14.45" customHeight="1">
      <c r="B44" s="20"/>
      <c r="L44" s="20"/>
    </row>
    <row r="45" spans="2:12" ht="14.45" customHeight="1">
      <c r="B45" s="20"/>
      <c r="L45" s="20"/>
    </row>
    <row r="46" spans="2:12" ht="14.45" customHeight="1">
      <c r="B46" s="20"/>
      <c r="L46" s="20"/>
    </row>
    <row r="47" spans="2:12" ht="14.45" customHeight="1">
      <c r="B47" s="20"/>
      <c r="L47" s="20"/>
    </row>
    <row r="48" spans="2:12" ht="14.45" customHeight="1">
      <c r="B48" s="20"/>
      <c r="L48" s="20"/>
    </row>
    <row r="49" spans="2:12" ht="14.45" customHeight="1">
      <c r="B49" s="20"/>
      <c r="L49" s="20"/>
    </row>
    <row r="50" spans="2:12" s="1" customFormat="1" ht="14.45" customHeight="1">
      <c r="B50" s="32"/>
      <c r="D50" s="41" t="s">
        <v>53</v>
      </c>
      <c r="E50" s="42"/>
      <c r="F50" s="42"/>
      <c r="G50" s="41" t="s">
        <v>54</v>
      </c>
      <c r="H50" s="42"/>
      <c r="I50" s="42"/>
      <c r="J50" s="42"/>
      <c r="K50" s="42"/>
      <c r="L50" s="32"/>
    </row>
    <row r="51" spans="2:12" ht="11.25">
      <c r="B51" s="20"/>
      <c r="L51" s="20"/>
    </row>
    <row r="52" spans="2:12" ht="11.25">
      <c r="B52" s="20"/>
      <c r="L52" s="20"/>
    </row>
    <row r="53" spans="2:12" ht="11.25">
      <c r="B53" s="20"/>
      <c r="L53" s="20"/>
    </row>
    <row r="54" spans="2:12" ht="11.25">
      <c r="B54" s="20"/>
      <c r="L54" s="20"/>
    </row>
    <row r="55" spans="2:12" ht="11.25">
      <c r="B55" s="20"/>
      <c r="L55" s="20"/>
    </row>
    <row r="56" spans="2:12" ht="11.25">
      <c r="B56" s="20"/>
      <c r="L56" s="20"/>
    </row>
    <row r="57" spans="2:12" ht="11.25">
      <c r="B57" s="20"/>
      <c r="L57" s="20"/>
    </row>
    <row r="58" spans="2:12" ht="11.25">
      <c r="B58" s="20"/>
      <c r="L58" s="20"/>
    </row>
    <row r="59" spans="2:12" ht="11.25">
      <c r="B59" s="20"/>
      <c r="L59" s="20"/>
    </row>
    <row r="60" spans="2:12" ht="11.25">
      <c r="B60" s="20"/>
      <c r="L60" s="20"/>
    </row>
    <row r="61" spans="2:12" s="1" customFormat="1" ht="12.75">
      <c r="B61" s="32"/>
      <c r="D61" s="43" t="s">
        <v>55</v>
      </c>
      <c r="E61" s="34"/>
      <c r="F61" s="105" t="s">
        <v>56</v>
      </c>
      <c r="G61" s="43" t="s">
        <v>55</v>
      </c>
      <c r="H61" s="34"/>
      <c r="I61" s="34"/>
      <c r="J61" s="106" t="s">
        <v>56</v>
      </c>
      <c r="K61" s="34"/>
      <c r="L61" s="32"/>
    </row>
    <row r="62" spans="2:12" ht="11.25">
      <c r="B62" s="20"/>
      <c r="L62" s="20"/>
    </row>
    <row r="63" spans="2:12" ht="11.25">
      <c r="B63" s="20"/>
      <c r="L63" s="20"/>
    </row>
    <row r="64" spans="2:12" ht="11.25">
      <c r="B64" s="20"/>
      <c r="L64" s="20"/>
    </row>
    <row r="65" spans="2:12" s="1" customFormat="1" ht="12.75">
      <c r="B65" s="32"/>
      <c r="D65" s="41" t="s">
        <v>57</v>
      </c>
      <c r="E65" s="42"/>
      <c r="F65" s="42"/>
      <c r="G65" s="41" t="s">
        <v>58</v>
      </c>
      <c r="H65" s="42"/>
      <c r="I65" s="42"/>
      <c r="J65" s="42"/>
      <c r="K65" s="42"/>
      <c r="L65" s="32"/>
    </row>
    <row r="66" spans="2:12" ht="11.25">
      <c r="B66" s="20"/>
      <c r="L66" s="20"/>
    </row>
    <row r="67" spans="2:12" ht="11.25">
      <c r="B67" s="20"/>
      <c r="L67" s="20"/>
    </row>
    <row r="68" spans="2:12" ht="11.25">
      <c r="B68" s="20"/>
      <c r="L68" s="20"/>
    </row>
    <row r="69" spans="2:12" ht="11.25">
      <c r="B69" s="20"/>
      <c r="L69" s="20"/>
    </row>
    <row r="70" spans="2:12" ht="11.25">
      <c r="B70" s="20"/>
      <c r="L70" s="20"/>
    </row>
    <row r="71" spans="2:12" ht="11.25">
      <c r="B71" s="20"/>
      <c r="L71" s="20"/>
    </row>
    <row r="72" spans="2:12" ht="11.25">
      <c r="B72" s="20"/>
      <c r="L72" s="20"/>
    </row>
    <row r="73" spans="2:12" ht="11.25">
      <c r="B73" s="20"/>
      <c r="L73" s="20"/>
    </row>
    <row r="74" spans="2:12" ht="11.25">
      <c r="B74" s="20"/>
      <c r="L74" s="20"/>
    </row>
    <row r="75" spans="2:12" ht="11.25">
      <c r="B75" s="20"/>
      <c r="L75" s="20"/>
    </row>
    <row r="76" spans="2:12" s="1" customFormat="1" ht="12.75">
      <c r="B76" s="32"/>
      <c r="D76" s="43" t="s">
        <v>55</v>
      </c>
      <c r="E76" s="34"/>
      <c r="F76" s="105" t="s">
        <v>56</v>
      </c>
      <c r="G76" s="43" t="s">
        <v>55</v>
      </c>
      <c r="H76" s="34"/>
      <c r="I76" s="34"/>
      <c r="J76" s="106" t="s">
        <v>56</v>
      </c>
      <c r="K76" s="34"/>
      <c r="L76" s="32"/>
    </row>
    <row r="77" spans="2:12" s="1" customFormat="1" ht="14.45" customHeight="1">
      <c r="B77" s="44"/>
      <c r="C77" s="45"/>
      <c r="D77" s="45"/>
      <c r="E77" s="45"/>
      <c r="F77" s="45"/>
      <c r="G77" s="45"/>
      <c r="H77" s="45"/>
      <c r="I77" s="45"/>
      <c r="J77" s="45"/>
      <c r="K77" s="45"/>
      <c r="L77" s="32"/>
    </row>
    <row r="81" spans="2:47" s="1" customFormat="1" ht="6.95" customHeight="1">
      <c r="B81" s="46"/>
      <c r="C81" s="47"/>
      <c r="D81" s="47"/>
      <c r="E81" s="47"/>
      <c r="F81" s="47"/>
      <c r="G81" s="47"/>
      <c r="H81" s="47"/>
      <c r="I81" s="47"/>
      <c r="J81" s="47"/>
      <c r="K81" s="47"/>
      <c r="L81" s="32"/>
    </row>
    <row r="82" spans="2:47" s="1" customFormat="1" ht="24.95" customHeight="1">
      <c r="B82" s="32"/>
      <c r="C82" s="21" t="s">
        <v>298</v>
      </c>
      <c r="L82" s="32"/>
    </row>
    <row r="83" spans="2:47" s="1" customFormat="1" ht="6.95" customHeight="1">
      <c r="B83" s="32"/>
      <c r="L83" s="32"/>
    </row>
    <row r="84" spans="2:47" s="1" customFormat="1" ht="12" customHeight="1">
      <c r="B84" s="32"/>
      <c r="C84" s="27" t="s">
        <v>16</v>
      </c>
      <c r="L84" s="32"/>
    </row>
    <row r="85" spans="2:47" s="1" customFormat="1" ht="16.5" customHeight="1">
      <c r="B85" s="32"/>
      <c r="E85" s="264" t="str">
        <f>E7</f>
        <v>Administrativní budova TELMAX Vysoké Mýto</v>
      </c>
      <c r="F85" s="265"/>
      <c r="G85" s="265"/>
      <c r="H85" s="265"/>
      <c r="L85" s="32"/>
    </row>
    <row r="86" spans="2:47" s="1" customFormat="1" ht="12" customHeight="1">
      <c r="B86" s="32"/>
      <c r="C86" s="27" t="s">
        <v>152</v>
      </c>
      <c r="L86" s="32"/>
    </row>
    <row r="87" spans="2:47" s="1" customFormat="1" ht="16.5" customHeight="1">
      <c r="B87" s="32"/>
      <c r="E87" s="227" t="str">
        <f>E9</f>
        <v>IO 02 - Areálová kanalizace</v>
      </c>
      <c r="F87" s="266"/>
      <c r="G87" s="266"/>
      <c r="H87" s="266"/>
      <c r="L87" s="32"/>
    </row>
    <row r="88" spans="2:47" s="1" customFormat="1" ht="6.95" customHeight="1">
      <c r="B88" s="32"/>
      <c r="L88" s="32"/>
    </row>
    <row r="89" spans="2:47" s="1" customFormat="1" ht="12" customHeight="1">
      <c r="B89" s="32"/>
      <c r="C89" s="27" t="s">
        <v>20</v>
      </c>
      <c r="F89" s="25" t="str">
        <f>F12</f>
        <v>k.ú.Vysoké Mýto 2547, 2546/2, 2546/3, 2545/1</v>
      </c>
      <c r="I89" s="27" t="s">
        <v>22</v>
      </c>
      <c r="J89" s="52" t="str">
        <f>IF(J12="","",J12)</f>
        <v>23. 9. 2024</v>
      </c>
      <c r="L89" s="32"/>
    </row>
    <row r="90" spans="2:47" s="1" customFormat="1" ht="6.95" customHeight="1">
      <c r="B90" s="32"/>
      <c r="L90" s="32"/>
    </row>
    <row r="91" spans="2:47" s="1" customFormat="1" ht="40.15" customHeight="1">
      <c r="B91" s="32"/>
      <c r="C91" s="27" t="s">
        <v>24</v>
      </c>
      <c r="F91" s="25" t="str">
        <f>E15</f>
        <v>TELMAX s.r.o. Jiráskova 154 566 01 Vysoké Mýto</v>
      </c>
      <c r="I91" s="27" t="s">
        <v>32</v>
      </c>
      <c r="J91" s="30" t="str">
        <f>E21</f>
        <v>BKN spol.s r.o., Vladislavova 29, 56601Vysoké Mýto</v>
      </c>
      <c r="L91" s="32"/>
    </row>
    <row r="92" spans="2:47" s="1" customFormat="1" ht="15.2" customHeight="1">
      <c r="B92" s="32"/>
      <c r="C92" s="27" t="s">
        <v>30</v>
      </c>
      <c r="F92" s="25" t="str">
        <f>IF(E18="","",E18)</f>
        <v>Vyplň údaj</v>
      </c>
      <c r="I92" s="27" t="s">
        <v>37</v>
      </c>
      <c r="J92" s="30" t="str">
        <f>E24</f>
        <v xml:space="preserve"> </v>
      </c>
      <c r="L92" s="32"/>
    </row>
    <row r="93" spans="2:47" s="1" customFormat="1" ht="10.35" customHeight="1">
      <c r="B93" s="32"/>
      <c r="L93" s="32"/>
    </row>
    <row r="94" spans="2:47" s="1" customFormat="1" ht="29.25" customHeight="1">
      <c r="B94" s="32"/>
      <c r="C94" s="107" t="s">
        <v>323</v>
      </c>
      <c r="D94" s="99"/>
      <c r="E94" s="99"/>
      <c r="F94" s="99"/>
      <c r="G94" s="99"/>
      <c r="H94" s="99"/>
      <c r="I94" s="99"/>
      <c r="J94" s="108" t="s">
        <v>324</v>
      </c>
      <c r="K94" s="99"/>
      <c r="L94" s="32"/>
    </row>
    <row r="95" spans="2:47" s="1" customFormat="1" ht="10.35" customHeight="1">
      <c r="B95" s="32"/>
      <c r="L95" s="32"/>
    </row>
    <row r="96" spans="2:47" s="1" customFormat="1" ht="22.9" customHeight="1">
      <c r="B96" s="32"/>
      <c r="C96" s="109" t="s">
        <v>325</v>
      </c>
      <c r="J96" s="66">
        <f>J125</f>
        <v>0</v>
      </c>
      <c r="L96" s="32"/>
      <c r="AU96" s="17" t="s">
        <v>326</v>
      </c>
    </row>
    <row r="97" spans="2:12" s="8" customFormat="1" ht="24.95" customHeight="1">
      <c r="B97" s="110"/>
      <c r="D97" s="111" t="s">
        <v>327</v>
      </c>
      <c r="E97" s="112"/>
      <c r="F97" s="112"/>
      <c r="G97" s="112"/>
      <c r="H97" s="112"/>
      <c r="I97" s="112"/>
      <c r="J97" s="113">
        <f>J126</f>
        <v>0</v>
      </c>
      <c r="L97" s="110"/>
    </row>
    <row r="98" spans="2:12" s="9" customFormat="1" ht="19.899999999999999" customHeight="1">
      <c r="B98" s="114"/>
      <c r="D98" s="115" t="s">
        <v>328</v>
      </c>
      <c r="E98" s="116"/>
      <c r="F98" s="116"/>
      <c r="G98" s="116"/>
      <c r="H98" s="116"/>
      <c r="I98" s="116"/>
      <c r="J98" s="117">
        <f>J127</f>
        <v>0</v>
      </c>
      <c r="L98" s="114"/>
    </row>
    <row r="99" spans="2:12" s="9" customFormat="1" ht="19.899999999999999" customHeight="1">
      <c r="B99" s="114"/>
      <c r="D99" s="115" t="s">
        <v>330</v>
      </c>
      <c r="E99" s="116"/>
      <c r="F99" s="116"/>
      <c r="G99" s="116"/>
      <c r="H99" s="116"/>
      <c r="I99" s="116"/>
      <c r="J99" s="117">
        <f>J298</f>
        <v>0</v>
      </c>
      <c r="L99" s="114"/>
    </row>
    <row r="100" spans="2:12" s="9" customFormat="1" ht="19.899999999999999" customHeight="1">
      <c r="B100" s="114"/>
      <c r="D100" s="115" t="s">
        <v>331</v>
      </c>
      <c r="E100" s="116"/>
      <c r="F100" s="116"/>
      <c r="G100" s="116"/>
      <c r="H100" s="116"/>
      <c r="I100" s="116"/>
      <c r="J100" s="117">
        <f>J307</f>
        <v>0</v>
      </c>
      <c r="L100" s="114"/>
    </row>
    <row r="101" spans="2:12" s="9" customFormat="1" ht="19.899999999999999" customHeight="1">
      <c r="B101" s="114"/>
      <c r="D101" s="115" t="s">
        <v>332</v>
      </c>
      <c r="E101" s="116"/>
      <c r="F101" s="116"/>
      <c r="G101" s="116"/>
      <c r="H101" s="116"/>
      <c r="I101" s="116"/>
      <c r="J101" s="117">
        <f>J335</f>
        <v>0</v>
      </c>
      <c r="L101" s="114"/>
    </row>
    <row r="102" spans="2:12" s="9" customFormat="1" ht="19.899999999999999" customHeight="1">
      <c r="B102" s="114"/>
      <c r="D102" s="115" t="s">
        <v>333</v>
      </c>
      <c r="E102" s="116"/>
      <c r="F102" s="116"/>
      <c r="G102" s="116"/>
      <c r="H102" s="116"/>
      <c r="I102" s="116"/>
      <c r="J102" s="117">
        <f>J338</f>
        <v>0</v>
      </c>
      <c r="L102" s="114"/>
    </row>
    <row r="103" spans="2:12" s="9" customFormat="1" ht="19.899999999999999" customHeight="1">
      <c r="B103" s="114"/>
      <c r="D103" s="115" t="s">
        <v>4209</v>
      </c>
      <c r="E103" s="116"/>
      <c r="F103" s="116"/>
      <c r="G103" s="116"/>
      <c r="H103" s="116"/>
      <c r="I103" s="116"/>
      <c r="J103" s="117">
        <f>J443</f>
        <v>0</v>
      </c>
      <c r="L103" s="114"/>
    </row>
    <row r="104" spans="2:12" s="9" customFormat="1" ht="19.899999999999999" customHeight="1">
      <c r="B104" s="114"/>
      <c r="D104" s="115" t="s">
        <v>335</v>
      </c>
      <c r="E104" s="116"/>
      <c r="F104" s="116"/>
      <c r="G104" s="116"/>
      <c r="H104" s="116"/>
      <c r="I104" s="116"/>
      <c r="J104" s="117">
        <f>J447</f>
        <v>0</v>
      </c>
      <c r="L104" s="114"/>
    </row>
    <row r="105" spans="2:12" s="9" customFormat="1" ht="19.899999999999999" customHeight="1">
      <c r="B105" s="114"/>
      <c r="D105" s="115" t="s">
        <v>336</v>
      </c>
      <c r="E105" s="116"/>
      <c r="F105" s="116"/>
      <c r="G105" s="116"/>
      <c r="H105" s="116"/>
      <c r="I105" s="116"/>
      <c r="J105" s="117">
        <f>J458</f>
        <v>0</v>
      </c>
      <c r="L105" s="114"/>
    </row>
    <row r="106" spans="2:12" s="1" customFormat="1" ht="21.75" customHeight="1">
      <c r="B106" s="32"/>
      <c r="L106" s="32"/>
    </row>
    <row r="107" spans="2:12" s="1" customFormat="1" ht="6.95" customHeight="1">
      <c r="B107" s="44"/>
      <c r="C107" s="45"/>
      <c r="D107" s="45"/>
      <c r="E107" s="45"/>
      <c r="F107" s="45"/>
      <c r="G107" s="45"/>
      <c r="H107" s="45"/>
      <c r="I107" s="45"/>
      <c r="J107" s="45"/>
      <c r="K107" s="45"/>
      <c r="L107" s="32"/>
    </row>
    <row r="111" spans="2:12" s="1" customFormat="1" ht="6.95" customHeight="1">
      <c r="B111" s="46"/>
      <c r="C111" s="47"/>
      <c r="D111" s="47"/>
      <c r="E111" s="47"/>
      <c r="F111" s="47"/>
      <c r="G111" s="47"/>
      <c r="H111" s="47"/>
      <c r="I111" s="47"/>
      <c r="J111" s="47"/>
      <c r="K111" s="47"/>
      <c r="L111" s="32"/>
    </row>
    <row r="112" spans="2:12" s="1" customFormat="1" ht="24.95" customHeight="1">
      <c r="B112" s="32"/>
      <c r="C112" s="21" t="s">
        <v>358</v>
      </c>
      <c r="L112" s="32"/>
    </row>
    <row r="113" spans="2:65" s="1" customFormat="1" ht="6.95" customHeight="1">
      <c r="B113" s="32"/>
      <c r="L113" s="32"/>
    </row>
    <row r="114" spans="2:65" s="1" customFormat="1" ht="12" customHeight="1">
      <c r="B114" s="32"/>
      <c r="C114" s="27" t="s">
        <v>16</v>
      </c>
      <c r="L114" s="32"/>
    </row>
    <row r="115" spans="2:65" s="1" customFormat="1" ht="16.5" customHeight="1">
      <c r="B115" s="32"/>
      <c r="E115" s="264" t="str">
        <f>E7</f>
        <v>Administrativní budova TELMAX Vysoké Mýto</v>
      </c>
      <c r="F115" s="265"/>
      <c r="G115" s="265"/>
      <c r="H115" s="265"/>
      <c r="L115" s="32"/>
    </row>
    <row r="116" spans="2:65" s="1" customFormat="1" ht="12" customHeight="1">
      <c r="B116" s="32"/>
      <c r="C116" s="27" t="s">
        <v>152</v>
      </c>
      <c r="L116" s="32"/>
    </row>
    <row r="117" spans="2:65" s="1" customFormat="1" ht="16.5" customHeight="1">
      <c r="B117" s="32"/>
      <c r="E117" s="227" t="str">
        <f>E9</f>
        <v>IO 02 - Areálová kanalizace</v>
      </c>
      <c r="F117" s="266"/>
      <c r="G117" s="266"/>
      <c r="H117" s="266"/>
      <c r="L117" s="32"/>
    </row>
    <row r="118" spans="2:65" s="1" customFormat="1" ht="6.95" customHeight="1">
      <c r="B118" s="32"/>
      <c r="L118" s="32"/>
    </row>
    <row r="119" spans="2:65" s="1" customFormat="1" ht="12" customHeight="1">
      <c r="B119" s="32"/>
      <c r="C119" s="27" t="s">
        <v>20</v>
      </c>
      <c r="F119" s="25" t="str">
        <f>F12</f>
        <v>k.ú.Vysoké Mýto 2547, 2546/2, 2546/3, 2545/1</v>
      </c>
      <c r="I119" s="27" t="s">
        <v>22</v>
      </c>
      <c r="J119" s="52" t="str">
        <f>IF(J12="","",J12)</f>
        <v>23. 9. 2024</v>
      </c>
      <c r="L119" s="32"/>
    </row>
    <row r="120" spans="2:65" s="1" customFormat="1" ht="6.95" customHeight="1">
      <c r="B120" s="32"/>
      <c r="L120" s="32"/>
    </row>
    <row r="121" spans="2:65" s="1" customFormat="1" ht="40.15" customHeight="1">
      <c r="B121" s="32"/>
      <c r="C121" s="27" t="s">
        <v>24</v>
      </c>
      <c r="F121" s="25" t="str">
        <f>E15</f>
        <v>TELMAX s.r.o. Jiráskova 154 566 01 Vysoké Mýto</v>
      </c>
      <c r="I121" s="27" t="s">
        <v>32</v>
      </c>
      <c r="J121" s="30" t="str">
        <f>E21</f>
        <v>BKN spol.s r.o., Vladislavova 29, 56601Vysoké Mýto</v>
      </c>
      <c r="L121" s="32"/>
    </row>
    <row r="122" spans="2:65" s="1" customFormat="1" ht="15.2" customHeight="1">
      <c r="B122" s="32"/>
      <c r="C122" s="27" t="s">
        <v>30</v>
      </c>
      <c r="F122" s="25" t="str">
        <f>IF(E18="","",E18)</f>
        <v>Vyplň údaj</v>
      </c>
      <c r="I122" s="27" t="s">
        <v>37</v>
      </c>
      <c r="J122" s="30" t="str">
        <f>E24</f>
        <v xml:space="preserve"> </v>
      </c>
      <c r="L122" s="32"/>
    </row>
    <row r="123" spans="2:65" s="1" customFormat="1" ht="10.35" customHeight="1">
      <c r="B123" s="32"/>
      <c r="L123" s="32"/>
    </row>
    <row r="124" spans="2:65" s="10" customFormat="1" ht="29.25" customHeight="1">
      <c r="B124" s="118"/>
      <c r="C124" s="119" t="s">
        <v>359</v>
      </c>
      <c r="D124" s="120" t="s">
        <v>65</v>
      </c>
      <c r="E124" s="120" t="s">
        <v>61</v>
      </c>
      <c r="F124" s="120" t="s">
        <v>62</v>
      </c>
      <c r="G124" s="120" t="s">
        <v>360</v>
      </c>
      <c r="H124" s="120" t="s">
        <v>361</v>
      </c>
      <c r="I124" s="120" t="s">
        <v>362</v>
      </c>
      <c r="J124" s="121" t="s">
        <v>324</v>
      </c>
      <c r="K124" s="122" t="s">
        <v>363</v>
      </c>
      <c r="L124" s="118"/>
      <c r="M124" s="59" t="s">
        <v>1</v>
      </c>
      <c r="N124" s="60" t="s">
        <v>44</v>
      </c>
      <c r="O124" s="60" t="s">
        <v>364</v>
      </c>
      <c r="P124" s="60" t="s">
        <v>365</v>
      </c>
      <c r="Q124" s="60" t="s">
        <v>366</v>
      </c>
      <c r="R124" s="60" t="s">
        <v>367</v>
      </c>
      <c r="S124" s="60" t="s">
        <v>368</v>
      </c>
      <c r="T124" s="61" t="s">
        <v>369</v>
      </c>
    </row>
    <row r="125" spans="2:65" s="1" customFormat="1" ht="22.9" customHeight="1">
      <c r="B125" s="32"/>
      <c r="C125" s="64" t="s">
        <v>370</v>
      </c>
      <c r="J125" s="123">
        <f>BK125</f>
        <v>0</v>
      </c>
      <c r="L125" s="32"/>
      <c r="M125" s="62"/>
      <c r="N125" s="53"/>
      <c r="O125" s="53"/>
      <c r="P125" s="124">
        <f>P126</f>
        <v>0</v>
      </c>
      <c r="Q125" s="53"/>
      <c r="R125" s="124">
        <f>R126</f>
        <v>903.86992299999997</v>
      </c>
      <c r="S125" s="53"/>
      <c r="T125" s="125">
        <f>T126</f>
        <v>6.65</v>
      </c>
      <c r="AT125" s="17" t="s">
        <v>79</v>
      </c>
      <c r="AU125" s="17" t="s">
        <v>326</v>
      </c>
      <c r="BK125" s="126">
        <f>BK126</f>
        <v>0</v>
      </c>
    </row>
    <row r="126" spans="2:65" s="11" customFormat="1" ht="25.9" customHeight="1">
      <c r="B126" s="127"/>
      <c r="D126" s="128" t="s">
        <v>79</v>
      </c>
      <c r="E126" s="129" t="s">
        <v>371</v>
      </c>
      <c r="F126" s="129" t="s">
        <v>372</v>
      </c>
      <c r="I126" s="130"/>
      <c r="J126" s="131">
        <f>BK126</f>
        <v>0</v>
      </c>
      <c r="L126" s="127"/>
      <c r="M126" s="132"/>
      <c r="P126" s="133">
        <f>P127+P298+P307+P335+P338+P443+P447+P458</f>
        <v>0</v>
      </c>
      <c r="R126" s="133">
        <f>R127+R298+R307+R335+R338+R443+R447+R458</f>
        <v>903.86992299999997</v>
      </c>
      <c r="T126" s="134">
        <f>T127+T298+T307+T335+T338+T443+T447+T458</f>
        <v>6.65</v>
      </c>
      <c r="AR126" s="128" t="s">
        <v>87</v>
      </c>
      <c r="AT126" s="135" t="s">
        <v>79</v>
      </c>
      <c r="AU126" s="135" t="s">
        <v>80</v>
      </c>
      <c r="AY126" s="128" t="s">
        <v>373</v>
      </c>
      <c r="BK126" s="136">
        <f>BK127+BK298+BK307+BK335+BK338+BK443+BK447+BK458</f>
        <v>0</v>
      </c>
    </row>
    <row r="127" spans="2:65" s="11" customFormat="1" ht="22.9" customHeight="1">
      <c r="B127" s="127"/>
      <c r="D127" s="128" t="s">
        <v>79</v>
      </c>
      <c r="E127" s="137" t="s">
        <v>87</v>
      </c>
      <c r="F127" s="137" t="s">
        <v>374</v>
      </c>
      <c r="I127" s="130"/>
      <c r="J127" s="138">
        <f>BK127</f>
        <v>0</v>
      </c>
      <c r="L127" s="127"/>
      <c r="M127" s="132"/>
      <c r="P127" s="133">
        <f>SUM(P128:P297)</f>
        <v>0</v>
      </c>
      <c r="R127" s="133">
        <f>SUM(R128:R297)</f>
        <v>720.33151999999995</v>
      </c>
      <c r="T127" s="134">
        <f>SUM(T128:T297)</f>
        <v>0</v>
      </c>
      <c r="AR127" s="128" t="s">
        <v>87</v>
      </c>
      <c r="AT127" s="135" t="s">
        <v>79</v>
      </c>
      <c r="AU127" s="135" t="s">
        <v>87</v>
      </c>
      <c r="AY127" s="128" t="s">
        <v>373</v>
      </c>
      <c r="BK127" s="136">
        <f>SUM(BK128:BK297)</f>
        <v>0</v>
      </c>
    </row>
    <row r="128" spans="2:65" s="1" customFormat="1" ht="16.5" customHeight="1">
      <c r="B128" s="32"/>
      <c r="C128" s="139" t="s">
        <v>87</v>
      </c>
      <c r="D128" s="139" t="s">
        <v>375</v>
      </c>
      <c r="E128" s="140" t="s">
        <v>4634</v>
      </c>
      <c r="F128" s="141" t="s">
        <v>4635</v>
      </c>
      <c r="G128" s="142" t="s">
        <v>465</v>
      </c>
      <c r="H128" s="143">
        <v>50</v>
      </c>
      <c r="I128" s="144"/>
      <c r="J128" s="145">
        <f>ROUND(I128*H128,2)</f>
        <v>0</v>
      </c>
      <c r="K128" s="146"/>
      <c r="L128" s="32"/>
      <c r="M128" s="147" t="s">
        <v>1</v>
      </c>
      <c r="N128" s="148" t="s">
        <v>45</v>
      </c>
      <c r="P128" s="149">
        <f>O128*H128</f>
        <v>0</v>
      </c>
      <c r="Q128" s="149">
        <v>1.004E-2</v>
      </c>
      <c r="R128" s="149">
        <f>Q128*H128</f>
        <v>0.502</v>
      </c>
      <c r="S128" s="149">
        <v>0</v>
      </c>
      <c r="T128" s="150">
        <f>S128*H128</f>
        <v>0</v>
      </c>
      <c r="AR128" s="151" t="s">
        <v>379</v>
      </c>
      <c r="AT128" s="151" t="s">
        <v>375</v>
      </c>
      <c r="AU128" s="151" t="s">
        <v>90</v>
      </c>
      <c r="AY128" s="17" t="s">
        <v>373</v>
      </c>
      <c r="BE128" s="152">
        <f>IF(N128="základní",J128,0)</f>
        <v>0</v>
      </c>
      <c r="BF128" s="152">
        <f>IF(N128="snížená",J128,0)</f>
        <v>0</v>
      </c>
      <c r="BG128" s="152">
        <f>IF(N128="zákl. přenesená",J128,0)</f>
        <v>0</v>
      </c>
      <c r="BH128" s="152">
        <f>IF(N128="sníž. přenesená",J128,0)</f>
        <v>0</v>
      </c>
      <c r="BI128" s="152">
        <f>IF(N128="nulová",J128,0)</f>
        <v>0</v>
      </c>
      <c r="BJ128" s="17" t="s">
        <v>87</v>
      </c>
      <c r="BK128" s="152">
        <f>ROUND(I128*H128,2)</f>
        <v>0</v>
      </c>
      <c r="BL128" s="17" t="s">
        <v>379</v>
      </c>
      <c r="BM128" s="151" t="s">
        <v>4636</v>
      </c>
    </row>
    <row r="129" spans="2:65" s="1" customFormat="1" ht="16.5" customHeight="1">
      <c r="B129" s="32"/>
      <c r="C129" s="139" t="s">
        <v>90</v>
      </c>
      <c r="D129" s="139" t="s">
        <v>375</v>
      </c>
      <c r="E129" s="140" t="s">
        <v>376</v>
      </c>
      <c r="F129" s="141" t="s">
        <v>377</v>
      </c>
      <c r="G129" s="142" t="s">
        <v>378</v>
      </c>
      <c r="H129" s="143">
        <v>22</v>
      </c>
      <c r="I129" s="144"/>
      <c r="J129" s="145">
        <f>ROUND(I129*H129,2)</f>
        <v>0</v>
      </c>
      <c r="K129" s="146"/>
      <c r="L129" s="32"/>
      <c r="M129" s="147" t="s">
        <v>1</v>
      </c>
      <c r="N129" s="148" t="s">
        <v>45</v>
      </c>
      <c r="P129" s="149">
        <f>O129*H129</f>
        <v>0</v>
      </c>
      <c r="Q129" s="149">
        <v>3.0000000000000001E-5</v>
      </c>
      <c r="R129" s="149">
        <f>Q129*H129</f>
        <v>6.6E-4</v>
      </c>
      <c r="S129" s="149">
        <v>0</v>
      </c>
      <c r="T129" s="150">
        <f>S129*H129</f>
        <v>0</v>
      </c>
      <c r="AR129" s="151" t="s">
        <v>379</v>
      </c>
      <c r="AT129" s="151" t="s">
        <v>375</v>
      </c>
      <c r="AU129" s="151" t="s">
        <v>90</v>
      </c>
      <c r="AY129" s="17" t="s">
        <v>373</v>
      </c>
      <c r="BE129" s="152">
        <f>IF(N129="základní",J129,0)</f>
        <v>0</v>
      </c>
      <c r="BF129" s="152">
        <f>IF(N129="snížená",J129,0)</f>
        <v>0</v>
      </c>
      <c r="BG129" s="152">
        <f>IF(N129="zákl. přenesená",J129,0)</f>
        <v>0</v>
      </c>
      <c r="BH129" s="152">
        <f>IF(N129="sníž. přenesená",J129,0)</f>
        <v>0</v>
      </c>
      <c r="BI129" s="152">
        <f>IF(N129="nulová",J129,0)</f>
        <v>0</v>
      </c>
      <c r="BJ129" s="17" t="s">
        <v>87</v>
      </c>
      <c r="BK129" s="152">
        <f>ROUND(I129*H129,2)</f>
        <v>0</v>
      </c>
      <c r="BL129" s="17" t="s">
        <v>379</v>
      </c>
      <c r="BM129" s="151" t="s">
        <v>4637</v>
      </c>
    </row>
    <row r="130" spans="2:65" s="1" customFormat="1" ht="24.2" customHeight="1">
      <c r="B130" s="32"/>
      <c r="C130" s="139" t="s">
        <v>392</v>
      </c>
      <c r="D130" s="139" t="s">
        <v>375</v>
      </c>
      <c r="E130" s="140" t="s">
        <v>387</v>
      </c>
      <c r="F130" s="141" t="s">
        <v>388</v>
      </c>
      <c r="G130" s="142" t="s">
        <v>389</v>
      </c>
      <c r="H130" s="143">
        <v>11</v>
      </c>
      <c r="I130" s="144"/>
      <c r="J130" s="145">
        <f>ROUND(I130*H130,2)</f>
        <v>0</v>
      </c>
      <c r="K130" s="146"/>
      <c r="L130" s="32"/>
      <c r="M130" s="147" t="s">
        <v>1</v>
      </c>
      <c r="N130" s="148" t="s">
        <v>45</v>
      </c>
      <c r="P130" s="149">
        <f>O130*H130</f>
        <v>0</v>
      </c>
      <c r="Q130" s="149">
        <v>0</v>
      </c>
      <c r="R130" s="149">
        <f>Q130*H130</f>
        <v>0</v>
      </c>
      <c r="S130" s="149">
        <v>0</v>
      </c>
      <c r="T130" s="150">
        <f>S130*H130</f>
        <v>0</v>
      </c>
      <c r="AR130" s="151" t="s">
        <v>379</v>
      </c>
      <c r="AT130" s="151" t="s">
        <v>375</v>
      </c>
      <c r="AU130" s="151" t="s">
        <v>90</v>
      </c>
      <c r="AY130" s="17" t="s">
        <v>373</v>
      </c>
      <c r="BE130" s="152">
        <f>IF(N130="základní",J130,0)</f>
        <v>0</v>
      </c>
      <c r="BF130" s="152">
        <f>IF(N130="snížená",J130,0)</f>
        <v>0</v>
      </c>
      <c r="BG130" s="152">
        <f>IF(N130="zákl. přenesená",J130,0)</f>
        <v>0</v>
      </c>
      <c r="BH130" s="152">
        <f>IF(N130="sníž. přenesená",J130,0)</f>
        <v>0</v>
      </c>
      <c r="BI130" s="152">
        <f>IF(N130="nulová",J130,0)</f>
        <v>0</v>
      </c>
      <c r="BJ130" s="17" t="s">
        <v>87</v>
      </c>
      <c r="BK130" s="152">
        <f>ROUND(I130*H130,2)</f>
        <v>0</v>
      </c>
      <c r="BL130" s="17" t="s">
        <v>379</v>
      </c>
      <c r="BM130" s="151" t="s">
        <v>4638</v>
      </c>
    </row>
    <row r="131" spans="2:65" s="1" customFormat="1" ht="49.15" customHeight="1">
      <c r="B131" s="32"/>
      <c r="C131" s="139" t="s">
        <v>379</v>
      </c>
      <c r="D131" s="139" t="s">
        <v>375</v>
      </c>
      <c r="E131" s="140" t="s">
        <v>4639</v>
      </c>
      <c r="F131" s="141" t="s">
        <v>4640</v>
      </c>
      <c r="G131" s="142" t="s">
        <v>465</v>
      </c>
      <c r="H131" s="143">
        <v>8</v>
      </c>
      <c r="I131" s="144"/>
      <c r="J131" s="145">
        <f>ROUND(I131*H131,2)</f>
        <v>0</v>
      </c>
      <c r="K131" s="146"/>
      <c r="L131" s="32"/>
      <c r="M131" s="147" t="s">
        <v>1</v>
      </c>
      <c r="N131" s="148" t="s">
        <v>45</v>
      </c>
      <c r="P131" s="149">
        <f>O131*H131</f>
        <v>0</v>
      </c>
      <c r="Q131" s="149">
        <v>3.6900000000000002E-2</v>
      </c>
      <c r="R131" s="149">
        <f>Q131*H131</f>
        <v>0.29520000000000002</v>
      </c>
      <c r="S131" s="149">
        <v>0</v>
      </c>
      <c r="T131" s="150">
        <f>S131*H131</f>
        <v>0</v>
      </c>
      <c r="AR131" s="151" t="s">
        <v>379</v>
      </c>
      <c r="AT131" s="151" t="s">
        <v>375</v>
      </c>
      <c r="AU131" s="151" t="s">
        <v>90</v>
      </c>
      <c r="AY131" s="17" t="s">
        <v>373</v>
      </c>
      <c r="BE131" s="152">
        <f>IF(N131="základní",J131,0)</f>
        <v>0</v>
      </c>
      <c r="BF131" s="152">
        <f>IF(N131="snížená",J131,0)</f>
        <v>0</v>
      </c>
      <c r="BG131" s="152">
        <f>IF(N131="zákl. přenesená",J131,0)</f>
        <v>0</v>
      </c>
      <c r="BH131" s="152">
        <f>IF(N131="sníž. přenesená",J131,0)</f>
        <v>0</v>
      </c>
      <c r="BI131" s="152">
        <f>IF(N131="nulová",J131,0)</f>
        <v>0</v>
      </c>
      <c r="BJ131" s="17" t="s">
        <v>87</v>
      </c>
      <c r="BK131" s="152">
        <f>ROUND(I131*H131,2)</f>
        <v>0</v>
      </c>
      <c r="BL131" s="17" t="s">
        <v>379</v>
      </c>
      <c r="BM131" s="151" t="s">
        <v>4641</v>
      </c>
    </row>
    <row r="132" spans="2:65" s="13" customFormat="1" ht="11.25">
      <c r="B132" s="160"/>
      <c r="D132" s="154" t="s">
        <v>381</v>
      </c>
      <c r="E132" s="161" t="s">
        <v>1</v>
      </c>
      <c r="F132" s="162" t="s">
        <v>4642</v>
      </c>
      <c r="H132" s="163">
        <v>0.9</v>
      </c>
      <c r="I132" s="164"/>
      <c r="L132" s="160"/>
      <c r="M132" s="165"/>
      <c r="T132" s="166"/>
      <c r="AT132" s="161" t="s">
        <v>381</v>
      </c>
      <c r="AU132" s="161" t="s">
        <v>90</v>
      </c>
      <c r="AV132" s="13" t="s">
        <v>90</v>
      </c>
      <c r="AW132" s="13" t="s">
        <v>36</v>
      </c>
      <c r="AX132" s="13" t="s">
        <v>80</v>
      </c>
      <c r="AY132" s="161" t="s">
        <v>373</v>
      </c>
    </row>
    <row r="133" spans="2:65" s="13" customFormat="1" ht="11.25">
      <c r="B133" s="160"/>
      <c r="D133" s="154" t="s">
        <v>381</v>
      </c>
      <c r="E133" s="161" t="s">
        <v>1</v>
      </c>
      <c r="F133" s="162" t="s">
        <v>4643</v>
      </c>
      <c r="H133" s="163">
        <v>2.9</v>
      </c>
      <c r="I133" s="164"/>
      <c r="L133" s="160"/>
      <c r="M133" s="165"/>
      <c r="T133" s="166"/>
      <c r="AT133" s="161" t="s">
        <v>381</v>
      </c>
      <c r="AU133" s="161" t="s">
        <v>90</v>
      </c>
      <c r="AV133" s="13" t="s">
        <v>90</v>
      </c>
      <c r="AW133" s="13" t="s">
        <v>36</v>
      </c>
      <c r="AX133" s="13" t="s">
        <v>80</v>
      </c>
      <c r="AY133" s="161" t="s">
        <v>373</v>
      </c>
    </row>
    <row r="134" spans="2:65" s="13" customFormat="1" ht="11.25">
      <c r="B134" s="160"/>
      <c r="D134" s="154" t="s">
        <v>381</v>
      </c>
      <c r="E134" s="161" t="s">
        <v>1</v>
      </c>
      <c r="F134" s="162" t="s">
        <v>4644</v>
      </c>
      <c r="H134" s="163">
        <v>1.8</v>
      </c>
      <c r="I134" s="164"/>
      <c r="L134" s="160"/>
      <c r="M134" s="165"/>
      <c r="T134" s="166"/>
      <c r="AT134" s="161" t="s">
        <v>381</v>
      </c>
      <c r="AU134" s="161" t="s">
        <v>90</v>
      </c>
      <c r="AV134" s="13" t="s">
        <v>90</v>
      </c>
      <c r="AW134" s="13" t="s">
        <v>36</v>
      </c>
      <c r="AX134" s="13" t="s">
        <v>80</v>
      </c>
      <c r="AY134" s="161" t="s">
        <v>373</v>
      </c>
    </row>
    <row r="135" spans="2:65" s="13" customFormat="1" ht="11.25">
      <c r="B135" s="160"/>
      <c r="D135" s="154" t="s">
        <v>381</v>
      </c>
      <c r="E135" s="161" t="s">
        <v>1</v>
      </c>
      <c r="F135" s="162" t="s">
        <v>4645</v>
      </c>
      <c r="H135" s="163">
        <v>1.6</v>
      </c>
      <c r="I135" s="164"/>
      <c r="L135" s="160"/>
      <c r="M135" s="165"/>
      <c r="T135" s="166"/>
      <c r="AT135" s="161" t="s">
        <v>381</v>
      </c>
      <c r="AU135" s="161" t="s">
        <v>90</v>
      </c>
      <c r="AV135" s="13" t="s">
        <v>90</v>
      </c>
      <c r="AW135" s="13" t="s">
        <v>36</v>
      </c>
      <c r="AX135" s="13" t="s">
        <v>80</v>
      </c>
      <c r="AY135" s="161" t="s">
        <v>373</v>
      </c>
    </row>
    <row r="136" spans="2:65" s="13" customFormat="1" ht="11.25">
      <c r="B136" s="160"/>
      <c r="D136" s="154" t="s">
        <v>381</v>
      </c>
      <c r="E136" s="161" t="s">
        <v>1</v>
      </c>
      <c r="F136" s="162" t="s">
        <v>4646</v>
      </c>
      <c r="H136" s="163">
        <v>0.8</v>
      </c>
      <c r="I136" s="164"/>
      <c r="L136" s="160"/>
      <c r="M136" s="165"/>
      <c r="T136" s="166"/>
      <c r="AT136" s="161" t="s">
        <v>381</v>
      </c>
      <c r="AU136" s="161" t="s">
        <v>90</v>
      </c>
      <c r="AV136" s="13" t="s">
        <v>90</v>
      </c>
      <c r="AW136" s="13" t="s">
        <v>36</v>
      </c>
      <c r="AX136" s="13" t="s">
        <v>80</v>
      </c>
      <c r="AY136" s="161" t="s">
        <v>373</v>
      </c>
    </row>
    <row r="137" spans="2:65" s="14" customFormat="1" ht="11.25">
      <c r="B137" s="167"/>
      <c r="D137" s="154" t="s">
        <v>381</v>
      </c>
      <c r="E137" s="168" t="s">
        <v>1</v>
      </c>
      <c r="F137" s="169" t="s">
        <v>386</v>
      </c>
      <c r="H137" s="170">
        <v>7.9999999999999991</v>
      </c>
      <c r="I137" s="171"/>
      <c r="L137" s="167"/>
      <c r="M137" s="172"/>
      <c r="T137" s="173"/>
      <c r="AT137" s="168" t="s">
        <v>381</v>
      </c>
      <c r="AU137" s="168" t="s">
        <v>90</v>
      </c>
      <c r="AV137" s="14" t="s">
        <v>379</v>
      </c>
      <c r="AW137" s="14" t="s">
        <v>36</v>
      </c>
      <c r="AX137" s="14" t="s">
        <v>87</v>
      </c>
      <c r="AY137" s="168" t="s">
        <v>373</v>
      </c>
    </row>
    <row r="138" spans="2:65" s="1" customFormat="1" ht="49.15" customHeight="1">
      <c r="B138" s="32"/>
      <c r="C138" s="139" t="s">
        <v>422</v>
      </c>
      <c r="D138" s="139" t="s">
        <v>375</v>
      </c>
      <c r="E138" s="140" t="s">
        <v>4647</v>
      </c>
      <c r="F138" s="141" t="s">
        <v>4648</v>
      </c>
      <c r="G138" s="142" t="s">
        <v>465</v>
      </c>
      <c r="H138" s="143">
        <v>7.2</v>
      </c>
      <c r="I138" s="144"/>
      <c r="J138" s="145">
        <f>ROUND(I138*H138,2)</f>
        <v>0</v>
      </c>
      <c r="K138" s="146"/>
      <c r="L138" s="32"/>
      <c r="M138" s="147" t="s">
        <v>1</v>
      </c>
      <c r="N138" s="148" t="s">
        <v>45</v>
      </c>
      <c r="P138" s="149">
        <f>O138*H138</f>
        <v>0</v>
      </c>
      <c r="Q138" s="149">
        <v>3.6900000000000002E-2</v>
      </c>
      <c r="R138" s="149">
        <f>Q138*H138</f>
        <v>0.26568000000000003</v>
      </c>
      <c r="S138" s="149">
        <v>0</v>
      </c>
      <c r="T138" s="150">
        <f>S138*H138</f>
        <v>0</v>
      </c>
      <c r="AR138" s="151" t="s">
        <v>379</v>
      </c>
      <c r="AT138" s="151" t="s">
        <v>375</v>
      </c>
      <c r="AU138" s="151" t="s">
        <v>90</v>
      </c>
      <c r="AY138" s="17" t="s">
        <v>373</v>
      </c>
      <c r="BE138" s="152">
        <f>IF(N138="základní",J138,0)</f>
        <v>0</v>
      </c>
      <c r="BF138" s="152">
        <f>IF(N138="snížená",J138,0)</f>
        <v>0</v>
      </c>
      <c r="BG138" s="152">
        <f>IF(N138="zákl. přenesená",J138,0)</f>
        <v>0</v>
      </c>
      <c r="BH138" s="152">
        <f>IF(N138="sníž. přenesená",J138,0)</f>
        <v>0</v>
      </c>
      <c r="BI138" s="152">
        <f>IF(N138="nulová",J138,0)</f>
        <v>0</v>
      </c>
      <c r="BJ138" s="17" t="s">
        <v>87</v>
      </c>
      <c r="BK138" s="152">
        <f>ROUND(I138*H138,2)</f>
        <v>0</v>
      </c>
      <c r="BL138" s="17" t="s">
        <v>379</v>
      </c>
      <c r="BM138" s="151" t="s">
        <v>4649</v>
      </c>
    </row>
    <row r="139" spans="2:65" s="13" customFormat="1" ht="11.25">
      <c r="B139" s="160"/>
      <c r="D139" s="154" t="s">
        <v>381</v>
      </c>
      <c r="E139" s="161" t="s">
        <v>1</v>
      </c>
      <c r="F139" s="162" t="s">
        <v>4650</v>
      </c>
      <c r="H139" s="163">
        <v>0.9</v>
      </c>
      <c r="I139" s="164"/>
      <c r="L139" s="160"/>
      <c r="M139" s="165"/>
      <c r="T139" s="166"/>
      <c r="AT139" s="161" t="s">
        <v>381</v>
      </c>
      <c r="AU139" s="161" t="s">
        <v>90</v>
      </c>
      <c r="AV139" s="13" t="s">
        <v>90</v>
      </c>
      <c r="AW139" s="13" t="s">
        <v>36</v>
      </c>
      <c r="AX139" s="13" t="s">
        <v>80</v>
      </c>
      <c r="AY139" s="161" t="s">
        <v>373</v>
      </c>
    </row>
    <row r="140" spans="2:65" s="13" customFormat="1" ht="11.25">
      <c r="B140" s="160"/>
      <c r="D140" s="154" t="s">
        <v>381</v>
      </c>
      <c r="E140" s="161" t="s">
        <v>1</v>
      </c>
      <c r="F140" s="162" t="s">
        <v>4651</v>
      </c>
      <c r="H140" s="163">
        <v>1.9</v>
      </c>
      <c r="I140" s="164"/>
      <c r="L140" s="160"/>
      <c r="M140" s="165"/>
      <c r="T140" s="166"/>
      <c r="AT140" s="161" t="s">
        <v>381</v>
      </c>
      <c r="AU140" s="161" t="s">
        <v>90</v>
      </c>
      <c r="AV140" s="13" t="s">
        <v>90</v>
      </c>
      <c r="AW140" s="13" t="s">
        <v>36</v>
      </c>
      <c r="AX140" s="13" t="s">
        <v>80</v>
      </c>
      <c r="AY140" s="161" t="s">
        <v>373</v>
      </c>
    </row>
    <row r="141" spans="2:65" s="13" customFormat="1" ht="11.25">
      <c r="B141" s="160"/>
      <c r="D141" s="154" t="s">
        <v>381</v>
      </c>
      <c r="E141" s="161" t="s">
        <v>1</v>
      </c>
      <c r="F141" s="162" t="s">
        <v>4652</v>
      </c>
      <c r="H141" s="163">
        <v>1.9</v>
      </c>
      <c r="I141" s="164"/>
      <c r="L141" s="160"/>
      <c r="M141" s="165"/>
      <c r="T141" s="166"/>
      <c r="AT141" s="161" t="s">
        <v>381</v>
      </c>
      <c r="AU141" s="161" t="s">
        <v>90</v>
      </c>
      <c r="AV141" s="13" t="s">
        <v>90</v>
      </c>
      <c r="AW141" s="13" t="s">
        <v>36</v>
      </c>
      <c r="AX141" s="13" t="s">
        <v>80</v>
      </c>
      <c r="AY141" s="161" t="s">
        <v>373</v>
      </c>
    </row>
    <row r="142" spans="2:65" s="13" customFormat="1" ht="11.25">
      <c r="B142" s="160"/>
      <c r="D142" s="154" t="s">
        <v>381</v>
      </c>
      <c r="E142" s="161" t="s">
        <v>1</v>
      </c>
      <c r="F142" s="162" t="s">
        <v>4653</v>
      </c>
      <c r="H142" s="163">
        <v>2.5</v>
      </c>
      <c r="I142" s="164"/>
      <c r="L142" s="160"/>
      <c r="M142" s="165"/>
      <c r="T142" s="166"/>
      <c r="AT142" s="161" t="s">
        <v>381</v>
      </c>
      <c r="AU142" s="161" t="s">
        <v>90</v>
      </c>
      <c r="AV142" s="13" t="s">
        <v>90</v>
      </c>
      <c r="AW142" s="13" t="s">
        <v>36</v>
      </c>
      <c r="AX142" s="13" t="s">
        <v>80</v>
      </c>
      <c r="AY142" s="161" t="s">
        <v>373</v>
      </c>
    </row>
    <row r="143" spans="2:65" s="14" customFormat="1" ht="11.25">
      <c r="B143" s="167"/>
      <c r="D143" s="154" t="s">
        <v>381</v>
      </c>
      <c r="E143" s="168" t="s">
        <v>1</v>
      </c>
      <c r="F143" s="169" t="s">
        <v>386</v>
      </c>
      <c r="H143" s="170">
        <v>7.1999999999999993</v>
      </c>
      <c r="I143" s="171"/>
      <c r="L143" s="167"/>
      <c r="M143" s="172"/>
      <c r="T143" s="173"/>
      <c r="AT143" s="168" t="s">
        <v>381</v>
      </c>
      <c r="AU143" s="168" t="s">
        <v>90</v>
      </c>
      <c r="AV143" s="14" t="s">
        <v>379</v>
      </c>
      <c r="AW143" s="14" t="s">
        <v>36</v>
      </c>
      <c r="AX143" s="14" t="s">
        <v>87</v>
      </c>
      <c r="AY143" s="168" t="s">
        <v>373</v>
      </c>
    </row>
    <row r="144" spans="2:65" s="1" customFormat="1" ht="24.2" customHeight="1">
      <c r="B144" s="32"/>
      <c r="C144" s="139" t="s">
        <v>430</v>
      </c>
      <c r="D144" s="139" t="s">
        <v>375</v>
      </c>
      <c r="E144" s="140" t="s">
        <v>4654</v>
      </c>
      <c r="F144" s="141" t="s">
        <v>4655</v>
      </c>
      <c r="G144" s="142" t="s">
        <v>395</v>
      </c>
      <c r="H144" s="143">
        <v>34.5</v>
      </c>
      <c r="I144" s="144"/>
      <c r="J144" s="145">
        <f>ROUND(I144*H144,2)</f>
        <v>0</v>
      </c>
      <c r="K144" s="146"/>
      <c r="L144" s="32"/>
      <c r="M144" s="147" t="s">
        <v>1</v>
      </c>
      <c r="N144" s="148" t="s">
        <v>45</v>
      </c>
      <c r="P144" s="149">
        <f>O144*H144</f>
        <v>0</v>
      </c>
      <c r="Q144" s="149">
        <v>0</v>
      </c>
      <c r="R144" s="149">
        <f>Q144*H144</f>
        <v>0</v>
      </c>
      <c r="S144" s="149">
        <v>0</v>
      </c>
      <c r="T144" s="150">
        <f>S144*H144</f>
        <v>0</v>
      </c>
      <c r="AR144" s="151" t="s">
        <v>379</v>
      </c>
      <c r="AT144" s="151" t="s">
        <v>375</v>
      </c>
      <c r="AU144" s="151" t="s">
        <v>90</v>
      </c>
      <c r="AY144" s="17" t="s">
        <v>373</v>
      </c>
      <c r="BE144" s="152">
        <f>IF(N144="základní",J144,0)</f>
        <v>0</v>
      </c>
      <c r="BF144" s="152">
        <f>IF(N144="snížená",J144,0)</f>
        <v>0</v>
      </c>
      <c r="BG144" s="152">
        <f>IF(N144="zákl. přenesená",J144,0)</f>
        <v>0</v>
      </c>
      <c r="BH144" s="152">
        <f>IF(N144="sníž. přenesená",J144,0)</f>
        <v>0</v>
      </c>
      <c r="BI144" s="152">
        <f>IF(N144="nulová",J144,0)</f>
        <v>0</v>
      </c>
      <c r="BJ144" s="17" t="s">
        <v>87</v>
      </c>
      <c r="BK144" s="152">
        <f>ROUND(I144*H144,2)</f>
        <v>0</v>
      </c>
      <c r="BL144" s="17" t="s">
        <v>379</v>
      </c>
      <c r="BM144" s="151" t="s">
        <v>4656</v>
      </c>
    </row>
    <row r="145" spans="2:65" s="13" customFormat="1" ht="11.25">
      <c r="B145" s="160"/>
      <c r="D145" s="154" t="s">
        <v>381</v>
      </c>
      <c r="E145" s="161" t="s">
        <v>1</v>
      </c>
      <c r="F145" s="162" t="s">
        <v>4657</v>
      </c>
      <c r="H145" s="163">
        <v>68.903999999999996</v>
      </c>
      <c r="I145" s="164"/>
      <c r="L145" s="160"/>
      <c r="M145" s="165"/>
      <c r="T145" s="166"/>
      <c r="AT145" s="161" t="s">
        <v>381</v>
      </c>
      <c r="AU145" s="161" t="s">
        <v>90</v>
      </c>
      <c r="AV145" s="13" t="s">
        <v>90</v>
      </c>
      <c r="AW145" s="13" t="s">
        <v>36</v>
      </c>
      <c r="AX145" s="13" t="s">
        <v>80</v>
      </c>
      <c r="AY145" s="161" t="s">
        <v>373</v>
      </c>
    </row>
    <row r="146" spans="2:65" s="13" customFormat="1" ht="11.25">
      <c r="B146" s="160"/>
      <c r="D146" s="154" t="s">
        <v>381</v>
      </c>
      <c r="E146" s="161" t="s">
        <v>1</v>
      </c>
      <c r="F146" s="162" t="s">
        <v>4658</v>
      </c>
      <c r="H146" s="163">
        <v>34.5</v>
      </c>
      <c r="I146" s="164"/>
      <c r="L146" s="160"/>
      <c r="M146" s="165"/>
      <c r="T146" s="166"/>
      <c r="AT146" s="161" t="s">
        <v>381</v>
      </c>
      <c r="AU146" s="161" t="s">
        <v>90</v>
      </c>
      <c r="AV146" s="13" t="s">
        <v>90</v>
      </c>
      <c r="AW146" s="13" t="s">
        <v>36</v>
      </c>
      <c r="AX146" s="13" t="s">
        <v>87</v>
      </c>
      <c r="AY146" s="161" t="s">
        <v>373</v>
      </c>
    </row>
    <row r="147" spans="2:65" s="1" customFormat="1" ht="24.2" customHeight="1">
      <c r="B147" s="32"/>
      <c r="C147" s="139" t="s">
        <v>438</v>
      </c>
      <c r="D147" s="139" t="s">
        <v>375</v>
      </c>
      <c r="E147" s="140" t="s">
        <v>4659</v>
      </c>
      <c r="F147" s="141" t="s">
        <v>4660</v>
      </c>
      <c r="G147" s="142" t="s">
        <v>395</v>
      </c>
      <c r="H147" s="143">
        <v>47.7</v>
      </c>
      <c r="I147" s="144"/>
      <c r="J147" s="145">
        <f>ROUND(I147*H147,2)</f>
        <v>0</v>
      </c>
      <c r="K147" s="146"/>
      <c r="L147" s="32"/>
      <c r="M147" s="147" t="s">
        <v>1</v>
      </c>
      <c r="N147" s="148" t="s">
        <v>45</v>
      </c>
      <c r="P147" s="149">
        <f>O147*H147</f>
        <v>0</v>
      </c>
      <c r="Q147" s="149">
        <v>0</v>
      </c>
      <c r="R147" s="149">
        <f>Q147*H147</f>
        <v>0</v>
      </c>
      <c r="S147" s="149">
        <v>0</v>
      </c>
      <c r="T147" s="150">
        <f>S147*H147</f>
        <v>0</v>
      </c>
      <c r="AR147" s="151" t="s">
        <v>379</v>
      </c>
      <c r="AT147" s="151" t="s">
        <v>375</v>
      </c>
      <c r="AU147" s="151" t="s">
        <v>90</v>
      </c>
      <c r="AY147" s="17" t="s">
        <v>373</v>
      </c>
      <c r="BE147" s="152">
        <f>IF(N147="základní",J147,0)</f>
        <v>0</v>
      </c>
      <c r="BF147" s="152">
        <f>IF(N147="snížená",J147,0)</f>
        <v>0</v>
      </c>
      <c r="BG147" s="152">
        <f>IF(N147="zákl. přenesená",J147,0)</f>
        <v>0</v>
      </c>
      <c r="BH147" s="152">
        <f>IF(N147="sníž. přenesená",J147,0)</f>
        <v>0</v>
      </c>
      <c r="BI147" s="152">
        <f>IF(N147="nulová",J147,0)</f>
        <v>0</v>
      </c>
      <c r="BJ147" s="17" t="s">
        <v>87</v>
      </c>
      <c r="BK147" s="152">
        <f>ROUND(I147*H147,2)</f>
        <v>0</v>
      </c>
      <c r="BL147" s="17" t="s">
        <v>379</v>
      </c>
      <c r="BM147" s="151" t="s">
        <v>4661</v>
      </c>
    </row>
    <row r="148" spans="2:65" s="13" customFormat="1" ht="11.25">
      <c r="B148" s="160"/>
      <c r="D148" s="154" t="s">
        <v>381</v>
      </c>
      <c r="E148" s="161" t="s">
        <v>1</v>
      </c>
      <c r="F148" s="162" t="s">
        <v>4662</v>
      </c>
      <c r="H148" s="163">
        <v>95.256</v>
      </c>
      <c r="I148" s="164"/>
      <c r="L148" s="160"/>
      <c r="M148" s="165"/>
      <c r="T148" s="166"/>
      <c r="AT148" s="161" t="s">
        <v>381</v>
      </c>
      <c r="AU148" s="161" t="s">
        <v>90</v>
      </c>
      <c r="AV148" s="13" t="s">
        <v>90</v>
      </c>
      <c r="AW148" s="13" t="s">
        <v>36</v>
      </c>
      <c r="AX148" s="13" t="s">
        <v>80</v>
      </c>
      <c r="AY148" s="161" t="s">
        <v>373</v>
      </c>
    </row>
    <row r="149" spans="2:65" s="13" customFormat="1" ht="11.25">
      <c r="B149" s="160"/>
      <c r="D149" s="154" t="s">
        <v>381</v>
      </c>
      <c r="E149" s="161" t="s">
        <v>1</v>
      </c>
      <c r="F149" s="162" t="s">
        <v>4663</v>
      </c>
      <c r="H149" s="163">
        <v>47.7</v>
      </c>
      <c r="I149" s="164"/>
      <c r="L149" s="160"/>
      <c r="M149" s="165"/>
      <c r="T149" s="166"/>
      <c r="AT149" s="161" t="s">
        <v>381</v>
      </c>
      <c r="AU149" s="161" t="s">
        <v>90</v>
      </c>
      <c r="AV149" s="13" t="s">
        <v>90</v>
      </c>
      <c r="AW149" s="13" t="s">
        <v>36</v>
      </c>
      <c r="AX149" s="13" t="s">
        <v>87</v>
      </c>
      <c r="AY149" s="161" t="s">
        <v>373</v>
      </c>
    </row>
    <row r="150" spans="2:65" s="1" customFormat="1" ht="24.2" customHeight="1">
      <c r="B150" s="32"/>
      <c r="C150" s="139" t="s">
        <v>444</v>
      </c>
      <c r="D150" s="139" t="s">
        <v>375</v>
      </c>
      <c r="E150" s="140" t="s">
        <v>4664</v>
      </c>
      <c r="F150" s="141" t="s">
        <v>4665</v>
      </c>
      <c r="G150" s="142" t="s">
        <v>395</v>
      </c>
      <c r="H150" s="143">
        <v>34.5</v>
      </c>
      <c r="I150" s="144"/>
      <c r="J150" s="145">
        <f>ROUND(I150*H150,2)</f>
        <v>0</v>
      </c>
      <c r="K150" s="146"/>
      <c r="L150" s="32"/>
      <c r="M150" s="147" t="s">
        <v>1</v>
      </c>
      <c r="N150" s="148" t="s">
        <v>45</v>
      </c>
      <c r="P150" s="149">
        <f>O150*H150</f>
        <v>0</v>
      </c>
      <c r="Q150" s="149">
        <v>0</v>
      </c>
      <c r="R150" s="149">
        <f>Q150*H150</f>
        <v>0</v>
      </c>
      <c r="S150" s="149">
        <v>0</v>
      </c>
      <c r="T150" s="150">
        <f>S150*H150</f>
        <v>0</v>
      </c>
      <c r="AR150" s="151" t="s">
        <v>379</v>
      </c>
      <c r="AT150" s="151" t="s">
        <v>375</v>
      </c>
      <c r="AU150" s="151" t="s">
        <v>90</v>
      </c>
      <c r="AY150" s="17" t="s">
        <v>373</v>
      </c>
      <c r="BE150" s="152">
        <f>IF(N150="základní",J150,0)</f>
        <v>0</v>
      </c>
      <c r="BF150" s="152">
        <f>IF(N150="snížená",J150,0)</f>
        <v>0</v>
      </c>
      <c r="BG150" s="152">
        <f>IF(N150="zákl. přenesená",J150,0)</f>
        <v>0</v>
      </c>
      <c r="BH150" s="152">
        <f>IF(N150="sníž. přenesená",J150,0)</f>
        <v>0</v>
      </c>
      <c r="BI150" s="152">
        <f>IF(N150="nulová",J150,0)</f>
        <v>0</v>
      </c>
      <c r="BJ150" s="17" t="s">
        <v>87</v>
      </c>
      <c r="BK150" s="152">
        <f>ROUND(I150*H150,2)</f>
        <v>0</v>
      </c>
      <c r="BL150" s="17" t="s">
        <v>379</v>
      </c>
      <c r="BM150" s="151" t="s">
        <v>4666</v>
      </c>
    </row>
    <row r="151" spans="2:65" s="13" customFormat="1" ht="11.25">
      <c r="B151" s="160"/>
      <c r="D151" s="154" t="s">
        <v>381</v>
      </c>
      <c r="E151" s="161" t="s">
        <v>1</v>
      </c>
      <c r="F151" s="162" t="s">
        <v>4658</v>
      </c>
      <c r="H151" s="163">
        <v>34.5</v>
      </c>
      <c r="I151" s="164"/>
      <c r="L151" s="160"/>
      <c r="M151" s="165"/>
      <c r="T151" s="166"/>
      <c r="AT151" s="161" t="s">
        <v>381</v>
      </c>
      <c r="AU151" s="161" t="s">
        <v>90</v>
      </c>
      <c r="AV151" s="13" t="s">
        <v>90</v>
      </c>
      <c r="AW151" s="13" t="s">
        <v>36</v>
      </c>
      <c r="AX151" s="13" t="s">
        <v>87</v>
      </c>
      <c r="AY151" s="161" t="s">
        <v>373</v>
      </c>
    </row>
    <row r="152" spans="2:65" s="1" customFormat="1" ht="24.2" customHeight="1">
      <c r="B152" s="32"/>
      <c r="C152" s="139" t="s">
        <v>449</v>
      </c>
      <c r="D152" s="139" t="s">
        <v>375</v>
      </c>
      <c r="E152" s="140" t="s">
        <v>4667</v>
      </c>
      <c r="F152" s="141" t="s">
        <v>4668</v>
      </c>
      <c r="G152" s="142" t="s">
        <v>395</v>
      </c>
      <c r="H152" s="143">
        <v>47.7</v>
      </c>
      <c r="I152" s="144"/>
      <c r="J152" s="145">
        <f>ROUND(I152*H152,2)</f>
        <v>0</v>
      </c>
      <c r="K152" s="146"/>
      <c r="L152" s="32"/>
      <c r="M152" s="147" t="s">
        <v>1</v>
      </c>
      <c r="N152" s="148" t="s">
        <v>45</v>
      </c>
      <c r="P152" s="149">
        <f>O152*H152</f>
        <v>0</v>
      </c>
      <c r="Q152" s="149">
        <v>0</v>
      </c>
      <c r="R152" s="149">
        <f>Q152*H152</f>
        <v>0</v>
      </c>
      <c r="S152" s="149">
        <v>0</v>
      </c>
      <c r="T152" s="150">
        <f>S152*H152</f>
        <v>0</v>
      </c>
      <c r="AR152" s="151" t="s">
        <v>379</v>
      </c>
      <c r="AT152" s="151" t="s">
        <v>375</v>
      </c>
      <c r="AU152" s="151" t="s">
        <v>90</v>
      </c>
      <c r="AY152" s="17" t="s">
        <v>373</v>
      </c>
      <c r="BE152" s="152">
        <f>IF(N152="základní",J152,0)</f>
        <v>0</v>
      </c>
      <c r="BF152" s="152">
        <f>IF(N152="snížená",J152,0)</f>
        <v>0</v>
      </c>
      <c r="BG152" s="152">
        <f>IF(N152="zákl. přenesená",J152,0)</f>
        <v>0</v>
      </c>
      <c r="BH152" s="152">
        <f>IF(N152="sníž. přenesená",J152,0)</f>
        <v>0</v>
      </c>
      <c r="BI152" s="152">
        <f>IF(N152="nulová",J152,0)</f>
        <v>0</v>
      </c>
      <c r="BJ152" s="17" t="s">
        <v>87</v>
      </c>
      <c r="BK152" s="152">
        <f>ROUND(I152*H152,2)</f>
        <v>0</v>
      </c>
      <c r="BL152" s="17" t="s">
        <v>379</v>
      </c>
      <c r="BM152" s="151" t="s">
        <v>4669</v>
      </c>
    </row>
    <row r="153" spans="2:65" s="13" customFormat="1" ht="11.25">
      <c r="B153" s="160"/>
      <c r="D153" s="154" t="s">
        <v>381</v>
      </c>
      <c r="E153" s="161" t="s">
        <v>1</v>
      </c>
      <c r="F153" s="162" t="s">
        <v>4663</v>
      </c>
      <c r="H153" s="163">
        <v>47.7</v>
      </c>
      <c r="I153" s="164"/>
      <c r="L153" s="160"/>
      <c r="M153" s="165"/>
      <c r="T153" s="166"/>
      <c r="AT153" s="161" t="s">
        <v>381</v>
      </c>
      <c r="AU153" s="161" t="s">
        <v>90</v>
      </c>
      <c r="AV153" s="13" t="s">
        <v>90</v>
      </c>
      <c r="AW153" s="13" t="s">
        <v>36</v>
      </c>
      <c r="AX153" s="13" t="s">
        <v>87</v>
      </c>
      <c r="AY153" s="161" t="s">
        <v>373</v>
      </c>
    </row>
    <row r="154" spans="2:65" s="1" customFormat="1" ht="24.2" customHeight="1">
      <c r="B154" s="32"/>
      <c r="C154" s="139" t="s">
        <v>458</v>
      </c>
      <c r="D154" s="139" t="s">
        <v>375</v>
      </c>
      <c r="E154" s="140" t="s">
        <v>4670</v>
      </c>
      <c r="F154" s="141" t="s">
        <v>4671</v>
      </c>
      <c r="G154" s="142" t="s">
        <v>395</v>
      </c>
      <c r="H154" s="143">
        <v>0.3</v>
      </c>
      <c r="I154" s="144"/>
      <c r="J154" s="145">
        <f>ROUND(I154*H154,2)</f>
        <v>0</v>
      </c>
      <c r="K154" s="146"/>
      <c r="L154" s="32"/>
      <c r="M154" s="147" t="s">
        <v>1</v>
      </c>
      <c r="N154" s="148" t="s">
        <v>45</v>
      </c>
      <c r="P154" s="149">
        <f>O154*H154</f>
        <v>0</v>
      </c>
      <c r="Q154" s="149">
        <v>0</v>
      </c>
      <c r="R154" s="149">
        <f>Q154*H154</f>
        <v>0</v>
      </c>
      <c r="S154" s="149">
        <v>0</v>
      </c>
      <c r="T154" s="150">
        <f>S154*H154</f>
        <v>0</v>
      </c>
      <c r="AR154" s="151" t="s">
        <v>379</v>
      </c>
      <c r="AT154" s="151" t="s">
        <v>375</v>
      </c>
      <c r="AU154" s="151" t="s">
        <v>90</v>
      </c>
      <c r="AY154" s="17" t="s">
        <v>373</v>
      </c>
      <c r="BE154" s="152">
        <f>IF(N154="základní",J154,0)</f>
        <v>0</v>
      </c>
      <c r="BF154" s="152">
        <f>IF(N154="snížená",J154,0)</f>
        <v>0</v>
      </c>
      <c r="BG154" s="152">
        <f>IF(N154="zákl. přenesená",J154,0)</f>
        <v>0</v>
      </c>
      <c r="BH154" s="152">
        <f>IF(N154="sníž. přenesená",J154,0)</f>
        <v>0</v>
      </c>
      <c r="BI154" s="152">
        <f>IF(N154="nulová",J154,0)</f>
        <v>0</v>
      </c>
      <c r="BJ154" s="17" t="s">
        <v>87</v>
      </c>
      <c r="BK154" s="152">
        <f>ROUND(I154*H154,2)</f>
        <v>0</v>
      </c>
      <c r="BL154" s="17" t="s">
        <v>379</v>
      </c>
      <c r="BM154" s="151" t="s">
        <v>4672</v>
      </c>
    </row>
    <row r="155" spans="2:65" s="13" customFormat="1" ht="11.25">
      <c r="B155" s="160"/>
      <c r="D155" s="154" t="s">
        <v>381</v>
      </c>
      <c r="E155" s="161" t="s">
        <v>1</v>
      </c>
      <c r="F155" s="162" t="s">
        <v>4673</v>
      </c>
      <c r="H155" s="163">
        <v>0.3</v>
      </c>
      <c r="I155" s="164"/>
      <c r="L155" s="160"/>
      <c r="M155" s="165"/>
      <c r="T155" s="166"/>
      <c r="AT155" s="161" t="s">
        <v>381</v>
      </c>
      <c r="AU155" s="161" t="s">
        <v>90</v>
      </c>
      <c r="AV155" s="13" t="s">
        <v>90</v>
      </c>
      <c r="AW155" s="13" t="s">
        <v>36</v>
      </c>
      <c r="AX155" s="13" t="s">
        <v>87</v>
      </c>
      <c r="AY155" s="161" t="s">
        <v>373</v>
      </c>
    </row>
    <row r="156" spans="2:65" s="1" customFormat="1" ht="24.2" customHeight="1">
      <c r="B156" s="32"/>
      <c r="C156" s="139" t="s">
        <v>304</v>
      </c>
      <c r="D156" s="139" t="s">
        <v>375</v>
      </c>
      <c r="E156" s="140" t="s">
        <v>4674</v>
      </c>
      <c r="F156" s="141" t="s">
        <v>4675</v>
      </c>
      <c r="G156" s="142" t="s">
        <v>395</v>
      </c>
      <c r="H156" s="143">
        <v>0.4</v>
      </c>
      <c r="I156" s="144"/>
      <c r="J156" s="145">
        <f>ROUND(I156*H156,2)</f>
        <v>0</v>
      </c>
      <c r="K156" s="146"/>
      <c r="L156" s="32"/>
      <c r="M156" s="147" t="s">
        <v>1</v>
      </c>
      <c r="N156" s="148" t="s">
        <v>45</v>
      </c>
      <c r="P156" s="149">
        <f>O156*H156</f>
        <v>0</v>
      </c>
      <c r="Q156" s="149">
        <v>0</v>
      </c>
      <c r="R156" s="149">
        <f>Q156*H156</f>
        <v>0</v>
      </c>
      <c r="S156" s="149">
        <v>0</v>
      </c>
      <c r="T156" s="150">
        <f>S156*H156</f>
        <v>0</v>
      </c>
      <c r="AR156" s="151" t="s">
        <v>379</v>
      </c>
      <c r="AT156" s="151" t="s">
        <v>375</v>
      </c>
      <c r="AU156" s="151" t="s">
        <v>90</v>
      </c>
      <c r="AY156" s="17" t="s">
        <v>373</v>
      </c>
      <c r="BE156" s="152">
        <f>IF(N156="základní",J156,0)</f>
        <v>0</v>
      </c>
      <c r="BF156" s="152">
        <f>IF(N156="snížená",J156,0)</f>
        <v>0</v>
      </c>
      <c r="BG156" s="152">
        <f>IF(N156="zákl. přenesená",J156,0)</f>
        <v>0</v>
      </c>
      <c r="BH156" s="152">
        <f>IF(N156="sníž. přenesená",J156,0)</f>
        <v>0</v>
      </c>
      <c r="BI156" s="152">
        <f>IF(N156="nulová",J156,0)</f>
        <v>0</v>
      </c>
      <c r="BJ156" s="17" t="s">
        <v>87</v>
      </c>
      <c r="BK156" s="152">
        <f>ROUND(I156*H156,2)</f>
        <v>0</v>
      </c>
      <c r="BL156" s="17" t="s">
        <v>379</v>
      </c>
      <c r="BM156" s="151" t="s">
        <v>4676</v>
      </c>
    </row>
    <row r="157" spans="2:65" s="13" customFormat="1" ht="11.25">
      <c r="B157" s="160"/>
      <c r="D157" s="154" t="s">
        <v>381</v>
      </c>
      <c r="E157" s="161" t="s">
        <v>1</v>
      </c>
      <c r="F157" s="162" t="s">
        <v>4677</v>
      </c>
      <c r="H157" s="163">
        <v>0.4</v>
      </c>
      <c r="I157" s="164"/>
      <c r="L157" s="160"/>
      <c r="M157" s="165"/>
      <c r="T157" s="166"/>
      <c r="AT157" s="161" t="s">
        <v>381</v>
      </c>
      <c r="AU157" s="161" t="s">
        <v>90</v>
      </c>
      <c r="AV157" s="13" t="s">
        <v>90</v>
      </c>
      <c r="AW157" s="13" t="s">
        <v>36</v>
      </c>
      <c r="AX157" s="13" t="s">
        <v>87</v>
      </c>
      <c r="AY157" s="161" t="s">
        <v>373</v>
      </c>
    </row>
    <row r="158" spans="2:65" s="1" customFormat="1" ht="24.2" customHeight="1">
      <c r="B158" s="32"/>
      <c r="C158" s="139" t="s">
        <v>8</v>
      </c>
      <c r="D158" s="139" t="s">
        <v>375</v>
      </c>
      <c r="E158" s="140" t="s">
        <v>4678</v>
      </c>
      <c r="F158" s="141" t="s">
        <v>4679</v>
      </c>
      <c r="G158" s="142" t="s">
        <v>395</v>
      </c>
      <c r="H158" s="143">
        <v>105.5</v>
      </c>
      <c r="I158" s="144"/>
      <c r="J158" s="145">
        <f>ROUND(I158*H158,2)</f>
        <v>0</v>
      </c>
      <c r="K158" s="146"/>
      <c r="L158" s="32"/>
      <c r="M158" s="147" t="s">
        <v>1</v>
      </c>
      <c r="N158" s="148" t="s">
        <v>45</v>
      </c>
      <c r="P158" s="149">
        <f>O158*H158</f>
        <v>0</v>
      </c>
      <c r="Q158" s="149">
        <v>0</v>
      </c>
      <c r="R158" s="149">
        <f>Q158*H158</f>
        <v>0</v>
      </c>
      <c r="S158" s="149">
        <v>0</v>
      </c>
      <c r="T158" s="150">
        <f>S158*H158</f>
        <v>0</v>
      </c>
      <c r="AR158" s="151" t="s">
        <v>379</v>
      </c>
      <c r="AT158" s="151" t="s">
        <v>375</v>
      </c>
      <c r="AU158" s="151" t="s">
        <v>90</v>
      </c>
      <c r="AY158" s="17" t="s">
        <v>373</v>
      </c>
      <c r="BE158" s="152">
        <f>IF(N158="základní",J158,0)</f>
        <v>0</v>
      </c>
      <c r="BF158" s="152">
        <f>IF(N158="snížená",J158,0)</f>
        <v>0</v>
      </c>
      <c r="BG158" s="152">
        <f>IF(N158="zákl. přenesená",J158,0)</f>
        <v>0</v>
      </c>
      <c r="BH158" s="152">
        <f>IF(N158="sníž. přenesená",J158,0)</f>
        <v>0</v>
      </c>
      <c r="BI158" s="152">
        <f>IF(N158="nulová",J158,0)</f>
        <v>0</v>
      </c>
      <c r="BJ158" s="17" t="s">
        <v>87</v>
      </c>
      <c r="BK158" s="152">
        <f>ROUND(I158*H158,2)</f>
        <v>0</v>
      </c>
      <c r="BL158" s="17" t="s">
        <v>379</v>
      </c>
      <c r="BM158" s="151" t="s">
        <v>4680</v>
      </c>
    </row>
    <row r="159" spans="2:65" s="12" customFormat="1" ht="11.25">
      <c r="B159" s="153"/>
      <c r="D159" s="154" t="s">
        <v>381</v>
      </c>
      <c r="E159" s="155" t="s">
        <v>1</v>
      </c>
      <c r="F159" s="156" t="s">
        <v>4681</v>
      </c>
      <c r="H159" s="155" t="s">
        <v>1</v>
      </c>
      <c r="I159" s="157"/>
      <c r="L159" s="153"/>
      <c r="M159" s="158"/>
      <c r="T159" s="159"/>
      <c r="AT159" s="155" t="s">
        <v>381</v>
      </c>
      <c r="AU159" s="155" t="s">
        <v>90</v>
      </c>
      <c r="AV159" s="12" t="s">
        <v>87</v>
      </c>
      <c r="AW159" s="12" t="s">
        <v>36</v>
      </c>
      <c r="AX159" s="12" t="s">
        <v>80</v>
      </c>
      <c r="AY159" s="155" t="s">
        <v>373</v>
      </c>
    </row>
    <row r="160" spans="2:65" s="13" customFormat="1" ht="11.25">
      <c r="B160" s="160"/>
      <c r="D160" s="154" t="s">
        <v>381</v>
      </c>
      <c r="E160" s="161" t="s">
        <v>1</v>
      </c>
      <c r="F160" s="162" t="s">
        <v>4682</v>
      </c>
      <c r="H160" s="163">
        <v>14.064</v>
      </c>
      <c r="I160" s="164"/>
      <c r="L160" s="160"/>
      <c r="M160" s="165"/>
      <c r="T160" s="166"/>
      <c r="AT160" s="161" t="s">
        <v>381</v>
      </c>
      <c r="AU160" s="161" t="s">
        <v>90</v>
      </c>
      <c r="AV160" s="13" t="s">
        <v>90</v>
      </c>
      <c r="AW160" s="13" t="s">
        <v>36</v>
      </c>
      <c r="AX160" s="13" t="s">
        <v>80</v>
      </c>
      <c r="AY160" s="161" t="s">
        <v>373</v>
      </c>
    </row>
    <row r="161" spans="2:65" s="13" customFormat="1" ht="11.25">
      <c r="B161" s="160"/>
      <c r="D161" s="154" t="s">
        <v>381</v>
      </c>
      <c r="E161" s="161" t="s">
        <v>1</v>
      </c>
      <c r="F161" s="162" t="s">
        <v>4683</v>
      </c>
      <c r="H161" s="163">
        <v>30.507000000000001</v>
      </c>
      <c r="I161" s="164"/>
      <c r="L161" s="160"/>
      <c r="M161" s="165"/>
      <c r="T161" s="166"/>
      <c r="AT161" s="161" t="s">
        <v>381</v>
      </c>
      <c r="AU161" s="161" t="s">
        <v>90</v>
      </c>
      <c r="AV161" s="13" t="s">
        <v>90</v>
      </c>
      <c r="AW161" s="13" t="s">
        <v>36</v>
      </c>
      <c r="AX161" s="13" t="s">
        <v>80</v>
      </c>
      <c r="AY161" s="161" t="s">
        <v>373</v>
      </c>
    </row>
    <row r="162" spans="2:65" s="13" customFormat="1" ht="11.25">
      <c r="B162" s="160"/>
      <c r="D162" s="154" t="s">
        <v>381</v>
      </c>
      <c r="E162" s="161" t="s">
        <v>1</v>
      </c>
      <c r="F162" s="162" t="s">
        <v>4684</v>
      </c>
      <c r="H162" s="163">
        <v>1.2010000000000001</v>
      </c>
      <c r="I162" s="164"/>
      <c r="L162" s="160"/>
      <c r="M162" s="165"/>
      <c r="T162" s="166"/>
      <c r="AT162" s="161" t="s">
        <v>381</v>
      </c>
      <c r="AU162" s="161" t="s">
        <v>90</v>
      </c>
      <c r="AV162" s="13" t="s">
        <v>90</v>
      </c>
      <c r="AW162" s="13" t="s">
        <v>36</v>
      </c>
      <c r="AX162" s="13" t="s">
        <v>80</v>
      </c>
      <c r="AY162" s="161" t="s">
        <v>373</v>
      </c>
    </row>
    <row r="163" spans="2:65" s="12" customFormat="1" ht="11.25">
      <c r="B163" s="153"/>
      <c r="D163" s="154" t="s">
        <v>381</v>
      </c>
      <c r="E163" s="155" t="s">
        <v>1</v>
      </c>
      <c r="F163" s="156" t="s">
        <v>4685</v>
      </c>
      <c r="H163" s="155" t="s">
        <v>1</v>
      </c>
      <c r="I163" s="157"/>
      <c r="L163" s="153"/>
      <c r="M163" s="158"/>
      <c r="T163" s="159"/>
      <c r="AT163" s="155" t="s">
        <v>381</v>
      </c>
      <c r="AU163" s="155" t="s">
        <v>90</v>
      </c>
      <c r="AV163" s="12" t="s">
        <v>87</v>
      </c>
      <c r="AW163" s="12" t="s">
        <v>36</v>
      </c>
      <c r="AX163" s="12" t="s">
        <v>80</v>
      </c>
      <c r="AY163" s="155" t="s">
        <v>373</v>
      </c>
    </row>
    <row r="164" spans="2:65" s="13" customFormat="1" ht="11.25">
      <c r="B164" s="160"/>
      <c r="D164" s="154" t="s">
        <v>381</v>
      </c>
      <c r="E164" s="161" t="s">
        <v>1</v>
      </c>
      <c r="F164" s="162" t="s">
        <v>4686</v>
      </c>
      <c r="H164" s="163">
        <v>38.109000000000002</v>
      </c>
      <c r="I164" s="164"/>
      <c r="L164" s="160"/>
      <c r="M164" s="165"/>
      <c r="T164" s="166"/>
      <c r="AT164" s="161" t="s">
        <v>381</v>
      </c>
      <c r="AU164" s="161" t="s">
        <v>90</v>
      </c>
      <c r="AV164" s="13" t="s">
        <v>90</v>
      </c>
      <c r="AW164" s="13" t="s">
        <v>36</v>
      </c>
      <c r="AX164" s="13" t="s">
        <v>80</v>
      </c>
      <c r="AY164" s="161" t="s">
        <v>373</v>
      </c>
    </row>
    <row r="165" spans="2:65" s="13" customFormat="1" ht="11.25">
      <c r="B165" s="160"/>
      <c r="D165" s="154" t="s">
        <v>381</v>
      </c>
      <c r="E165" s="161" t="s">
        <v>1</v>
      </c>
      <c r="F165" s="162" t="s">
        <v>4684</v>
      </c>
      <c r="H165" s="163">
        <v>1.2010000000000001</v>
      </c>
      <c r="I165" s="164"/>
      <c r="L165" s="160"/>
      <c r="M165" s="165"/>
      <c r="T165" s="166"/>
      <c r="AT165" s="161" t="s">
        <v>381</v>
      </c>
      <c r="AU165" s="161" t="s">
        <v>90</v>
      </c>
      <c r="AV165" s="13" t="s">
        <v>90</v>
      </c>
      <c r="AW165" s="13" t="s">
        <v>36</v>
      </c>
      <c r="AX165" s="13" t="s">
        <v>80</v>
      </c>
      <c r="AY165" s="161" t="s">
        <v>373</v>
      </c>
    </row>
    <row r="166" spans="2:65" s="12" customFormat="1" ht="11.25">
      <c r="B166" s="153"/>
      <c r="D166" s="154" t="s">
        <v>381</v>
      </c>
      <c r="E166" s="155" t="s">
        <v>1</v>
      </c>
      <c r="F166" s="156" t="s">
        <v>4687</v>
      </c>
      <c r="H166" s="155" t="s">
        <v>1</v>
      </c>
      <c r="I166" s="157"/>
      <c r="L166" s="153"/>
      <c r="M166" s="158"/>
      <c r="T166" s="159"/>
      <c r="AT166" s="155" t="s">
        <v>381</v>
      </c>
      <c r="AU166" s="155" t="s">
        <v>90</v>
      </c>
      <c r="AV166" s="12" t="s">
        <v>87</v>
      </c>
      <c r="AW166" s="12" t="s">
        <v>36</v>
      </c>
      <c r="AX166" s="12" t="s">
        <v>80</v>
      </c>
      <c r="AY166" s="155" t="s">
        <v>373</v>
      </c>
    </row>
    <row r="167" spans="2:65" s="13" customFormat="1" ht="11.25">
      <c r="B167" s="160"/>
      <c r="D167" s="154" t="s">
        <v>381</v>
      </c>
      <c r="E167" s="161" t="s">
        <v>1</v>
      </c>
      <c r="F167" s="162" t="s">
        <v>4688</v>
      </c>
      <c r="H167" s="163">
        <v>18.091999999999999</v>
      </c>
      <c r="I167" s="164"/>
      <c r="L167" s="160"/>
      <c r="M167" s="165"/>
      <c r="T167" s="166"/>
      <c r="AT167" s="161" t="s">
        <v>381</v>
      </c>
      <c r="AU167" s="161" t="s">
        <v>90</v>
      </c>
      <c r="AV167" s="13" t="s">
        <v>90</v>
      </c>
      <c r="AW167" s="13" t="s">
        <v>36</v>
      </c>
      <c r="AX167" s="13" t="s">
        <v>80</v>
      </c>
      <c r="AY167" s="161" t="s">
        <v>373</v>
      </c>
    </row>
    <row r="168" spans="2:65" s="13" customFormat="1" ht="11.25">
      <c r="B168" s="160"/>
      <c r="D168" s="154" t="s">
        <v>381</v>
      </c>
      <c r="E168" s="161" t="s">
        <v>1</v>
      </c>
      <c r="F168" s="162" t="s">
        <v>4684</v>
      </c>
      <c r="H168" s="163">
        <v>1.2010000000000001</v>
      </c>
      <c r="I168" s="164"/>
      <c r="L168" s="160"/>
      <c r="M168" s="165"/>
      <c r="T168" s="166"/>
      <c r="AT168" s="161" t="s">
        <v>381</v>
      </c>
      <c r="AU168" s="161" t="s">
        <v>90</v>
      </c>
      <c r="AV168" s="13" t="s">
        <v>90</v>
      </c>
      <c r="AW168" s="13" t="s">
        <v>36</v>
      </c>
      <c r="AX168" s="13" t="s">
        <v>80</v>
      </c>
      <c r="AY168" s="161" t="s">
        <v>373</v>
      </c>
    </row>
    <row r="169" spans="2:65" s="12" customFormat="1" ht="11.25">
      <c r="B169" s="153"/>
      <c r="D169" s="154" t="s">
        <v>381</v>
      </c>
      <c r="E169" s="155" t="s">
        <v>1</v>
      </c>
      <c r="F169" s="156" t="s">
        <v>4689</v>
      </c>
      <c r="H169" s="155" t="s">
        <v>1</v>
      </c>
      <c r="I169" s="157"/>
      <c r="L169" s="153"/>
      <c r="M169" s="158"/>
      <c r="T169" s="159"/>
      <c r="AT169" s="155" t="s">
        <v>381</v>
      </c>
      <c r="AU169" s="155" t="s">
        <v>90</v>
      </c>
      <c r="AV169" s="12" t="s">
        <v>87</v>
      </c>
      <c r="AW169" s="12" t="s">
        <v>36</v>
      </c>
      <c r="AX169" s="12" t="s">
        <v>80</v>
      </c>
      <c r="AY169" s="155" t="s">
        <v>373</v>
      </c>
    </row>
    <row r="170" spans="2:65" s="13" customFormat="1" ht="11.25">
      <c r="B170" s="160"/>
      <c r="D170" s="154" t="s">
        <v>381</v>
      </c>
      <c r="E170" s="161" t="s">
        <v>1</v>
      </c>
      <c r="F170" s="162" t="s">
        <v>4690</v>
      </c>
      <c r="H170" s="163">
        <v>80.736000000000004</v>
      </c>
      <c r="I170" s="164"/>
      <c r="L170" s="160"/>
      <c r="M170" s="165"/>
      <c r="T170" s="166"/>
      <c r="AT170" s="161" t="s">
        <v>381</v>
      </c>
      <c r="AU170" s="161" t="s">
        <v>90</v>
      </c>
      <c r="AV170" s="13" t="s">
        <v>90</v>
      </c>
      <c r="AW170" s="13" t="s">
        <v>36</v>
      </c>
      <c r="AX170" s="13" t="s">
        <v>80</v>
      </c>
      <c r="AY170" s="161" t="s">
        <v>373</v>
      </c>
    </row>
    <row r="171" spans="2:65" s="13" customFormat="1" ht="11.25">
      <c r="B171" s="160"/>
      <c r="D171" s="154" t="s">
        <v>381</v>
      </c>
      <c r="E171" s="161" t="s">
        <v>1</v>
      </c>
      <c r="F171" s="162" t="s">
        <v>4691</v>
      </c>
      <c r="H171" s="163">
        <v>25.2</v>
      </c>
      <c r="I171" s="164"/>
      <c r="L171" s="160"/>
      <c r="M171" s="165"/>
      <c r="T171" s="166"/>
      <c r="AT171" s="161" t="s">
        <v>381</v>
      </c>
      <c r="AU171" s="161" t="s">
        <v>90</v>
      </c>
      <c r="AV171" s="13" t="s">
        <v>90</v>
      </c>
      <c r="AW171" s="13" t="s">
        <v>36</v>
      </c>
      <c r="AX171" s="13" t="s">
        <v>80</v>
      </c>
      <c r="AY171" s="161" t="s">
        <v>373</v>
      </c>
    </row>
    <row r="172" spans="2:65" s="15" customFormat="1" ht="11.25">
      <c r="B172" s="178"/>
      <c r="D172" s="154" t="s">
        <v>381</v>
      </c>
      <c r="E172" s="179" t="s">
        <v>1</v>
      </c>
      <c r="F172" s="180" t="s">
        <v>406</v>
      </c>
      <c r="H172" s="181">
        <v>210.31099999999998</v>
      </c>
      <c r="I172" s="182"/>
      <c r="L172" s="178"/>
      <c r="M172" s="183"/>
      <c r="T172" s="184"/>
      <c r="AT172" s="179" t="s">
        <v>381</v>
      </c>
      <c r="AU172" s="179" t="s">
        <v>90</v>
      </c>
      <c r="AV172" s="15" t="s">
        <v>392</v>
      </c>
      <c r="AW172" s="15" t="s">
        <v>36</v>
      </c>
      <c r="AX172" s="15" t="s">
        <v>80</v>
      </c>
      <c r="AY172" s="179" t="s">
        <v>373</v>
      </c>
    </row>
    <row r="173" spans="2:65" s="13" customFormat="1" ht="11.25">
      <c r="B173" s="160"/>
      <c r="D173" s="154" t="s">
        <v>381</v>
      </c>
      <c r="E173" s="161" t="s">
        <v>1</v>
      </c>
      <c r="F173" s="162" t="s">
        <v>4692</v>
      </c>
      <c r="H173" s="163">
        <v>105.5</v>
      </c>
      <c r="I173" s="164"/>
      <c r="L173" s="160"/>
      <c r="M173" s="165"/>
      <c r="T173" s="166"/>
      <c r="AT173" s="161" t="s">
        <v>381</v>
      </c>
      <c r="AU173" s="161" t="s">
        <v>90</v>
      </c>
      <c r="AV173" s="13" t="s">
        <v>90</v>
      </c>
      <c r="AW173" s="13" t="s">
        <v>36</v>
      </c>
      <c r="AX173" s="13" t="s">
        <v>87</v>
      </c>
      <c r="AY173" s="161" t="s">
        <v>373</v>
      </c>
    </row>
    <row r="174" spans="2:65" s="1" customFormat="1" ht="24.2" customHeight="1">
      <c r="B174" s="32"/>
      <c r="C174" s="139" t="s">
        <v>473</v>
      </c>
      <c r="D174" s="139" t="s">
        <v>375</v>
      </c>
      <c r="E174" s="140" t="s">
        <v>4221</v>
      </c>
      <c r="F174" s="141" t="s">
        <v>4222</v>
      </c>
      <c r="G174" s="142" t="s">
        <v>395</v>
      </c>
      <c r="H174" s="143">
        <v>32.1</v>
      </c>
      <c r="I174" s="144"/>
      <c r="J174" s="145">
        <f>ROUND(I174*H174,2)</f>
        <v>0</v>
      </c>
      <c r="K174" s="146"/>
      <c r="L174" s="32"/>
      <c r="M174" s="147" t="s">
        <v>1</v>
      </c>
      <c r="N174" s="148" t="s">
        <v>45</v>
      </c>
      <c r="P174" s="149">
        <f>O174*H174</f>
        <v>0</v>
      </c>
      <c r="Q174" s="149">
        <v>0</v>
      </c>
      <c r="R174" s="149">
        <f>Q174*H174</f>
        <v>0</v>
      </c>
      <c r="S174" s="149">
        <v>0</v>
      </c>
      <c r="T174" s="150">
        <f>S174*H174</f>
        <v>0</v>
      </c>
      <c r="AR174" s="151" t="s">
        <v>379</v>
      </c>
      <c r="AT174" s="151" t="s">
        <v>375</v>
      </c>
      <c r="AU174" s="151" t="s">
        <v>90</v>
      </c>
      <c r="AY174" s="17" t="s">
        <v>373</v>
      </c>
      <c r="BE174" s="152">
        <f>IF(N174="základní",J174,0)</f>
        <v>0</v>
      </c>
      <c r="BF174" s="152">
        <f>IF(N174="snížená",J174,0)</f>
        <v>0</v>
      </c>
      <c r="BG174" s="152">
        <f>IF(N174="zákl. přenesená",J174,0)</f>
        <v>0</v>
      </c>
      <c r="BH174" s="152">
        <f>IF(N174="sníž. přenesená",J174,0)</f>
        <v>0</v>
      </c>
      <c r="BI174" s="152">
        <f>IF(N174="nulová",J174,0)</f>
        <v>0</v>
      </c>
      <c r="BJ174" s="17" t="s">
        <v>87</v>
      </c>
      <c r="BK174" s="152">
        <f>ROUND(I174*H174,2)</f>
        <v>0</v>
      </c>
      <c r="BL174" s="17" t="s">
        <v>379</v>
      </c>
      <c r="BM174" s="151" t="s">
        <v>4693</v>
      </c>
    </row>
    <row r="175" spans="2:65" s="12" customFormat="1" ht="11.25">
      <c r="B175" s="153"/>
      <c r="D175" s="154" t="s">
        <v>381</v>
      </c>
      <c r="E175" s="155" t="s">
        <v>1</v>
      </c>
      <c r="F175" s="156" t="s">
        <v>4681</v>
      </c>
      <c r="H175" s="155" t="s">
        <v>1</v>
      </c>
      <c r="I175" s="157"/>
      <c r="L175" s="153"/>
      <c r="M175" s="158"/>
      <c r="T175" s="159"/>
      <c r="AT175" s="155" t="s">
        <v>381</v>
      </c>
      <c r="AU175" s="155" t="s">
        <v>90</v>
      </c>
      <c r="AV175" s="12" t="s">
        <v>87</v>
      </c>
      <c r="AW175" s="12" t="s">
        <v>36</v>
      </c>
      <c r="AX175" s="12" t="s">
        <v>80</v>
      </c>
      <c r="AY175" s="155" t="s">
        <v>373</v>
      </c>
    </row>
    <row r="176" spans="2:65" s="13" customFormat="1" ht="11.25">
      <c r="B176" s="160"/>
      <c r="D176" s="154" t="s">
        <v>381</v>
      </c>
      <c r="E176" s="161" t="s">
        <v>1</v>
      </c>
      <c r="F176" s="162" t="s">
        <v>4694</v>
      </c>
      <c r="H176" s="163">
        <v>18.172999999999998</v>
      </c>
      <c r="I176" s="164"/>
      <c r="L176" s="160"/>
      <c r="M176" s="165"/>
      <c r="T176" s="166"/>
      <c r="AT176" s="161" t="s">
        <v>381</v>
      </c>
      <c r="AU176" s="161" t="s">
        <v>90</v>
      </c>
      <c r="AV176" s="13" t="s">
        <v>90</v>
      </c>
      <c r="AW176" s="13" t="s">
        <v>36</v>
      </c>
      <c r="AX176" s="13" t="s">
        <v>80</v>
      </c>
      <c r="AY176" s="161" t="s">
        <v>373</v>
      </c>
    </row>
    <row r="177" spans="2:65" s="13" customFormat="1" ht="11.25">
      <c r="B177" s="160"/>
      <c r="D177" s="154" t="s">
        <v>381</v>
      </c>
      <c r="E177" s="161" t="s">
        <v>1</v>
      </c>
      <c r="F177" s="162" t="s">
        <v>4695</v>
      </c>
      <c r="H177" s="163">
        <v>20.422000000000001</v>
      </c>
      <c r="I177" s="164"/>
      <c r="L177" s="160"/>
      <c r="M177" s="165"/>
      <c r="T177" s="166"/>
      <c r="AT177" s="161" t="s">
        <v>381</v>
      </c>
      <c r="AU177" s="161" t="s">
        <v>90</v>
      </c>
      <c r="AV177" s="13" t="s">
        <v>90</v>
      </c>
      <c r="AW177" s="13" t="s">
        <v>36</v>
      </c>
      <c r="AX177" s="13" t="s">
        <v>80</v>
      </c>
      <c r="AY177" s="161" t="s">
        <v>373</v>
      </c>
    </row>
    <row r="178" spans="2:65" s="13" customFormat="1" ht="11.25">
      <c r="B178" s="160"/>
      <c r="D178" s="154" t="s">
        <v>381</v>
      </c>
      <c r="E178" s="161" t="s">
        <v>1</v>
      </c>
      <c r="F178" s="162" t="s">
        <v>4696</v>
      </c>
      <c r="H178" s="163">
        <v>25.478000000000002</v>
      </c>
      <c r="I178" s="164"/>
      <c r="L178" s="160"/>
      <c r="M178" s="165"/>
      <c r="T178" s="166"/>
      <c r="AT178" s="161" t="s">
        <v>381</v>
      </c>
      <c r="AU178" s="161" t="s">
        <v>90</v>
      </c>
      <c r="AV178" s="13" t="s">
        <v>90</v>
      </c>
      <c r="AW178" s="13" t="s">
        <v>36</v>
      </c>
      <c r="AX178" s="13" t="s">
        <v>80</v>
      </c>
      <c r="AY178" s="161" t="s">
        <v>373</v>
      </c>
    </row>
    <row r="179" spans="2:65" s="15" customFormat="1" ht="11.25">
      <c r="B179" s="178"/>
      <c r="D179" s="154" t="s">
        <v>381</v>
      </c>
      <c r="E179" s="179" t="s">
        <v>1</v>
      </c>
      <c r="F179" s="180" t="s">
        <v>406</v>
      </c>
      <c r="H179" s="181">
        <v>64.073000000000008</v>
      </c>
      <c r="I179" s="182"/>
      <c r="L179" s="178"/>
      <c r="M179" s="183"/>
      <c r="T179" s="184"/>
      <c r="AT179" s="179" t="s">
        <v>381</v>
      </c>
      <c r="AU179" s="179" t="s">
        <v>90</v>
      </c>
      <c r="AV179" s="15" t="s">
        <v>392</v>
      </c>
      <c r="AW179" s="15" t="s">
        <v>36</v>
      </c>
      <c r="AX179" s="15" t="s">
        <v>80</v>
      </c>
      <c r="AY179" s="179" t="s">
        <v>373</v>
      </c>
    </row>
    <row r="180" spans="2:65" s="13" customFormat="1" ht="11.25">
      <c r="B180" s="160"/>
      <c r="D180" s="154" t="s">
        <v>381</v>
      </c>
      <c r="E180" s="161" t="s">
        <v>1</v>
      </c>
      <c r="F180" s="162" t="s">
        <v>4697</v>
      </c>
      <c r="H180" s="163">
        <v>32.1</v>
      </c>
      <c r="I180" s="164"/>
      <c r="L180" s="160"/>
      <c r="M180" s="165"/>
      <c r="T180" s="166"/>
      <c r="AT180" s="161" t="s">
        <v>381</v>
      </c>
      <c r="AU180" s="161" t="s">
        <v>90</v>
      </c>
      <c r="AV180" s="13" t="s">
        <v>90</v>
      </c>
      <c r="AW180" s="13" t="s">
        <v>36</v>
      </c>
      <c r="AX180" s="13" t="s">
        <v>87</v>
      </c>
      <c r="AY180" s="161" t="s">
        <v>373</v>
      </c>
    </row>
    <row r="181" spans="2:65" s="1" customFormat="1" ht="24.2" customHeight="1">
      <c r="B181" s="32"/>
      <c r="C181" s="139" t="s">
        <v>478</v>
      </c>
      <c r="D181" s="139" t="s">
        <v>375</v>
      </c>
      <c r="E181" s="140" t="s">
        <v>4698</v>
      </c>
      <c r="F181" s="141" t="s">
        <v>4699</v>
      </c>
      <c r="G181" s="142" t="s">
        <v>395</v>
      </c>
      <c r="H181" s="143">
        <v>114</v>
      </c>
      <c r="I181" s="144"/>
      <c r="J181" s="145">
        <f>ROUND(I181*H181,2)</f>
        <v>0</v>
      </c>
      <c r="K181" s="146"/>
      <c r="L181" s="32"/>
      <c r="M181" s="147" t="s">
        <v>1</v>
      </c>
      <c r="N181" s="148" t="s">
        <v>45</v>
      </c>
      <c r="P181" s="149">
        <f>O181*H181</f>
        <v>0</v>
      </c>
      <c r="Q181" s="149">
        <v>0</v>
      </c>
      <c r="R181" s="149">
        <f>Q181*H181</f>
        <v>0</v>
      </c>
      <c r="S181" s="149">
        <v>0</v>
      </c>
      <c r="T181" s="150">
        <f>S181*H181</f>
        <v>0</v>
      </c>
      <c r="AR181" s="151" t="s">
        <v>379</v>
      </c>
      <c r="AT181" s="151" t="s">
        <v>375</v>
      </c>
      <c r="AU181" s="151" t="s">
        <v>90</v>
      </c>
      <c r="AY181" s="17" t="s">
        <v>373</v>
      </c>
      <c r="BE181" s="152">
        <f>IF(N181="základní",J181,0)</f>
        <v>0</v>
      </c>
      <c r="BF181" s="152">
        <f>IF(N181="snížená",J181,0)</f>
        <v>0</v>
      </c>
      <c r="BG181" s="152">
        <f>IF(N181="zákl. přenesená",J181,0)</f>
        <v>0</v>
      </c>
      <c r="BH181" s="152">
        <f>IF(N181="sníž. přenesená",J181,0)</f>
        <v>0</v>
      </c>
      <c r="BI181" s="152">
        <f>IF(N181="nulová",J181,0)</f>
        <v>0</v>
      </c>
      <c r="BJ181" s="17" t="s">
        <v>87</v>
      </c>
      <c r="BK181" s="152">
        <f>ROUND(I181*H181,2)</f>
        <v>0</v>
      </c>
      <c r="BL181" s="17" t="s">
        <v>379</v>
      </c>
      <c r="BM181" s="151" t="s">
        <v>4700</v>
      </c>
    </row>
    <row r="182" spans="2:65" s="13" customFormat="1" ht="11.25">
      <c r="B182" s="160"/>
      <c r="D182" s="154" t="s">
        <v>381</v>
      </c>
      <c r="E182" s="161" t="s">
        <v>1</v>
      </c>
      <c r="F182" s="162" t="s">
        <v>4701</v>
      </c>
      <c r="H182" s="163">
        <v>45.947000000000003</v>
      </c>
      <c r="I182" s="164"/>
      <c r="L182" s="160"/>
      <c r="M182" s="165"/>
      <c r="T182" s="166"/>
      <c r="AT182" s="161" t="s">
        <v>381</v>
      </c>
      <c r="AU182" s="161" t="s">
        <v>90</v>
      </c>
      <c r="AV182" s="13" t="s">
        <v>90</v>
      </c>
      <c r="AW182" s="13" t="s">
        <v>36</v>
      </c>
      <c r="AX182" s="13" t="s">
        <v>80</v>
      </c>
      <c r="AY182" s="161" t="s">
        <v>373</v>
      </c>
    </row>
    <row r="183" spans="2:65" s="12" customFormat="1" ht="11.25">
      <c r="B183" s="153"/>
      <c r="D183" s="154" t="s">
        <v>381</v>
      </c>
      <c r="E183" s="155" t="s">
        <v>1</v>
      </c>
      <c r="F183" s="156" t="s">
        <v>4681</v>
      </c>
      <c r="H183" s="155" t="s">
        <v>1</v>
      </c>
      <c r="I183" s="157"/>
      <c r="L183" s="153"/>
      <c r="M183" s="158"/>
      <c r="T183" s="159"/>
      <c r="AT183" s="155" t="s">
        <v>381</v>
      </c>
      <c r="AU183" s="155" t="s">
        <v>90</v>
      </c>
      <c r="AV183" s="12" t="s">
        <v>87</v>
      </c>
      <c r="AW183" s="12" t="s">
        <v>36</v>
      </c>
      <c r="AX183" s="12" t="s">
        <v>80</v>
      </c>
      <c r="AY183" s="155" t="s">
        <v>373</v>
      </c>
    </row>
    <row r="184" spans="2:65" s="13" customFormat="1" ht="11.25">
      <c r="B184" s="160"/>
      <c r="D184" s="154" t="s">
        <v>381</v>
      </c>
      <c r="E184" s="161" t="s">
        <v>1</v>
      </c>
      <c r="F184" s="162" t="s">
        <v>4702</v>
      </c>
      <c r="H184" s="163">
        <v>24.905000000000001</v>
      </c>
      <c r="I184" s="164"/>
      <c r="L184" s="160"/>
      <c r="M184" s="165"/>
      <c r="T184" s="166"/>
      <c r="AT184" s="161" t="s">
        <v>381</v>
      </c>
      <c r="AU184" s="161" t="s">
        <v>90</v>
      </c>
      <c r="AV184" s="13" t="s">
        <v>90</v>
      </c>
      <c r="AW184" s="13" t="s">
        <v>36</v>
      </c>
      <c r="AX184" s="13" t="s">
        <v>80</v>
      </c>
      <c r="AY184" s="161" t="s">
        <v>373</v>
      </c>
    </row>
    <row r="185" spans="2:65" s="13" customFormat="1" ht="11.25">
      <c r="B185" s="160"/>
      <c r="D185" s="154" t="s">
        <v>381</v>
      </c>
      <c r="E185" s="161" t="s">
        <v>1</v>
      </c>
      <c r="F185" s="162" t="s">
        <v>4703</v>
      </c>
      <c r="H185" s="163">
        <v>48.859000000000002</v>
      </c>
      <c r="I185" s="164"/>
      <c r="L185" s="160"/>
      <c r="M185" s="165"/>
      <c r="T185" s="166"/>
      <c r="AT185" s="161" t="s">
        <v>381</v>
      </c>
      <c r="AU185" s="161" t="s">
        <v>90</v>
      </c>
      <c r="AV185" s="13" t="s">
        <v>90</v>
      </c>
      <c r="AW185" s="13" t="s">
        <v>36</v>
      </c>
      <c r="AX185" s="13" t="s">
        <v>80</v>
      </c>
      <c r="AY185" s="161" t="s">
        <v>373</v>
      </c>
    </row>
    <row r="186" spans="2:65" s="13" customFormat="1" ht="11.25">
      <c r="B186" s="160"/>
      <c r="D186" s="154" t="s">
        <v>381</v>
      </c>
      <c r="E186" s="161" t="s">
        <v>1</v>
      </c>
      <c r="F186" s="162" t="s">
        <v>4704</v>
      </c>
      <c r="H186" s="163">
        <v>11.747</v>
      </c>
      <c r="I186" s="164"/>
      <c r="L186" s="160"/>
      <c r="M186" s="165"/>
      <c r="T186" s="166"/>
      <c r="AT186" s="161" t="s">
        <v>381</v>
      </c>
      <c r="AU186" s="161" t="s">
        <v>90</v>
      </c>
      <c r="AV186" s="13" t="s">
        <v>90</v>
      </c>
      <c r="AW186" s="13" t="s">
        <v>36</v>
      </c>
      <c r="AX186" s="13" t="s">
        <v>80</v>
      </c>
      <c r="AY186" s="161" t="s">
        <v>373</v>
      </c>
    </row>
    <row r="187" spans="2:65" s="13" customFormat="1" ht="11.25">
      <c r="B187" s="160"/>
      <c r="D187" s="154" t="s">
        <v>381</v>
      </c>
      <c r="E187" s="161" t="s">
        <v>1</v>
      </c>
      <c r="F187" s="162" t="s">
        <v>4705</v>
      </c>
      <c r="H187" s="163">
        <v>41.197000000000003</v>
      </c>
      <c r="I187" s="164"/>
      <c r="L187" s="160"/>
      <c r="M187" s="165"/>
      <c r="T187" s="166"/>
      <c r="AT187" s="161" t="s">
        <v>381</v>
      </c>
      <c r="AU187" s="161" t="s">
        <v>90</v>
      </c>
      <c r="AV187" s="13" t="s">
        <v>90</v>
      </c>
      <c r="AW187" s="13" t="s">
        <v>36</v>
      </c>
      <c r="AX187" s="13" t="s">
        <v>80</v>
      </c>
      <c r="AY187" s="161" t="s">
        <v>373</v>
      </c>
    </row>
    <row r="188" spans="2:65" s="12" customFormat="1" ht="11.25">
      <c r="B188" s="153"/>
      <c r="D188" s="154" t="s">
        <v>381</v>
      </c>
      <c r="E188" s="155" t="s">
        <v>1</v>
      </c>
      <c r="F188" s="156" t="s">
        <v>4689</v>
      </c>
      <c r="H188" s="155" t="s">
        <v>1</v>
      </c>
      <c r="I188" s="157"/>
      <c r="L188" s="153"/>
      <c r="M188" s="158"/>
      <c r="T188" s="159"/>
      <c r="AT188" s="155" t="s">
        <v>381</v>
      </c>
      <c r="AU188" s="155" t="s">
        <v>90</v>
      </c>
      <c r="AV188" s="12" t="s">
        <v>87</v>
      </c>
      <c r="AW188" s="12" t="s">
        <v>36</v>
      </c>
      <c r="AX188" s="12" t="s">
        <v>80</v>
      </c>
      <c r="AY188" s="155" t="s">
        <v>373</v>
      </c>
    </row>
    <row r="189" spans="2:65" s="13" customFormat="1" ht="11.25">
      <c r="B189" s="160"/>
      <c r="D189" s="154" t="s">
        <v>381</v>
      </c>
      <c r="E189" s="161" t="s">
        <v>1</v>
      </c>
      <c r="F189" s="162" t="s">
        <v>4706</v>
      </c>
      <c r="H189" s="163">
        <v>53.378999999999998</v>
      </c>
      <c r="I189" s="164"/>
      <c r="L189" s="160"/>
      <c r="M189" s="165"/>
      <c r="T189" s="166"/>
      <c r="AT189" s="161" t="s">
        <v>381</v>
      </c>
      <c r="AU189" s="161" t="s">
        <v>90</v>
      </c>
      <c r="AV189" s="13" t="s">
        <v>90</v>
      </c>
      <c r="AW189" s="13" t="s">
        <v>36</v>
      </c>
      <c r="AX189" s="13" t="s">
        <v>80</v>
      </c>
      <c r="AY189" s="161" t="s">
        <v>373</v>
      </c>
    </row>
    <row r="190" spans="2:65" s="15" customFormat="1" ht="11.25">
      <c r="B190" s="178"/>
      <c r="D190" s="154" t="s">
        <v>381</v>
      </c>
      <c r="E190" s="179" t="s">
        <v>1</v>
      </c>
      <c r="F190" s="180" t="s">
        <v>406</v>
      </c>
      <c r="H190" s="181">
        <v>226.03400000000002</v>
      </c>
      <c r="I190" s="182"/>
      <c r="L190" s="178"/>
      <c r="M190" s="183"/>
      <c r="T190" s="184"/>
      <c r="AT190" s="179" t="s">
        <v>381</v>
      </c>
      <c r="AU190" s="179" t="s">
        <v>90</v>
      </c>
      <c r="AV190" s="15" t="s">
        <v>392</v>
      </c>
      <c r="AW190" s="15" t="s">
        <v>36</v>
      </c>
      <c r="AX190" s="15" t="s">
        <v>80</v>
      </c>
      <c r="AY190" s="179" t="s">
        <v>373</v>
      </c>
    </row>
    <row r="191" spans="2:65" s="13" customFormat="1" ht="11.25">
      <c r="B191" s="160"/>
      <c r="D191" s="154" t="s">
        <v>381</v>
      </c>
      <c r="E191" s="161" t="s">
        <v>1</v>
      </c>
      <c r="F191" s="162" t="s">
        <v>4707</v>
      </c>
      <c r="H191" s="163">
        <v>114</v>
      </c>
      <c r="I191" s="164"/>
      <c r="L191" s="160"/>
      <c r="M191" s="165"/>
      <c r="T191" s="166"/>
      <c r="AT191" s="161" t="s">
        <v>381</v>
      </c>
      <c r="AU191" s="161" t="s">
        <v>90</v>
      </c>
      <c r="AV191" s="13" t="s">
        <v>90</v>
      </c>
      <c r="AW191" s="13" t="s">
        <v>36</v>
      </c>
      <c r="AX191" s="13" t="s">
        <v>87</v>
      </c>
      <c r="AY191" s="161" t="s">
        <v>373</v>
      </c>
    </row>
    <row r="192" spans="2:65" s="1" customFormat="1" ht="24.2" customHeight="1">
      <c r="B192" s="32"/>
      <c r="C192" s="139" t="s">
        <v>271</v>
      </c>
      <c r="D192" s="139" t="s">
        <v>375</v>
      </c>
      <c r="E192" s="140" t="s">
        <v>4708</v>
      </c>
      <c r="F192" s="141" t="s">
        <v>4709</v>
      </c>
      <c r="G192" s="142" t="s">
        <v>395</v>
      </c>
      <c r="H192" s="143">
        <v>0.3</v>
      </c>
      <c r="I192" s="144"/>
      <c r="J192" s="145">
        <f>ROUND(I192*H192,2)</f>
        <v>0</v>
      </c>
      <c r="K192" s="146"/>
      <c r="L192" s="32"/>
      <c r="M192" s="147" t="s">
        <v>1</v>
      </c>
      <c r="N192" s="148" t="s">
        <v>45</v>
      </c>
      <c r="P192" s="149">
        <f>O192*H192</f>
        <v>0</v>
      </c>
      <c r="Q192" s="149">
        <v>0</v>
      </c>
      <c r="R192" s="149">
        <f>Q192*H192</f>
        <v>0</v>
      </c>
      <c r="S192" s="149">
        <v>0</v>
      </c>
      <c r="T192" s="150">
        <f>S192*H192</f>
        <v>0</v>
      </c>
      <c r="AR192" s="151" t="s">
        <v>379</v>
      </c>
      <c r="AT192" s="151" t="s">
        <v>375</v>
      </c>
      <c r="AU192" s="151" t="s">
        <v>90</v>
      </c>
      <c r="AY192" s="17" t="s">
        <v>373</v>
      </c>
      <c r="BE192" s="152">
        <f>IF(N192="základní",J192,0)</f>
        <v>0</v>
      </c>
      <c r="BF192" s="152">
        <f>IF(N192="snížená",J192,0)</f>
        <v>0</v>
      </c>
      <c r="BG192" s="152">
        <f>IF(N192="zákl. přenesená",J192,0)</f>
        <v>0</v>
      </c>
      <c r="BH192" s="152">
        <f>IF(N192="sníž. přenesená",J192,0)</f>
        <v>0</v>
      </c>
      <c r="BI192" s="152">
        <f>IF(N192="nulová",J192,0)</f>
        <v>0</v>
      </c>
      <c r="BJ192" s="17" t="s">
        <v>87</v>
      </c>
      <c r="BK192" s="152">
        <f>ROUND(I192*H192,2)</f>
        <v>0</v>
      </c>
      <c r="BL192" s="17" t="s">
        <v>379</v>
      </c>
      <c r="BM192" s="151" t="s">
        <v>4710</v>
      </c>
    </row>
    <row r="193" spans="2:65" s="13" customFormat="1" ht="11.25">
      <c r="B193" s="160"/>
      <c r="D193" s="154" t="s">
        <v>381</v>
      </c>
      <c r="E193" s="161" t="s">
        <v>1</v>
      </c>
      <c r="F193" s="162" t="s">
        <v>4673</v>
      </c>
      <c r="H193" s="163">
        <v>0.3</v>
      </c>
      <c r="I193" s="164"/>
      <c r="L193" s="160"/>
      <c r="M193" s="165"/>
      <c r="T193" s="166"/>
      <c r="AT193" s="161" t="s">
        <v>381</v>
      </c>
      <c r="AU193" s="161" t="s">
        <v>90</v>
      </c>
      <c r="AV193" s="13" t="s">
        <v>90</v>
      </c>
      <c r="AW193" s="13" t="s">
        <v>36</v>
      </c>
      <c r="AX193" s="13" t="s">
        <v>87</v>
      </c>
      <c r="AY193" s="161" t="s">
        <v>373</v>
      </c>
    </row>
    <row r="194" spans="2:65" s="1" customFormat="1" ht="24.2" customHeight="1">
      <c r="B194" s="32"/>
      <c r="C194" s="139" t="s">
        <v>497</v>
      </c>
      <c r="D194" s="139" t="s">
        <v>375</v>
      </c>
      <c r="E194" s="140" t="s">
        <v>4711</v>
      </c>
      <c r="F194" s="141" t="s">
        <v>4712</v>
      </c>
      <c r="G194" s="142" t="s">
        <v>395</v>
      </c>
      <c r="H194" s="143">
        <v>0.4</v>
      </c>
      <c r="I194" s="144"/>
      <c r="J194" s="145">
        <f>ROUND(I194*H194,2)</f>
        <v>0</v>
      </c>
      <c r="K194" s="146"/>
      <c r="L194" s="32"/>
      <c r="M194" s="147" t="s">
        <v>1</v>
      </c>
      <c r="N194" s="148" t="s">
        <v>45</v>
      </c>
      <c r="P194" s="149">
        <f>O194*H194</f>
        <v>0</v>
      </c>
      <c r="Q194" s="149">
        <v>0</v>
      </c>
      <c r="R194" s="149">
        <f>Q194*H194</f>
        <v>0</v>
      </c>
      <c r="S194" s="149">
        <v>0</v>
      </c>
      <c r="T194" s="150">
        <f>S194*H194</f>
        <v>0</v>
      </c>
      <c r="AR194" s="151" t="s">
        <v>379</v>
      </c>
      <c r="AT194" s="151" t="s">
        <v>375</v>
      </c>
      <c r="AU194" s="151" t="s">
        <v>90</v>
      </c>
      <c r="AY194" s="17" t="s">
        <v>373</v>
      </c>
      <c r="BE194" s="152">
        <f>IF(N194="základní",J194,0)</f>
        <v>0</v>
      </c>
      <c r="BF194" s="152">
        <f>IF(N194="snížená",J194,0)</f>
        <v>0</v>
      </c>
      <c r="BG194" s="152">
        <f>IF(N194="zákl. přenesená",J194,0)</f>
        <v>0</v>
      </c>
      <c r="BH194" s="152">
        <f>IF(N194="sníž. přenesená",J194,0)</f>
        <v>0</v>
      </c>
      <c r="BI194" s="152">
        <f>IF(N194="nulová",J194,0)</f>
        <v>0</v>
      </c>
      <c r="BJ194" s="17" t="s">
        <v>87</v>
      </c>
      <c r="BK194" s="152">
        <f>ROUND(I194*H194,2)</f>
        <v>0</v>
      </c>
      <c r="BL194" s="17" t="s">
        <v>379</v>
      </c>
      <c r="BM194" s="151" t="s">
        <v>4713</v>
      </c>
    </row>
    <row r="195" spans="2:65" s="13" customFormat="1" ht="11.25">
      <c r="B195" s="160"/>
      <c r="D195" s="154" t="s">
        <v>381</v>
      </c>
      <c r="E195" s="161" t="s">
        <v>1</v>
      </c>
      <c r="F195" s="162" t="s">
        <v>4677</v>
      </c>
      <c r="H195" s="163">
        <v>0.4</v>
      </c>
      <c r="I195" s="164"/>
      <c r="L195" s="160"/>
      <c r="M195" s="165"/>
      <c r="T195" s="166"/>
      <c r="AT195" s="161" t="s">
        <v>381</v>
      </c>
      <c r="AU195" s="161" t="s">
        <v>90</v>
      </c>
      <c r="AV195" s="13" t="s">
        <v>90</v>
      </c>
      <c r="AW195" s="13" t="s">
        <v>36</v>
      </c>
      <c r="AX195" s="13" t="s">
        <v>87</v>
      </c>
      <c r="AY195" s="161" t="s">
        <v>373</v>
      </c>
    </row>
    <row r="196" spans="2:65" s="1" customFormat="1" ht="24.2" customHeight="1">
      <c r="B196" s="32"/>
      <c r="C196" s="139" t="s">
        <v>513</v>
      </c>
      <c r="D196" s="139" t="s">
        <v>375</v>
      </c>
      <c r="E196" s="140" t="s">
        <v>4714</v>
      </c>
      <c r="F196" s="141" t="s">
        <v>4715</v>
      </c>
      <c r="G196" s="142" t="s">
        <v>395</v>
      </c>
      <c r="H196" s="143">
        <v>105.5</v>
      </c>
      <c r="I196" s="144"/>
      <c r="J196" s="145">
        <f>ROUND(I196*H196,2)</f>
        <v>0</v>
      </c>
      <c r="K196" s="146"/>
      <c r="L196" s="32"/>
      <c r="M196" s="147" t="s">
        <v>1</v>
      </c>
      <c r="N196" s="148" t="s">
        <v>45</v>
      </c>
      <c r="P196" s="149">
        <f>O196*H196</f>
        <v>0</v>
      </c>
      <c r="Q196" s="149">
        <v>0</v>
      </c>
      <c r="R196" s="149">
        <f>Q196*H196</f>
        <v>0</v>
      </c>
      <c r="S196" s="149">
        <v>0</v>
      </c>
      <c r="T196" s="150">
        <f>S196*H196</f>
        <v>0</v>
      </c>
      <c r="AR196" s="151" t="s">
        <v>379</v>
      </c>
      <c r="AT196" s="151" t="s">
        <v>375</v>
      </c>
      <c r="AU196" s="151" t="s">
        <v>90</v>
      </c>
      <c r="AY196" s="17" t="s">
        <v>373</v>
      </c>
      <c r="BE196" s="152">
        <f>IF(N196="základní",J196,0)</f>
        <v>0</v>
      </c>
      <c r="BF196" s="152">
        <f>IF(N196="snížená",J196,0)</f>
        <v>0</v>
      </c>
      <c r="BG196" s="152">
        <f>IF(N196="zákl. přenesená",J196,0)</f>
        <v>0</v>
      </c>
      <c r="BH196" s="152">
        <f>IF(N196="sníž. přenesená",J196,0)</f>
        <v>0</v>
      </c>
      <c r="BI196" s="152">
        <f>IF(N196="nulová",J196,0)</f>
        <v>0</v>
      </c>
      <c r="BJ196" s="17" t="s">
        <v>87</v>
      </c>
      <c r="BK196" s="152">
        <f>ROUND(I196*H196,2)</f>
        <v>0</v>
      </c>
      <c r="BL196" s="17" t="s">
        <v>379</v>
      </c>
      <c r="BM196" s="151" t="s">
        <v>4716</v>
      </c>
    </row>
    <row r="197" spans="2:65" s="13" customFormat="1" ht="11.25">
      <c r="B197" s="160"/>
      <c r="D197" s="154" t="s">
        <v>381</v>
      </c>
      <c r="E197" s="161" t="s">
        <v>1</v>
      </c>
      <c r="F197" s="162" t="s">
        <v>4692</v>
      </c>
      <c r="H197" s="163">
        <v>105.5</v>
      </c>
      <c r="I197" s="164"/>
      <c r="L197" s="160"/>
      <c r="M197" s="165"/>
      <c r="T197" s="166"/>
      <c r="AT197" s="161" t="s">
        <v>381</v>
      </c>
      <c r="AU197" s="161" t="s">
        <v>90</v>
      </c>
      <c r="AV197" s="13" t="s">
        <v>90</v>
      </c>
      <c r="AW197" s="13" t="s">
        <v>36</v>
      </c>
      <c r="AX197" s="13" t="s">
        <v>87</v>
      </c>
      <c r="AY197" s="161" t="s">
        <v>373</v>
      </c>
    </row>
    <row r="198" spans="2:65" s="1" customFormat="1" ht="24.2" customHeight="1">
      <c r="B198" s="32"/>
      <c r="C198" s="139" t="s">
        <v>519</v>
      </c>
      <c r="D198" s="139" t="s">
        <v>375</v>
      </c>
      <c r="E198" s="140" t="s">
        <v>4225</v>
      </c>
      <c r="F198" s="141" t="s">
        <v>4226</v>
      </c>
      <c r="G198" s="142" t="s">
        <v>395</v>
      </c>
      <c r="H198" s="143">
        <v>32.1</v>
      </c>
      <c r="I198" s="144"/>
      <c r="J198" s="145">
        <f>ROUND(I198*H198,2)</f>
        <v>0</v>
      </c>
      <c r="K198" s="146"/>
      <c r="L198" s="32"/>
      <c r="M198" s="147" t="s">
        <v>1</v>
      </c>
      <c r="N198" s="148" t="s">
        <v>45</v>
      </c>
      <c r="P198" s="149">
        <f>O198*H198</f>
        <v>0</v>
      </c>
      <c r="Q198" s="149">
        <v>0</v>
      </c>
      <c r="R198" s="149">
        <f>Q198*H198</f>
        <v>0</v>
      </c>
      <c r="S198" s="149">
        <v>0</v>
      </c>
      <c r="T198" s="150">
        <f>S198*H198</f>
        <v>0</v>
      </c>
      <c r="AR198" s="151" t="s">
        <v>379</v>
      </c>
      <c r="AT198" s="151" t="s">
        <v>375</v>
      </c>
      <c r="AU198" s="151" t="s">
        <v>90</v>
      </c>
      <c r="AY198" s="17" t="s">
        <v>373</v>
      </c>
      <c r="BE198" s="152">
        <f>IF(N198="základní",J198,0)</f>
        <v>0</v>
      </c>
      <c r="BF198" s="152">
        <f>IF(N198="snížená",J198,0)</f>
        <v>0</v>
      </c>
      <c r="BG198" s="152">
        <f>IF(N198="zákl. přenesená",J198,0)</f>
        <v>0</v>
      </c>
      <c r="BH198" s="152">
        <f>IF(N198="sníž. přenesená",J198,0)</f>
        <v>0</v>
      </c>
      <c r="BI198" s="152">
        <f>IF(N198="nulová",J198,0)</f>
        <v>0</v>
      </c>
      <c r="BJ198" s="17" t="s">
        <v>87</v>
      </c>
      <c r="BK198" s="152">
        <f>ROUND(I198*H198,2)</f>
        <v>0</v>
      </c>
      <c r="BL198" s="17" t="s">
        <v>379</v>
      </c>
      <c r="BM198" s="151" t="s">
        <v>4717</v>
      </c>
    </row>
    <row r="199" spans="2:65" s="13" customFormat="1" ht="11.25">
      <c r="B199" s="160"/>
      <c r="D199" s="154" t="s">
        <v>381</v>
      </c>
      <c r="E199" s="161" t="s">
        <v>1</v>
      </c>
      <c r="F199" s="162" t="s">
        <v>4697</v>
      </c>
      <c r="H199" s="163">
        <v>32.1</v>
      </c>
      <c r="I199" s="164"/>
      <c r="L199" s="160"/>
      <c r="M199" s="165"/>
      <c r="T199" s="166"/>
      <c r="AT199" s="161" t="s">
        <v>381</v>
      </c>
      <c r="AU199" s="161" t="s">
        <v>90</v>
      </c>
      <c r="AV199" s="13" t="s">
        <v>90</v>
      </c>
      <c r="AW199" s="13" t="s">
        <v>36</v>
      </c>
      <c r="AX199" s="13" t="s">
        <v>87</v>
      </c>
      <c r="AY199" s="161" t="s">
        <v>373</v>
      </c>
    </row>
    <row r="200" spans="2:65" s="1" customFormat="1" ht="24.2" customHeight="1">
      <c r="B200" s="32"/>
      <c r="C200" s="139" t="s">
        <v>525</v>
      </c>
      <c r="D200" s="139" t="s">
        <v>375</v>
      </c>
      <c r="E200" s="140" t="s">
        <v>4718</v>
      </c>
      <c r="F200" s="141" t="s">
        <v>4719</v>
      </c>
      <c r="G200" s="142" t="s">
        <v>395</v>
      </c>
      <c r="H200" s="143">
        <v>114</v>
      </c>
      <c r="I200" s="144"/>
      <c r="J200" s="145">
        <f>ROUND(I200*H200,2)</f>
        <v>0</v>
      </c>
      <c r="K200" s="146"/>
      <c r="L200" s="32"/>
      <c r="M200" s="147" t="s">
        <v>1</v>
      </c>
      <c r="N200" s="148" t="s">
        <v>45</v>
      </c>
      <c r="P200" s="149">
        <f>O200*H200</f>
        <v>0</v>
      </c>
      <c r="Q200" s="149">
        <v>0</v>
      </c>
      <c r="R200" s="149">
        <f>Q200*H200</f>
        <v>0</v>
      </c>
      <c r="S200" s="149">
        <v>0</v>
      </c>
      <c r="T200" s="150">
        <f>S200*H200</f>
        <v>0</v>
      </c>
      <c r="AR200" s="151" t="s">
        <v>379</v>
      </c>
      <c r="AT200" s="151" t="s">
        <v>375</v>
      </c>
      <c r="AU200" s="151" t="s">
        <v>90</v>
      </c>
      <c r="AY200" s="17" t="s">
        <v>373</v>
      </c>
      <c r="BE200" s="152">
        <f>IF(N200="základní",J200,0)</f>
        <v>0</v>
      </c>
      <c r="BF200" s="152">
        <f>IF(N200="snížená",J200,0)</f>
        <v>0</v>
      </c>
      <c r="BG200" s="152">
        <f>IF(N200="zákl. přenesená",J200,0)</f>
        <v>0</v>
      </c>
      <c r="BH200" s="152">
        <f>IF(N200="sníž. přenesená",J200,0)</f>
        <v>0</v>
      </c>
      <c r="BI200" s="152">
        <f>IF(N200="nulová",J200,0)</f>
        <v>0</v>
      </c>
      <c r="BJ200" s="17" t="s">
        <v>87</v>
      </c>
      <c r="BK200" s="152">
        <f>ROUND(I200*H200,2)</f>
        <v>0</v>
      </c>
      <c r="BL200" s="17" t="s">
        <v>379</v>
      </c>
      <c r="BM200" s="151" t="s">
        <v>4720</v>
      </c>
    </row>
    <row r="201" spans="2:65" s="13" customFormat="1" ht="11.25">
      <c r="B201" s="160"/>
      <c r="D201" s="154" t="s">
        <v>381</v>
      </c>
      <c r="E201" s="161" t="s">
        <v>1</v>
      </c>
      <c r="F201" s="162" t="s">
        <v>4707</v>
      </c>
      <c r="H201" s="163">
        <v>114</v>
      </c>
      <c r="I201" s="164"/>
      <c r="L201" s="160"/>
      <c r="M201" s="165"/>
      <c r="T201" s="166"/>
      <c r="AT201" s="161" t="s">
        <v>381</v>
      </c>
      <c r="AU201" s="161" t="s">
        <v>90</v>
      </c>
      <c r="AV201" s="13" t="s">
        <v>90</v>
      </c>
      <c r="AW201" s="13" t="s">
        <v>36</v>
      </c>
      <c r="AX201" s="13" t="s">
        <v>87</v>
      </c>
      <c r="AY201" s="161" t="s">
        <v>373</v>
      </c>
    </row>
    <row r="202" spans="2:65" s="1" customFormat="1" ht="24.2" customHeight="1">
      <c r="B202" s="32"/>
      <c r="C202" s="139" t="s">
        <v>530</v>
      </c>
      <c r="D202" s="139" t="s">
        <v>375</v>
      </c>
      <c r="E202" s="140" t="s">
        <v>4721</v>
      </c>
      <c r="F202" s="141" t="s">
        <v>4722</v>
      </c>
      <c r="G202" s="142" t="s">
        <v>395</v>
      </c>
      <c r="H202" s="143">
        <v>47</v>
      </c>
      <c r="I202" s="144"/>
      <c r="J202" s="145">
        <f>ROUND(I202*H202,2)</f>
        <v>0</v>
      </c>
      <c r="K202" s="146"/>
      <c r="L202" s="32"/>
      <c r="M202" s="147" t="s">
        <v>1</v>
      </c>
      <c r="N202" s="148" t="s">
        <v>45</v>
      </c>
      <c r="P202" s="149">
        <f>O202*H202</f>
        <v>0</v>
      </c>
      <c r="Q202" s="149">
        <v>0</v>
      </c>
      <c r="R202" s="149">
        <f>Q202*H202</f>
        <v>0</v>
      </c>
      <c r="S202" s="149">
        <v>0</v>
      </c>
      <c r="T202" s="150">
        <f>S202*H202</f>
        <v>0</v>
      </c>
      <c r="AR202" s="151" t="s">
        <v>379</v>
      </c>
      <c r="AT202" s="151" t="s">
        <v>375</v>
      </c>
      <c r="AU202" s="151" t="s">
        <v>90</v>
      </c>
      <c r="AY202" s="17" t="s">
        <v>373</v>
      </c>
      <c r="BE202" s="152">
        <f>IF(N202="základní",J202,0)</f>
        <v>0</v>
      </c>
      <c r="BF202" s="152">
        <f>IF(N202="snížená",J202,0)</f>
        <v>0</v>
      </c>
      <c r="BG202" s="152">
        <f>IF(N202="zákl. přenesená",J202,0)</f>
        <v>0</v>
      </c>
      <c r="BH202" s="152">
        <f>IF(N202="sníž. přenesená",J202,0)</f>
        <v>0</v>
      </c>
      <c r="BI202" s="152">
        <f>IF(N202="nulová",J202,0)</f>
        <v>0</v>
      </c>
      <c r="BJ202" s="17" t="s">
        <v>87</v>
      </c>
      <c r="BK202" s="152">
        <f>ROUND(I202*H202,2)</f>
        <v>0</v>
      </c>
      <c r="BL202" s="17" t="s">
        <v>379</v>
      </c>
      <c r="BM202" s="151" t="s">
        <v>4723</v>
      </c>
    </row>
    <row r="203" spans="2:65" s="13" customFormat="1" ht="11.25">
      <c r="B203" s="160"/>
      <c r="D203" s="154" t="s">
        <v>381</v>
      </c>
      <c r="E203" s="161" t="s">
        <v>1</v>
      </c>
      <c r="F203" s="162" t="s">
        <v>4724</v>
      </c>
      <c r="H203" s="163">
        <v>2.9529999999999998</v>
      </c>
      <c r="I203" s="164"/>
      <c r="L203" s="160"/>
      <c r="M203" s="165"/>
      <c r="T203" s="166"/>
      <c r="AT203" s="161" t="s">
        <v>381</v>
      </c>
      <c r="AU203" s="161" t="s">
        <v>90</v>
      </c>
      <c r="AV203" s="13" t="s">
        <v>90</v>
      </c>
      <c r="AW203" s="13" t="s">
        <v>36</v>
      </c>
      <c r="AX203" s="13" t="s">
        <v>80</v>
      </c>
      <c r="AY203" s="161" t="s">
        <v>373</v>
      </c>
    </row>
    <row r="204" spans="2:65" s="12" customFormat="1" ht="11.25">
      <c r="B204" s="153"/>
      <c r="D204" s="154" t="s">
        <v>381</v>
      </c>
      <c r="E204" s="155" t="s">
        <v>1</v>
      </c>
      <c r="F204" s="156" t="s">
        <v>4681</v>
      </c>
      <c r="H204" s="155" t="s">
        <v>1</v>
      </c>
      <c r="I204" s="157"/>
      <c r="L204" s="153"/>
      <c r="M204" s="158"/>
      <c r="T204" s="159"/>
      <c r="AT204" s="155" t="s">
        <v>381</v>
      </c>
      <c r="AU204" s="155" t="s">
        <v>90</v>
      </c>
      <c r="AV204" s="12" t="s">
        <v>87</v>
      </c>
      <c r="AW204" s="12" t="s">
        <v>36</v>
      </c>
      <c r="AX204" s="12" t="s">
        <v>80</v>
      </c>
      <c r="AY204" s="155" t="s">
        <v>373</v>
      </c>
    </row>
    <row r="205" spans="2:65" s="13" customFormat="1" ht="11.25">
      <c r="B205" s="160"/>
      <c r="D205" s="154" t="s">
        <v>381</v>
      </c>
      <c r="E205" s="161" t="s">
        <v>1</v>
      </c>
      <c r="F205" s="162" t="s">
        <v>4725</v>
      </c>
      <c r="H205" s="163">
        <v>7.07</v>
      </c>
      <c r="I205" s="164"/>
      <c r="L205" s="160"/>
      <c r="M205" s="165"/>
      <c r="T205" s="166"/>
      <c r="AT205" s="161" t="s">
        <v>381</v>
      </c>
      <c r="AU205" s="161" t="s">
        <v>90</v>
      </c>
      <c r="AV205" s="13" t="s">
        <v>90</v>
      </c>
      <c r="AW205" s="13" t="s">
        <v>36</v>
      </c>
      <c r="AX205" s="13" t="s">
        <v>80</v>
      </c>
      <c r="AY205" s="161" t="s">
        <v>373</v>
      </c>
    </row>
    <row r="206" spans="2:65" s="13" customFormat="1" ht="11.25">
      <c r="B206" s="160"/>
      <c r="D206" s="154" t="s">
        <v>381</v>
      </c>
      <c r="E206" s="161" t="s">
        <v>1</v>
      </c>
      <c r="F206" s="162" t="s">
        <v>4726</v>
      </c>
      <c r="H206" s="163">
        <v>2.528</v>
      </c>
      <c r="I206" s="164"/>
      <c r="L206" s="160"/>
      <c r="M206" s="165"/>
      <c r="T206" s="166"/>
      <c r="AT206" s="161" t="s">
        <v>381</v>
      </c>
      <c r="AU206" s="161" t="s">
        <v>90</v>
      </c>
      <c r="AV206" s="13" t="s">
        <v>90</v>
      </c>
      <c r="AW206" s="13" t="s">
        <v>36</v>
      </c>
      <c r="AX206" s="13" t="s">
        <v>80</v>
      </c>
      <c r="AY206" s="161" t="s">
        <v>373</v>
      </c>
    </row>
    <row r="207" spans="2:65" s="13" customFormat="1" ht="11.25">
      <c r="B207" s="160"/>
      <c r="D207" s="154" t="s">
        <v>381</v>
      </c>
      <c r="E207" s="161" t="s">
        <v>1</v>
      </c>
      <c r="F207" s="162" t="s">
        <v>4727</v>
      </c>
      <c r="H207" s="163">
        <v>2.883</v>
      </c>
      <c r="I207" s="164"/>
      <c r="L207" s="160"/>
      <c r="M207" s="165"/>
      <c r="T207" s="166"/>
      <c r="AT207" s="161" t="s">
        <v>381</v>
      </c>
      <c r="AU207" s="161" t="s">
        <v>90</v>
      </c>
      <c r="AV207" s="13" t="s">
        <v>90</v>
      </c>
      <c r="AW207" s="13" t="s">
        <v>36</v>
      </c>
      <c r="AX207" s="13" t="s">
        <v>80</v>
      </c>
      <c r="AY207" s="161" t="s">
        <v>373</v>
      </c>
    </row>
    <row r="208" spans="2:65" s="13" customFormat="1" ht="11.25">
      <c r="B208" s="160"/>
      <c r="D208" s="154" t="s">
        <v>381</v>
      </c>
      <c r="E208" s="161" t="s">
        <v>1</v>
      </c>
      <c r="F208" s="162" t="s">
        <v>4728</v>
      </c>
      <c r="H208" s="163">
        <v>1.891</v>
      </c>
      <c r="I208" s="164"/>
      <c r="L208" s="160"/>
      <c r="M208" s="165"/>
      <c r="T208" s="166"/>
      <c r="AT208" s="161" t="s">
        <v>381</v>
      </c>
      <c r="AU208" s="161" t="s">
        <v>90</v>
      </c>
      <c r="AV208" s="13" t="s">
        <v>90</v>
      </c>
      <c r="AW208" s="13" t="s">
        <v>36</v>
      </c>
      <c r="AX208" s="13" t="s">
        <v>80</v>
      </c>
      <c r="AY208" s="161" t="s">
        <v>373</v>
      </c>
    </row>
    <row r="209" spans="2:65" s="13" customFormat="1" ht="11.25">
      <c r="B209" s="160"/>
      <c r="D209" s="154" t="s">
        <v>381</v>
      </c>
      <c r="E209" s="161" t="s">
        <v>1</v>
      </c>
      <c r="F209" s="162" t="s">
        <v>4729</v>
      </c>
      <c r="H209" s="163">
        <v>4.298</v>
      </c>
      <c r="I209" s="164"/>
      <c r="L209" s="160"/>
      <c r="M209" s="165"/>
      <c r="T209" s="166"/>
      <c r="AT209" s="161" t="s">
        <v>381</v>
      </c>
      <c r="AU209" s="161" t="s">
        <v>90</v>
      </c>
      <c r="AV209" s="13" t="s">
        <v>90</v>
      </c>
      <c r="AW209" s="13" t="s">
        <v>36</v>
      </c>
      <c r="AX209" s="13" t="s">
        <v>80</v>
      </c>
      <c r="AY209" s="161" t="s">
        <v>373</v>
      </c>
    </row>
    <row r="210" spans="2:65" s="13" customFormat="1" ht="11.25">
      <c r="B210" s="160"/>
      <c r="D210" s="154" t="s">
        <v>381</v>
      </c>
      <c r="E210" s="161" t="s">
        <v>1</v>
      </c>
      <c r="F210" s="162" t="s">
        <v>4730</v>
      </c>
      <c r="H210" s="163">
        <v>25.376999999999999</v>
      </c>
      <c r="I210" s="164"/>
      <c r="L210" s="160"/>
      <c r="M210" s="165"/>
      <c r="T210" s="166"/>
      <c r="AT210" s="161" t="s">
        <v>381</v>
      </c>
      <c r="AU210" s="161" t="s">
        <v>90</v>
      </c>
      <c r="AV210" s="13" t="s">
        <v>90</v>
      </c>
      <c r="AW210" s="13" t="s">
        <v>36</v>
      </c>
      <c r="AX210" s="13" t="s">
        <v>80</v>
      </c>
      <c r="AY210" s="161" t="s">
        <v>373</v>
      </c>
    </row>
    <row r="211" spans="2:65" s="14" customFormat="1" ht="11.25">
      <c r="B211" s="167"/>
      <c r="D211" s="154" t="s">
        <v>381</v>
      </c>
      <c r="E211" s="168" t="s">
        <v>1</v>
      </c>
      <c r="F211" s="169" t="s">
        <v>386</v>
      </c>
      <c r="H211" s="170">
        <v>47</v>
      </c>
      <c r="I211" s="171"/>
      <c r="L211" s="167"/>
      <c r="M211" s="172"/>
      <c r="T211" s="173"/>
      <c r="AT211" s="168" t="s">
        <v>381</v>
      </c>
      <c r="AU211" s="168" t="s">
        <v>90</v>
      </c>
      <c r="AV211" s="14" t="s">
        <v>379</v>
      </c>
      <c r="AW211" s="14" t="s">
        <v>36</v>
      </c>
      <c r="AX211" s="14" t="s">
        <v>87</v>
      </c>
      <c r="AY211" s="168" t="s">
        <v>373</v>
      </c>
    </row>
    <row r="212" spans="2:65" s="1" customFormat="1" ht="21.75" customHeight="1">
      <c r="B212" s="32"/>
      <c r="C212" s="139" t="s">
        <v>7</v>
      </c>
      <c r="D212" s="139" t="s">
        <v>375</v>
      </c>
      <c r="E212" s="140" t="s">
        <v>4731</v>
      </c>
      <c r="F212" s="141" t="s">
        <v>4732</v>
      </c>
      <c r="G212" s="142" t="s">
        <v>172</v>
      </c>
      <c r="H212" s="143">
        <v>446</v>
      </c>
      <c r="I212" s="144"/>
      <c r="J212" s="145">
        <f>ROUND(I212*H212,2)</f>
        <v>0</v>
      </c>
      <c r="K212" s="146"/>
      <c r="L212" s="32"/>
      <c r="M212" s="147" t="s">
        <v>1</v>
      </c>
      <c r="N212" s="148" t="s">
        <v>45</v>
      </c>
      <c r="P212" s="149">
        <f>O212*H212</f>
        <v>0</v>
      </c>
      <c r="Q212" s="149">
        <v>8.4000000000000003E-4</v>
      </c>
      <c r="R212" s="149">
        <f>Q212*H212</f>
        <v>0.37464000000000003</v>
      </c>
      <c r="S212" s="149">
        <v>0</v>
      </c>
      <c r="T212" s="150">
        <f>S212*H212</f>
        <v>0</v>
      </c>
      <c r="AR212" s="151" t="s">
        <v>379</v>
      </c>
      <c r="AT212" s="151" t="s">
        <v>375</v>
      </c>
      <c r="AU212" s="151" t="s">
        <v>90</v>
      </c>
      <c r="AY212" s="17" t="s">
        <v>373</v>
      </c>
      <c r="BE212" s="152">
        <f>IF(N212="základní",J212,0)</f>
        <v>0</v>
      </c>
      <c r="BF212" s="152">
        <f>IF(N212="snížená",J212,0)</f>
        <v>0</v>
      </c>
      <c r="BG212" s="152">
        <f>IF(N212="zákl. přenesená",J212,0)</f>
        <v>0</v>
      </c>
      <c r="BH212" s="152">
        <f>IF(N212="sníž. přenesená",J212,0)</f>
        <v>0</v>
      </c>
      <c r="BI212" s="152">
        <f>IF(N212="nulová",J212,0)</f>
        <v>0</v>
      </c>
      <c r="BJ212" s="17" t="s">
        <v>87</v>
      </c>
      <c r="BK212" s="152">
        <f>ROUND(I212*H212,2)</f>
        <v>0</v>
      </c>
      <c r="BL212" s="17" t="s">
        <v>379</v>
      </c>
      <c r="BM212" s="151" t="s">
        <v>4733</v>
      </c>
    </row>
    <row r="213" spans="2:65" s="13" customFormat="1" ht="11.25">
      <c r="B213" s="160"/>
      <c r="D213" s="154" t="s">
        <v>381</v>
      </c>
      <c r="E213" s="161" t="s">
        <v>1</v>
      </c>
      <c r="F213" s="162" t="s">
        <v>4734</v>
      </c>
      <c r="H213" s="163">
        <v>92.3</v>
      </c>
      <c r="I213" s="164"/>
      <c r="L213" s="160"/>
      <c r="M213" s="165"/>
      <c r="T213" s="166"/>
      <c r="AT213" s="161" t="s">
        <v>381</v>
      </c>
      <c r="AU213" s="161" t="s">
        <v>90</v>
      </c>
      <c r="AV213" s="13" t="s">
        <v>90</v>
      </c>
      <c r="AW213" s="13" t="s">
        <v>36</v>
      </c>
      <c r="AX213" s="13" t="s">
        <v>80</v>
      </c>
      <c r="AY213" s="161" t="s">
        <v>373</v>
      </c>
    </row>
    <row r="214" spans="2:65" s="12" customFormat="1" ht="11.25">
      <c r="B214" s="153"/>
      <c r="D214" s="154" t="s">
        <v>381</v>
      </c>
      <c r="E214" s="155" t="s">
        <v>1</v>
      </c>
      <c r="F214" s="156" t="s">
        <v>4681</v>
      </c>
      <c r="H214" s="155" t="s">
        <v>1</v>
      </c>
      <c r="I214" s="157"/>
      <c r="L214" s="153"/>
      <c r="M214" s="158"/>
      <c r="T214" s="159"/>
      <c r="AT214" s="155" t="s">
        <v>381</v>
      </c>
      <c r="AU214" s="155" t="s">
        <v>90</v>
      </c>
      <c r="AV214" s="12" t="s">
        <v>87</v>
      </c>
      <c r="AW214" s="12" t="s">
        <v>36</v>
      </c>
      <c r="AX214" s="12" t="s">
        <v>80</v>
      </c>
      <c r="AY214" s="155" t="s">
        <v>373</v>
      </c>
    </row>
    <row r="215" spans="2:65" s="13" customFormat="1" ht="11.25">
      <c r="B215" s="160"/>
      <c r="D215" s="154" t="s">
        <v>381</v>
      </c>
      <c r="E215" s="161" t="s">
        <v>1</v>
      </c>
      <c r="F215" s="162" t="s">
        <v>4735</v>
      </c>
      <c r="H215" s="163">
        <v>41.746000000000002</v>
      </c>
      <c r="I215" s="164"/>
      <c r="L215" s="160"/>
      <c r="M215" s="165"/>
      <c r="T215" s="166"/>
      <c r="AT215" s="161" t="s">
        <v>381</v>
      </c>
      <c r="AU215" s="161" t="s">
        <v>90</v>
      </c>
      <c r="AV215" s="13" t="s">
        <v>90</v>
      </c>
      <c r="AW215" s="13" t="s">
        <v>36</v>
      </c>
      <c r="AX215" s="13" t="s">
        <v>80</v>
      </c>
      <c r="AY215" s="161" t="s">
        <v>373</v>
      </c>
    </row>
    <row r="216" spans="2:65" s="13" customFormat="1" ht="11.25">
      <c r="B216" s="160"/>
      <c r="D216" s="154" t="s">
        <v>381</v>
      </c>
      <c r="E216" s="161" t="s">
        <v>1</v>
      </c>
      <c r="F216" s="162" t="s">
        <v>4736</v>
      </c>
      <c r="H216" s="163">
        <v>90.325000000000003</v>
      </c>
      <c r="I216" s="164"/>
      <c r="L216" s="160"/>
      <c r="M216" s="165"/>
      <c r="T216" s="166"/>
      <c r="AT216" s="161" t="s">
        <v>381</v>
      </c>
      <c r="AU216" s="161" t="s">
        <v>90</v>
      </c>
      <c r="AV216" s="13" t="s">
        <v>90</v>
      </c>
      <c r="AW216" s="13" t="s">
        <v>36</v>
      </c>
      <c r="AX216" s="13" t="s">
        <v>80</v>
      </c>
      <c r="AY216" s="161" t="s">
        <v>373</v>
      </c>
    </row>
    <row r="217" spans="2:65" s="13" customFormat="1" ht="11.25">
      <c r="B217" s="160"/>
      <c r="D217" s="154" t="s">
        <v>381</v>
      </c>
      <c r="E217" s="161" t="s">
        <v>1</v>
      </c>
      <c r="F217" s="162" t="s">
        <v>4737</v>
      </c>
      <c r="H217" s="163">
        <v>26.103999999999999</v>
      </c>
      <c r="I217" s="164"/>
      <c r="L217" s="160"/>
      <c r="M217" s="165"/>
      <c r="T217" s="166"/>
      <c r="AT217" s="161" t="s">
        <v>381</v>
      </c>
      <c r="AU217" s="161" t="s">
        <v>90</v>
      </c>
      <c r="AV217" s="13" t="s">
        <v>90</v>
      </c>
      <c r="AW217" s="13" t="s">
        <v>36</v>
      </c>
      <c r="AX217" s="13" t="s">
        <v>80</v>
      </c>
      <c r="AY217" s="161" t="s">
        <v>373</v>
      </c>
    </row>
    <row r="218" spans="2:65" s="13" customFormat="1" ht="11.25">
      <c r="B218" s="160"/>
      <c r="D218" s="154" t="s">
        <v>381</v>
      </c>
      <c r="E218" s="161" t="s">
        <v>1</v>
      </c>
      <c r="F218" s="162" t="s">
        <v>4738</v>
      </c>
      <c r="H218" s="163">
        <v>75.930000000000007</v>
      </c>
      <c r="I218" s="164"/>
      <c r="L218" s="160"/>
      <c r="M218" s="165"/>
      <c r="T218" s="166"/>
      <c r="AT218" s="161" t="s">
        <v>381</v>
      </c>
      <c r="AU218" s="161" t="s">
        <v>90</v>
      </c>
      <c r="AV218" s="13" t="s">
        <v>90</v>
      </c>
      <c r="AW218" s="13" t="s">
        <v>36</v>
      </c>
      <c r="AX218" s="13" t="s">
        <v>80</v>
      </c>
      <c r="AY218" s="161" t="s">
        <v>373</v>
      </c>
    </row>
    <row r="219" spans="2:65" s="12" customFormat="1" ht="11.25">
      <c r="B219" s="153"/>
      <c r="D219" s="154" t="s">
        <v>381</v>
      </c>
      <c r="E219" s="155" t="s">
        <v>1</v>
      </c>
      <c r="F219" s="156" t="s">
        <v>4689</v>
      </c>
      <c r="H219" s="155" t="s">
        <v>1</v>
      </c>
      <c r="I219" s="157"/>
      <c r="L219" s="153"/>
      <c r="M219" s="158"/>
      <c r="T219" s="159"/>
      <c r="AT219" s="155" t="s">
        <v>381</v>
      </c>
      <c r="AU219" s="155" t="s">
        <v>90</v>
      </c>
      <c r="AV219" s="12" t="s">
        <v>87</v>
      </c>
      <c r="AW219" s="12" t="s">
        <v>36</v>
      </c>
      <c r="AX219" s="12" t="s">
        <v>80</v>
      </c>
      <c r="AY219" s="155" t="s">
        <v>373</v>
      </c>
    </row>
    <row r="220" spans="2:65" s="13" customFormat="1" ht="11.25">
      <c r="B220" s="160"/>
      <c r="D220" s="154" t="s">
        <v>381</v>
      </c>
      <c r="E220" s="161" t="s">
        <v>1</v>
      </c>
      <c r="F220" s="162" t="s">
        <v>4739</v>
      </c>
      <c r="H220" s="163">
        <v>119.595</v>
      </c>
      <c r="I220" s="164"/>
      <c r="L220" s="160"/>
      <c r="M220" s="165"/>
      <c r="T220" s="166"/>
      <c r="AT220" s="161" t="s">
        <v>381</v>
      </c>
      <c r="AU220" s="161" t="s">
        <v>90</v>
      </c>
      <c r="AV220" s="13" t="s">
        <v>90</v>
      </c>
      <c r="AW220" s="13" t="s">
        <v>36</v>
      </c>
      <c r="AX220" s="13" t="s">
        <v>80</v>
      </c>
      <c r="AY220" s="161" t="s">
        <v>373</v>
      </c>
    </row>
    <row r="221" spans="2:65" s="14" customFormat="1" ht="11.25">
      <c r="B221" s="167"/>
      <c r="D221" s="154" t="s">
        <v>381</v>
      </c>
      <c r="E221" s="168" t="s">
        <v>1</v>
      </c>
      <c r="F221" s="169" t="s">
        <v>386</v>
      </c>
      <c r="H221" s="170">
        <v>446</v>
      </c>
      <c r="I221" s="171"/>
      <c r="L221" s="167"/>
      <c r="M221" s="172"/>
      <c r="T221" s="173"/>
      <c r="AT221" s="168" t="s">
        <v>381</v>
      </c>
      <c r="AU221" s="168" t="s">
        <v>90</v>
      </c>
      <c r="AV221" s="14" t="s">
        <v>379</v>
      </c>
      <c r="AW221" s="14" t="s">
        <v>36</v>
      </c>
      <c r="AX221" s="14" t="s">
        <v>87</v>
      </c>
      <c r="AY221" s="168" t="s">
        <v>373</v>
      </c>
    </row>
    <row r="222" spans="2:65" s="1" customFormat="1" ht="24.2" customHeight="1">
      <c r="B222" s="32"/>
      <c r="C222" s="139" t="s">
        <v>560</v>
      </c>
      <c r="D222" s="139" t="s">
        <v>375</v>
      </c>
      <c r="E222" s="140" t="s">
        <v>4740</v>
      </c>
      <c r="F222" s="141" t="s">
        <v>4741</v>
      </c>
      <c r="G222" s="142" t="s">
        <v>172</v>
      </c>
      <c r="H222" s="143">
        <v>446</v>
      </c>
      <c r="I222" s="144"/>
      <c r="J222" s="145">
        <f>ROUND(I222*H222,2)</f>
        <v>0</v>
      </c>
      <c r="K222" s="146"/>
      <c r="L222" s="32"/>
      <c r="M222" s="147" t="s">
        <v>1</v>
      </c>
      <c r="N222" s="148" t="s">
        <v>45</v>
      </c>
      <c r="P222" s="149">
        <f>O222*H222</f>
        <v>0</v>
      </c>
      <c r="Q222" s="149">
        <v>0</v>
      </c>
      <c r="R222" s="149">
        <f>Q222*H222</f>
        <v>0</v>
      </c>
      <c r="S222" s="149">
        <v>0</v>
      </c>
      <c r="T222" s="150">
        <f>S222*H222</f>
        <v>0</v>
      </c>
      <c r="AR222" s="151" t="s">
        <v>379</v>
      </c>
      <c r="AT222" s="151" t="s">
        <v>375</v>
      </c>
      <c r="AU222" s="151" t="s">
        <v>90</v>
      </c>
      <c r="AY222" s="17" t="s">
        <v>373</v>
      </c>
      <c r="BE222" s="152">
        <f>IF(N222="základní",J222,0)</f>
        <v>0</v>
      </c>
      <c r="BF222" s="152">
        <f>IF(N222="snížená",J222,0)</f>
        <v>0</v>
      </c>
      <c r="BG222" s="152">
        <f>IF(N222="zákl. přenesená",J222,0)</f>
        <v>0</v>
      </c>
      <c r="BH222" s="152">
        <f>IF(N222="sníž. přenesená",J222,0)</f>
        <v>0</v>
      </c>
      <c r="BI222" s="152">
        <f>IF(N222="nulová",J222,0)</f>
        <v>0</v>
      </c>
      <c r="BJ222" s="17" t="s">
        <v>87</v>
      </c>
      <c r="BK222" s="152">
        <f>ROUND(I222*H222,2)</f>
        <v>0</v>
      </c>
      <c r="BL222" s="17" t="s">
        <v>379</v>
      </c>
      <c r="BM222" s="151" t="s">
        <v>4742</v>
      </c>
    </row>
    <row r="223" spans="2:65" s="1" customFormat="1" ht="16.5" customHeight="1">
      <c r="B223" s="32"/>
      <c r="C223" s="139" t="s">
        <v>567</v>
      </c>
      <c r="D223" s="139" t="s">
        <v>375</v>
      </c>
      <c r="E223" s="140" t="s">
        <v>4743</v>
      </c>
      <c r="F223" s="141" t="s">
        <v>4744</v>
      </c>
      <c r="G223" s="142" t="s">
        <v>172</v>
      </c>
      <c r="H223" s="143">
        <v>71</v>
      </c>
      <c r="I223" s="144"/>
      <c r="J223" s="145">
        <f>ROUND(I223*H223,2)</f>
        <v>0</v>
      </c>
      <c r="K223" s="146"/>
      <c r="L223" s="32"/>
      <c r="M223" s="147" t="s">
        <v>1</v>
      </c>
      <c r="N223" s="148" t="s">
        <v>45</v>
      </c>
      <c r="P223" s="149">
        <f>O223*H223</f>
        <v>0</v>
      </c>
      <c r="Q223" s="149">
        <v>1.49E-3</v>
      </c>
      <c r="R223" s="149">
        <f>Q223*H223</f>
        <v>0.10579</v>
      </c>
      <c r="S223" s="149">
        <v>0</v>
      </c>
      <c r="T223" s="150">
        <f>S223*H223</f>
        <v>0</v>
      </c>
      <c r="AR223" s="151" t="s">
        <v>379</v>
      </c>
      <c r="AT223" s="151" t="s">
        <v>375</v>
      </c>
      <c r="AU223" s="151" t="s">
        <v>90</v>
      </c>
      <c r="AY223" s="17" t="s">
        <v>373</v>
      </c>
      <c r="BE223" s="152">
        <f>IF(N223="základní",J223,0)</f>
        <v>0</v>
      </c>
      <c r="BF223" s="152">
        <f>IF(N223="snížená",J223,0)</f>
        <v>0</v>
      </c>
      <c r="BG223" s="152">
        <f>IF(N223="zákl. přenesená",J223,0)</f>
        <v>0</v>
      </c>
      <c r="BH223" s="152">
        <f>IF(N223="sníž. přenesená",J223,0)</f>
        <v>0</v>
      </c>
      <c r="BI223" s="152">
        <f>IF(N223="nulová",J223,0)</f>
        <v>0</v>
      </c>
      <c r="BJ223" s="17" t="s">
        <v>87</v>
      </c>
      <c r="BK223" s="152">
        <f>ROUND(I223*H223,2)</f>
        <v>0</v>
      </c>
      <c r="BL223" s="17" t="s">
        <v>379</v>
      </c>
      <c r="BM223" s="151" t="s">
        <v>4745</v>
      </c>
    </row>
    <row r="224" spans="2:65" s="13" customFormat="1" ht="11.25">
      <c r="B224" s="160"/>
      <c r="D224" s="154" t="s">
        <v>381</v>
      </c>
      <c r="E224" s="161" t="s">
        <v>1</v>
      </c>
      <c r="F224" s="162" t="s">
        <v>4746</v>
      </c>
      <c r="H224" s="163">
        <v>71</v>
      </c>
      <c r="I224" s="164"/>
      <c r="L224" s="160"/>
      <c r="M224" s="165"/>
      <c r="T224" s="166"/>
      <c r="AT224" s="161" t="s">
        <v>381</v>
      </c>
      <c r="AU224" s="161" t="s">
        <v>90</v>
      </c>
      <c r="AV224" s="13" t="s">
        <v>90</v>
      </c>
      <c r="AW224" s="13" t="s">
        <v>36</v>
      </c>
      <c r="AX224" s="13" t="s">
        <v>87</v>
      </c>
      <c r="AY224" s="161" t="s">
        <v>373</v>
      </c>
    </row>
    <row r="225" spans="2:65" s="1" customFormat="1" ht="24.2" customHeight="1">
      <c r="B225" s="32"/>
      <c r="C225" s="139" t="s">
        <v>572</v>
      </c>
      <c r="D225" s="139" t="s">
        <v>375</v>
      </c>
      <c r="E225" s="140" t="s">
        <v>4747</v>
      </c>
      <c r="F225" s="141" t="s">
        <v>4748</v>
      </c>
      <c r="G225" s="142" t="s">
        <v>172</v>
      </c>
      <c r="H225" s="143">
        <v>71</v>
      </c>
      <c r="I225" s="144"/>
      <c r="J225" s="145">
        <f>ROUND(I225*H225,2)</f>
        <v>0</v>
      </c>
      <c r="K225" s="146"/>
      <c r="L225" s="32"/>
      <c r="M225" s="147" t="s">
        <v>1</v>
      </c>
      <c r="N225" s="148" t="s">
        <v>45</v>
      </c>
      <c r="P225" s="149">
        <f>O225*H225</f>
        <v>0</v>
      </c>
      <c r="Q225" s="149">
        <v>0</v>
      </c>
      <c r="R225" s="149">
        <f>Q225*H225</f>
        <v>0</v>
      </c>
      <c r="S225" s="149">
        <v>0</v>
      </c>
      <c r="T225" s="150">
        <f>S225*H225</f>
        <v>0</v>
      </c>
      <c r="AR225" s="151" t="s">
        <v>379</v>
      </c>
      <c r="AT225" s="151" t="s">
        <v>375</v>
      </c>
      <c r="AU225" s="151" t="s">
        <v>90</v>
      </c>
      <c r="AY225" s="17" t="s">
        <v>373</v>
      </c>
      <c r="BE225" s="152">
        <f>IF(N225="základní",J225,0)</f>
        <v>0</v>
      </c>
      <c r="BF225" s="152">
        <f>IF(N225="snížená",J225,0)</f>
        <v>0</v>
      </c>
      <c r="BG225" s="152">
        <f>IF(N225="zákl. přenesená",J225,0)</f>
        <v>0</v>
      </c>
      <c r="BH225" s="152">
        <f>IF(N225="sníž. přenesená",J225,0)</f>
        <v>0</v>
      </c>
      <c r="BI225" s="152">
        <f>IF(N225="nulová",J225,0)</f>
        <v>0</v>
      </c>
      <c r="BJ225" s="17" t="s">
        <v>87</v>
      </c>
      <c r="BK225" s="152">
        <f>ROUND(I225*H225,2)</f>
        <v>0</v>
      </c>
      <c r="BL225" s="17" t="s">
        <v>379</v>
      </c>
      <c r="BM225" s="151" t="s">
        <v>4749</v>
      </c>
    </row>
    <row r="226" spans="2:65" s="1" customFormat="1" ht="21.75" customHeight="1">
      <c r="B226" s="32"/>
      <c r="C226" s="139" t="s">
        <v>598</v>
      </c>
      <c r="D226" s="139" t="s">
        <v>375</v>
      </c>
      <c r="E226" s="140" t="s">
        <v>4750</v>
      </c>
      <c r="F226" s="141" t="s">
        <v>4751</v>
      </c>
      <c r="G226" s="142" t="s">
        <v>172</v>
      </c>
      <c r="H226" s="143">
        <v>71</v>
      </c>
      <c r="I226" s="144"/>
      <c r="J226" s="145">
        <f>ROUND(I226*H226,2)</f>
        <v>0</v>
      </c>
      <c r="K226" s="146"/>
      <c r="L226" s="32"/>
      <c r="M226" s="147" t="s">
        <v>1</v>
      </c>
      <c r="N226" s="148" t="s">
        <v>45</v>
      </c>
      <c r="P226" s="149">
        <f>O226*H226</f>
        <v>0</v>
      </c>
      <c r="Q226" s="149">
        <v>4.0499999999999998E-3</v>
      </c>
      <c r="R226" s="149">
        <f>Q226*H226</f>
        <v>0.28754999999999997</v>
      </c>
      <c r="S226" s="149">
        <v>0</v>
      </c>
      <c r="T226" s="150">
        <f>S226*H226</f>
        <v>0</v>
      </c>
      <c r="AR226" s="151" t="s">
        <v>379</v>
      </c>
      <c r="AT226" s="151" t="s">
        <v>375</v>
      </c>
      <c r="AU226" s="151" t="s">
        <v>90</v>
      </c>
      <c r="AY226" s="17" t="s">
        <v>373</v>
      </c>
      <c r="BE226" s="152">
        <f>IF(N226="základní",J226,0)</f>
        <v>0</v>
      </c>
      <c r="BF226" s="152">
        <f>IF(N226="snížená",J226,0)</f>
        <v>0</v>
      </c>
      <c r="BG226" s="152">
        <f>IF(N226="zákl. přenesená",J226,0)</f>
        <v>0</v>
      </c>
      <c r="BH226" s="152">
        <f>IF(N226="sníž. přenesená",J226,0)</f>
        <v>0</v>
      </c>
      <c r="BI226" s="152">
        <f>IF(N226="nulová",J226,0)</f>
        <v>0</v>
      </c>
      <c r="BJ226" s="17" t="s">
        <v>87</v>
      </c>
      <c r="BK226" s="152">
        <f>ROUND(I226*H226,2)</f>
        <v>0</v>
      </c>
      <c r="BL226" s="17" t="s">
        <v>379</v>
      </c>
      <c r="BM226" s="151" t="s">
        <v>4752</v>
      </c>
    </row>
    <row r="227" spans="2:65" s="1" customFormat="1" ht="24.2" customHeight="1">
      <c r="B227" s="32"/>
      <c r="C227" s="139" t="s">
        <v>606</v>
      </c>
      <c r="D227" s="139" t="s">
        <v>375</v>
      </c>
      <c r="E227" s="140" t="s">
        <v>4753</v>
      </c>
      <c r="F227" s="141" t="s">
        <v>4754</v>
      </c>
      <c r="G227" s="142" t="s">
        <v>172</v>
      </c>
      <c r="H227" s="143">
        <v>71</v>
      </c>
      <c r="I227" s="144"/>
      <c r="J227" s="145">
        <f>ROUND(I227*H227,2)</f>
        <v>0</v>
      </c>
      <c r="K227" s="146"/>
      <c r="L227" s="32"/>
      <c r="M227" s="147" t="s">
        <v>1</v>
      </c>
      <c r="N227" s="148" t="s">
        <v>45</v>
      </c>
      <c r="P227" s="149">
        <f>O227*H227</f>
        <v>0</v>
      </c>
      <c r="Q227" s="149">
        <v>0</v>
      </c>
      <c r="R227" s="149">
        <f>Q227*H227</f>
        <v>0</v>
      </c>
      <c r="S227" s="149">
        <v>0</v>
      </c>
      <c r="T227" s="150">
        <f>S227*H227</f>
        <v>0</v>
      </c>
      <c r="AR227" s="151" t="s">
        <v>379</v>
      </c>
      <c r="AT227" s="151" t="s">
        <v>375</v>
      </c>
      <c r="AU227" s="151" t="s">
        <v>90</v>
      </c>
      <c r="AY227" s="17" t="s">
        <v>373</v>
      </c>
      <c r="BE227" s="152">
        <f>IF(N227="základní",J227,0)</f>
        <v>0</v>
      </c>
      <c r="BF227" s="152">
        <f>IF(N227="snížená",J227,0)</f>
        <v>0</v>
      </c>
      <c r="BG227" s="152">
        <f>IF(N227="zákl. přenesená",J227,0)</f>
        <v>0</v>
      </c>
      <c r="BH227" s="152">
        <f>IF(N227="sníž. přenesená",J227,0)</f>
        <v>0</v>
      </c>
      <c r="BI227" s="152">
        <f>IF(N227="nulová",J227,0)</f>
        <v>0</v>
      </c>
      <c r="BJ227" s="17" t="s">
        <v>87</v>
      </c>
      <c r="BK227" s="152">
        <f>ROUND(I227*H227,2)</f>
        <v>0</v>
      </c>
      <c r="BL227" s="17" t="s">
        <v>379</v>
      </c>
      <c r="BM227" s="151" t="s">
        <v>4755</v>
      </c>
    </row>
    <row r="228" spans="2:65" s="1" customFormat="1" ht="37.9" customHeight="1">
      <c r="B228" s="32"/>
      <c r="C228" s="139" t="s">
        <v>614</v>
      </c>
      <c r="D228" s="139" t="s">
        <v>375</v>
      </c>
      <c r="E228" s="140" t="s">
        <v>409</v>
      </c>
      <c r="F228" s="141" t="s">
        <v>410</v>
      </c>
      <c r="G228" s="142" t="s">
        <v>395</v>
      </c>
      <c r="H228" s="143">
        <v>560</v>
      </c>
      <c r="I228" s="144"/>
      <c r="J228" s="145">
        <f>ROUND(I228*H228,2)</f>
        <v>0</v>
      </c>
      <c r="K228" s="146"/>
      <c r="L228" s="32"/>
      <c r="M228" s="147" t="s">
        <v>1</v>
      </c>
      <c r="N228" s="148" t="s">
        <v>45</v>
      </c>
      <c r="P228" s="149">
        <f>O228*H228</f>
        <v>0</v>
      </c>
      <c r="Q228" s="149">
        <v>0</v>
      </c>
      <c r="R228" s="149">
        <f>Q228*H228</f>
        <v>0</v>
      </c>
      <c r="S228" s="149">
        <v>0</v>
      </c>
      <c r="T228" s="150">
        <f>S228*H228</f>
        <v>0</v>
      </c>
      <c r="AR228" s="151" t="s">
        <v>379</v>
      </c>
      <c r="AT228" s="151" t="s">
        <v>375</v>
      </c>
      <c r="AU228" s="151" t="s">
        <v>90</v>
      </c>
      <c r="AY228" s="17" t="s">
        <v>373</v>
      </c>
      <c r="BE228" s="152">
        <f>IF(N228="základní",J228,0)</f>
        <v>0</v>
      </c>
      <c r="BF228" s="152">
        <f>IF(N228="snížená",J228,0)</f>
        <v>0</v>
      </c>
      <c r="BG228" s="152">
        <f>IF(N228="zákl. přenesená",J228,0)</f>
        <v>0</v>
      </c>
      <c r="BH228" s="152">
        <f>IF(N228="sníž. přenesená",J228,0)</f>
        <v>0</v>
      </c>
      <c r="BI228" s="152">
        <f>IF(N228="nulová",J228,0)</f>
        <v>0</v>
      </c>
      <c r="BJ228" s="17" t="s">
        <v>87</v>
      </c>
      <c r="BK228" s="152">
        <f>ROUND(I228*H228,2)</f>
        <v>0</v>
      </c>
      <c r="BL228" s="17" t="s">
        <v>379</v>
      </c>
      <c r="BM228" s="151" t="s">
        <v>4756</v>
      </c>
    </row>
    <row r="229" spans="2:65" s="13" customFormat="1" ht="11.25">
      <c r="B229" s="160"/>
      <c r="D229" s="154" t="s">
        <v>381</v>
      </c>
      <c r="E229" s="161" t="s">
        <v>1</v>
      </c>
      <c r="F229" s="162" t="s">
        <v>4757</v>
      </c>
      <c r="H229" s="163">
        <v>164.4</v>
      </c>
      <c r="I229" s="164"/>
      <c r="L229" s="160"/>
      <c r="M229" s="165"/>
      <c r="T229" s="166"/>
      <c r="AT229" s="161" t="s">
        <v>381</v>
      </c>
      <c r="AU229" s="161" t="s">
        <v>90</v>
      </c>
      <c r="AV229" s="13" t="s">
        <v>90</v>
      </c>
      <c r="AW229" s="13" t="s">
        <v>36</v>
      </c>
      <c r="AX229" s="13" t="s">
        <v>80</v>
      </c>
      <c r="AY229" s="161" t="s">
        <v>373</v>
      </c>
    </row>
    <row r="230" spans="2:65" s="13" customFormat="1" ht="11.25">
      <c r="B230" s="160"/>
      <c r="D230" s="154" t="s">
        <v>381</v>
      </c>
      <c r="E230" s="161" t="s">
        <v>1</v>
      </c>
      <c r="F230" s="162" t="s">
        <v>4758</v>
      </c>
      <c r="H230" s="163">
        <v>-97.340999999999994</v>
      </c>
      <c r="I230" s="164"/>
      <c r="L230" s="160"/>
      <c r="M230" s="165"/>
      <c r="T230" s="166"/>
      <c r="AT230" s="161" t="s">
        <v>381</v>
      </c>
      <c r="AU230" s="161" t="s">
        <v>90</v>
      </c>
      <c r="AV230" s="13" t="s">
        <v>90</v>
      </c>
      <c r="AW230" s="13" t="s">
        <v>36</v>
      </c>
      <c r="AX230" s="13" t="s">
        <v>80</v>
      </c>
      <c r="AY230" s="161" t="s">
        <v>373</v>
      </c>
    </row>
    <row r="231" spans="2:65" s="13" customFormat="1" ht="11.25">
      <c r="B231" s="160"/>
      <c r="D231" s="154" t="s">
        <v>381</v>
      </c>
      <c r="E231" s="161" t="s">
        <v>1</v>
      </c>
      <c r="F231" s="162" t="s">
        <v>4759</v>
      </c>
      <c r="H231" s="163">
        <v>11.567</v>
      </c>
      <c r="I231" s="164"/>
      <c r="L231" s="160"/>
      <c r="M231" s="165"/>
      <c r="T231" s="166"/>
      <c r="AT231" s="161" t="s">
        <v>381</v>
      </c>
      <c r="AU231" s="161" t="s">
        <v>90</v>
      </c>
      <c r="AV231" s="13" t="s">
        <v>90</v>
      </c>
      <c r="AW231" s="13" t="s">
        <v>36</v>
      </c>
      <c r="AX231" s="13" t="s">
        <v>80</v>
      </c>
      <c r="AY231" s="161" t="s">
        <v>373</v>
      </c>
    </row>
    <row r="232" spans="2:65" s="13" customFormat="1" ht="11.25">
      <c r="B232" s="160"/>
      <c r="D232" s="154" t="s">
        <v>381</v>
      </c>
      <c r="E232" s="161" t="s">
        <v>1</v>
      </c>
      <c r="F232" s="162" t="s">
        <v>4760</v>
      </c>
      <c r="H232" s="163">
        <v>3.3889999999999998</v>
      </c>
      <c r="I232" s="164"/>
      <c r="L232" s="160"/>
      <c r="M232" s="165"/>
      <c r="T232" s="166"/>
      <c r="AT232" s="161" t="s">
        <v>381</v>
      </c>
      <c r="AU232" s="161" t="s">
        <v>90</v>
      </c>
      <c r="AV232" s="13" t="s">
        <v>90</v>
      </c>
      <c r="AW232" s="13" t="s">
        <v>36</v>
      </c>
      <c r="AX232" s="13" t="s">
        <v>80</v>
      </c>
      <c r="AY232" s="161" t="s">
        <v>373</v>
      </c>
    </row>
    <row r="233" spans="2:65" s="15" customFormat="1" ht="11.25">
      <c r="B233" s="178"/>
      <c r="D233" s="154" t="s">
        <v>381</v>
      </c>
      <c r="E233" s="179" t="s">
        <v>1</v>
      </c>
      <c r="F233" s="180" t="s">
        <v>406</v>
      </c>
      <c r="H233" s="181">
        <v>82.015000000000001</v>
      </c>
      <c r="I233" s="182"/>
      <c r="L233" s="178"/>
      <c r="M233" s="183"/>
      <c r="T233" s="184"/>
      <c r="AT233" s="179" t="s">
        <v>381</v>
      </c>
      <c r="AU233" s="179" t="s">
        <v>90</v>
      </c>
      <c r="AV233" s="15" t="s">
        <v>392</v>
      </c>
      <c r="AW233" s="15" t="s">
        <v>36</v>
      </c>
      <c r="AX233" s="15" t="s">
        <v>80</v>
      </c>
      <c r="AY233" s="179" t="s">
        <v>373</v>
      </c>
    </row>
    <row r="234" spans="2:65" s="13" customFormat="1" ht="11.25">
      <c r="B234" s="160"/>
      <c r="D234" s="154" t="s">
        <v>381</v>
      </c>
      <c r="E234" s="161" t="s">
        <v>1</v>
      </c>
      <c r="F234" s="162" t="s">
        <v>4761</v>
      </c>
      <c r="H234" s="163">
        <v>82.015000000000001</v>
      </c>
      <c r="I234" s="164"/>
      <c r="L234" s="160"/>
      <c r="M234" s="165"/>
      <c r="T234" s="166"/>
      <c r="AT234" s="161" t="s">
        <v>381</v>
      </c>
      <c r="AU234" s="161" t="s">
        <v>90</v>
      </c>
      <c r="AV234" s="13" t="s">
        <v>90</v>
      </c>
      <c r="AW234" s="13" t="s">
        <v>36</v>
      </c>
      <c r="AX234" s="13" t="s">
        <v>80</v>
      </c>
      <c r="AY234" s="161" t="s">
        <v>373</v>
      </c>
    </row>
    <row r="235" spans="2:65" s="13" customFormat="1" ht="11.25">
      <c r="B235" s="160"/>
      <c r="D235" s="154" t="s">
        <v>381</v>
      </c>
      <c r="E235" s="161" t="s">
        <v>1</v>
      </c>
      <c r="F235" s="162" t="s">
        <v>4762</v>
      </c>
      <c r="H235" s="163">
        <v>395.97</v>
      </c>
      <c r="I235" s="164"/>
      <c r="L235" s="160"/>
      <c r="M235" s="165"/>
      <c r="T235" s="166"/>
      <c r="AT235" s="161" t="s">
        <v>381</v>
      </c>
      <c r="AU235" s="161" t="s">
        <v>90</v>
      </c>
      <c r="AV235" s="13" t="s">
        <v>90</v>
      </c>
      <c r="AW235" s="13" t="s">
        <v>36</v>
      </c>
      <c r="AX235" s="13" t="s">
        <v>80</v>
      </c>
      <c r="AY235" s="161" t="s">
        <v>373</v>
      </c>
    </row>
    <row r="236" spans="2:65" s="14" customFormat="1" ht="11.25">
      <c r="B236" s="167"/>
      <c r="D236" s="154" t="s">
        <v>381</v>
      </c>
      <c r="E236" s="168" t="s">
        <v>1</v>
      </c>
      <c r="F236" s="169" t="s">
        <v>386</v>
      </c>
      <c r="H236" s="170">
        <v>560</v>
      </c>
      <c r="I236" s="171"/>
      <c r="L236" s="167"/>
      <c r="M236" s="172"/>
      <c r="T236" s="173"/>
      <c r="AT236" s="168" t="s">
        <v>381</v>
      </c>
      <c r="AU236" s="168" t="s">
        <v>90</v>
      </c>
      <c r="AV236" s="14" t="s">
        <v>379</v>
      </c>
      <c r="AW236" s="14" t="s">
        <v>36</v>
      </c>
      <c r="AX236" s="14" t="s">
        <v>87</v>
      </c>
      <c r="AY236" s="168" t="s">
        <v>373</v>
      </c>
    </row>
    <row r="237" spans="2:65" s="1" customFormat="1" ht="37.9" customHeight="1">
      <c r="B237" s="32"/>
      <c r="C237" s="139" t="s">
        <v>621</v>
      </c>
      <c r="D237" s="139" t="s">
        <v>375</v>
      </c>
      <c r="E237" s="140" t="s">
        <v>3070</v>
      </c>
      <c r="F237" s="141" t="s">
        <v>3071</v>
      </c>
      <c r="G237" s="142" t="s">
        <v>395</v>
      </c>
      <c r="H237" s="143">
        <v>252.4</v>
      </c>
      <c r="I237" s="144"/>
      <c r="J237" s="145">
        <f>ROUND(I237*H237,2)</f>
        <v>0</v>
      </c>
      <c r="K237" s="146"/>
      <c r="L237" s="32"/>
      <c r="M237" s="147" t="s">
        <v>1</v>
      </c>
      <c r="N237" s="148" t="s">
        <v>45</v>
      </c>
      <c r="P237" s="149">
        <f>O237*H237</f>
        <v>0</v>
      </c>
      <c r="Q237" s="149">
        <v>0</v>
      </c>
      <c r="R237" s="149">
        <f>Q237*H237</f>
        <v>0</v>
      </c>
      <c r="S237" s="149">
        <v>0</v>
      </c>
      <c r="T237" s="150">
        <f>S237*H237</f>
        <v>0</v>
      </c>
      <c r="AR237" s="151" t="s">
        <v>379</v>
      </c>
      <c r="AT237" s="151" t="s">
        <v>375</v>
      </c>
      <c r="AU237" s="151" t="s">
        <v>90</v>
      </c>
      <c r="AY237" s="17" t="s">
        <v>373</v>
      </c>
      <c r="BE237" s="152">
        <f>IF(N237="základní",J237,0)</f>
        <v>0</v>
      </c>
      <c r="BF237" s="152">
        <f>IF(N237="snížená",J237,0)</f>
        <v>0</v>
      </c>
      <c r="BG237" s="152">
        <f>IF(N237="zákl. přenesená",J237,0)</f>
        <v>0</v>
      </c>
      <c r="BH237" s="152">
        <f>IF(N237="sníž. přenesená",J237,0)</f>
        <v>0</v>
      </c>
      <c r="BI237" s="152">
        <f>IF(N237="nulová",J237,0)</f>
        <v>0</v>
      </c>
      <c r="BJ237" s="17" t="s">
        <v>87</v>
      </c>
      <c r="BK237" s="152">
        <f>ROUND(I237*H237,2)</f>
        <v>0</v>
      </c>
      <c r="BL237" s="17" t="s">
        <v>379</v>
      </c>
      <c r="BM237" s="151" t="s">
        <v>4763</v>
      </c>
    </row>
    <row r="238" spans="2:65" s="13" customFormat="1" ht="11.25">
      <c r="B238" s="160"/>
      <c r="D238" s="154" t="s">
        <v>381</v>
      </c>
      <c r="E238" s="161" t="s">
        <v>1</v>
      </c>
      <c r="F238" s="162" t="s">
        <v>4764</v>
      </c>
      <c r="H238" s="163">
        <v>252.4</v>
      </c>
      <c r="I238" s="164"/>
      <c r="L238" s="160"/>
      <c r="M238" s="165"/>
      <c r="T238" s="166"/>
      <c r="AT238" s="161" t="s">
        <v>381</v>
      </c>
      <c r="AU238" s="161" t="s">
        <v>90</v>
      </c>
      <c r="AV238" s="13" t="s">
        <v>90</v>
      </c>
      <c r="AW238" s="13" t="s">
        <v>36</v>
      </c>
      <c r="AX238" s="13" t="s">
        <v>87</v>
      </c>
      <c r="AY238" s="161" t="s">
        <v>373</v>
      </c>
    </row>
    <row r="239" spans="2:65" s="1" customFormat="1" ht="37.9" customHeight="1">
      <c r="B239" s="32"/>
      <c r="C239" s="139" t="s">
        <v>627</v>
      </c>
      <c r="D239" s="139" t="s">
        <v>375</v>
      </c>
      <c r="E239" s="140" t="s">
        <v>4233</v>
      </c>
      <c r="F239" s="141" t="s">
        <v>4234</v>
      </c>
      <c r="G239" s="142" t="s">
        <v>395</v>
      </c>
      <c r="H239" s="143">
        <v>1766.8</v>
      </c>
      <c r="I239" s="144"/>
      <c r="J239" s="145">
        <f>ROUND(I239*H239,2)</f>
        <v>0</v>
      </c>
      <c r="K239" s="146"/>
      <c r="L239" s="32"/>
      <c r="M239" s="147" t="s">
        <v>1</v>
      </c>
      <c r="N239" s="148" t="s">
        <v>45</v>
      </c>
      <c r="P239" s="149">
        <f>O239*H239</f>
        <v>0</v>
      </c>
      <c r="Q239" s="149">
        <v>0</v>
      </c>
      <c r="R239" s="149">
        <f>Q239*H239</f>
        <v>0</v>
      </c>
      <c r="S239" s="149">
        <v>0</v>
      </c>
      <c r="T239" s="150">
        <f>S239*H239</f>
        <v>0</v>
      </c>
      <c r="AR239" s="151" t="s">
        <v>379</v>
      </c>
      <c r="AT239" s="151" t="s">
        <v>375</v>
      </c>
      <c r="AU239" s="151" t="s">
        <v>90</v>
      </c>
      <c r="AY239" s="17" t="s">
        <v>373</v>
      </c>
      <c r="BE239" s="152">
        <f>IF(N239="základní",J239,0)</f>
        <v>0</v>
      </c>
      <c r="BF239" s="152">
        <f>IF(N239="snížená",J239,0)</f>
        <v>0</v>
      </c>
      <c r="BG239" s="152">
        <f>IF(N239="zákl. přenesená",J239,0)</f>
        <v>0</v>
      </c>
      <c r="BH239" s="152">
        <f>IF(N239="sníž. přenesená",J239,0)</f>
        <v>0</v>
      </c>
      <c r="BI239" s="152">
        <f>IF(N239="nulová",J239,0)</f>
        <v>0</v>
      </c>
      <c r="BJ239" s="17" t="s">
        <v>87</v>
      </c>
      <c r="BK239" s="152">
        <f>ROUND(I239*H239,2)</f>
        <v>0</v>
      </c>
      <c r="BL239" s="17" t="s">
        <v>379</v>
      </c>
      <c r="BM239" s="151" t="s">
        <v>4765</v>
      </c>
    </row>
    <row r="240" spans="2:65" s="13" customFormat="1" ht="11.25">
      <c r="B240" s="160"/>
      <c r="D240" s="154" t="s">
        <v>381</v>
      </c>
      <c r="E240" s="161" t="s">
        <v>1</v>
      </c>
      <c r="F240" s="162" t="s">
        <v>4766</v>
      </c>
      <c r="H240" s="163">
        <v>1766.8</v>
      </c>
      <c r="I240" s="164"/>
      <c r="L240" s="160"/>
      <c r="M240" s="165"/>
      <c r="T240" s="166"/>
      <c r="AT240" s="161" t="s">
        <v>381</v>
      </c>
      <c r="AU240" s="161" t="s">
        <v>90</v>
      </c>
      <c r="AV240" s="13" t="s">
        <v>90</v>
      </c>
      <c r="AW240" s="13" t="s">
        <v>36</v>
      </c>
      <c r="AX240" s="13" t="s">
        <v>87</v>
      </c>
      <c r="AY240" s="161" t="s">
        <v>373</v>
      </c>
    </row>
    <row r="241" spans="2:65" s="1" customFormat="1" ht="37.9" customHeight="1">
      <c r="B241" s="32"/>
      <c r="C241" s="139" t="s">
        <v>638</v>
      </c>
      <c r="D241" s="139" t="s">
        <v>375</v>
      </c>
      <c r="E241" s="140" t="s">
        <v>4237</v>
      </c>
      <c r="F241" s="141" t="s">
        <v>4238</v>
      </c>
      <c r="G241" s="142" t="s">
        <v>395</v>
      </c>
      <c r="H241" s="143">
        <v>334.5</v>
      </c>
      <c r="I241" s="144"/>
      <c r="J241" s="145">
        <f>ROUND(I241*H241,2)</f>
        <v>0</v>
      </c>
      <c r="K241" s="146"/>
      <c r="L241" s="32"/>
      <c r="M241" s="147" t="s">
        <v>1</v>
      </c>
      <c r="N241" s="148" t="s">
        <v>45</v>
      </c>
      <c r="P241" s="149">
        <f>O241*H241</f>
        <v>0</v>
      </c>
      <c r="Q241" s="149">
        <v>0</v>
      </c>
      <c r="R241" s="149">
        <f>Q241*H241</f>
        <v>0</v>
      </c>
      <c r="S241" s="149">
        <v>0</v>
      </c>
      <c r="T241" s="150">
        <f>S241*H241</f>
        <v>0</v>
      </c>
      <c r="AR241" s="151" t="s">
        <v>379</v>
      </c>
      <c r="AT241" s="151" t="s">
        <v>375</v>
      </c>
      <c r="AU241" s="151" t="s">
        <v>90</v>
      </c>
      <c r="AY241" s="17" t="s">
        <v>373</v>
      </c>
      <c r="BE241" s="152">
        <f>IF(N241="základní",J241,0)</f>
        <v>0</v>
      </c>
      <c r="BF241" s="152">
        <f>IF(N241="snížená",J241,0)</f>
        <v>0</v>
      </c>
      <c r="BG241" s="152">
        <f>IF(N241="zákl. přenesená",J241,0)</f>
        <v>0</v>
      </c>
      <c r="BH241" s="152">
        <f>IF(N241="sníž. přenesená",J241,0)</f>
        <v>0</v>
      </c>
      <c r="BI241" s="152">
        <f>IF(N241="nulová",J241,0)</f>
        <v>0</v>
      </c>
      <c r="BJ241" s="17" t="s">
        <v>87</v>
      </c>
      <c r="BK241" s="152">
        <f>ROUND(I241*H241,2)</f>
        <v>0</v>
      </c>
      <c r="BL241" s="17" t="s">
        <v>379</v>
      </c>
      <c r="BM241" s="151" t="s">
        <v>4767</v>
      </c>
    </row>
    <row r="242" spans="2:65" s="13" customFormat="1" ht="11.25">
      <c r="B242" s="160"/>
      <c r="D242" s="154" t="s">
        <v>381</v>
      </c>
      <c r="E242" s="161" t="s">
        <v>1</v>
      </c>
      <c r="F242" s="162" t="s">
        <v>4768</v>
      </c>
      <c r="H242" s="163">
        <v>334.5</v>
      </c>
      <c r="I242" s="164"/>
      <c r="L242" s="160"/>
      <c r="M242" s="165"/>
      <c r="T242" s="166"/>
      <c r="AT242" s="161" t="s">
        <v>381</v>
      </c>
      <c r="AU242" s="161" t="s">
        <v>90</v>
      </c>
      <c r="AV242" s="13" t="s">
        <v>90</v>
      </c>
      <c r="AW242" s="13" t="s">
        <v>36</v>
      </c>
      <c r="AX242" s="13" t="s">
        <v>87</v>
      </c>
      <c r="AY242" s="161" t="s">
        <v>373</v>
      </c>
    </row>
    <row r="243" spans="2:65" s="1" customFormat="1" ht="37.9" customHeight="1">
      <c r="B243" s="32"/>
      <c r="C243" s="139" t="s">
        <v>644</v>
      </c>
      <c r="D243" s="139" t="s">
        <v>375</v>
      </c>
      <c r="E243" s="140" t="s">
        <v>4241</v>
      </c>
      <c r="F243" s="141" t="s">
        <v>4242</v>
      </c>
      <c r="G243" s="142" t="s">
        <v>395</v>
      </c>
      <c r="H243" s="143">
        <v>2341.5</v>
      </c>
      <c r="I243" s="144"/>
      <c r="J243" s="145">
        <f>ROUND(I243*H243,2)</f>
        <v>0</v>
      </c>
      <c r="K243" s="146"/>
      <c r="L243" s="32"/>
      <c r="M243" s="147" t="s">
        <v>1</v>
      </c>
      <c r="N243" s="148" t="s">
        <v>45</v>
      </c>
      <c r="P243" s="149">
        <f>O243*H243</f>
        <v>0</v>
      </c>
      <c r="Q243" s="149">
        <v>0</v>
      </c>
      <c r="R243" s="149">
        <f>Q243*H243</f>
        <v>0</v>
      </c>
      <c r="S243" s="149">
        <v>0</v>
      </c>
      <c r="T243" s="150">
        <f>S243*H243</f>
        <v>0</v>
      </c>
      <c r="AR243" s="151" t="s">
        <v>379</v>
      </c>
      <c r="AT243" s="151" t="s">
        <v>375</v>
      </c>
      <c r="AU243" s="151" t="s">
        <v>90</v>
      </c>
      <c r="AY243" s="17" t="s">
        <v>373</v>
      </c>
      <c r="BE243" s="152">
        <f>IF(N243="základní",J243,0)</f>
        <v>0</v>
      </c>
      <c r="BF243" s="152">
        <f>IF(N243="snížená",J243,0)</f>
        <v>0</v>
      </c>
      <c r="BG243" s="152">
        <f>IF(N243="zákl. přenesená",J243,0)</f>
        <v>0</v>
      </c>
      <c r="BH243" s="152">
        <f>IF(N243="sníž. přenesená",J243,0)</f>
        <v>0</v>
      </c>
      <c r="BI243" s="152">
        <f>IF(N243="nulová",J243,0)</f>
        <v>0</v>
      </c>
      <c r="BJ243" s="17" t="s">
        <v>87</v>
      </c>
      <c r="BK243" s="152">
        <f>ROUND(I243*H243,2)</f>
        <v>0</v>
      </c>
      <c r="BL243" s="17" t="s">
        <v>379</v>
      </c>
      <c r="BM243" s="151" t="s">
        <v>4769</v>
      </c>
    </row>
    <row r="244" spans="2:65" s="13" customFormat="1" ht="11.25">
      <c r="B244" s="160"/>
      <c r="D244" s="154" t="s">
        <v>381</v>
      </c>
      <c r="E244" s="161" t="s">
        <v>1</v>
      </c>
      <c r="F244" s="162" t="s">
        <v>4770</v>
      </c>
      <c r="H244" s="163">
        <v>2341.5</v>
      </c>
      <c r="I244" s="164"/>
      <c r="L244" s="160"/>
      <c r="M244" s="165"/>
      <c r="T244" s="166"/>
      <c r="AT244" s="161" t="s">
        <v>381</v>
      </c>
      <c r="AU244" s="161" t="s">
        <v>90</v>
      </c>
      <c r="AV244" s="13" t="s">
        <v>90</v>
      </c>
      <c r="AW244" s="13" t="s">
        <v>36</v>
      </c>
      <c r="AX244" s="13" t="s">
        <v>87</v>
      </c>
      <c r="AY244" s="161" t="s">
        <v>373</v>
      </c>
    </row>
    <row r="245" spans="2:65" s="1" customFormat="1" ht="24.2" customHeight="1">
      <c r="B245" s="32"/>
      <c r="C245" s="139" t="s">
        <v>658</v>
      </c>
      <c r="D245" s="139" t="s">
        <v>375</v>
      </c>
      <c r="E245" s="140" t="s">
        <v>3076</v>
      </c>
      <c r="F245" s="141" t="s">
        <v>3077</v>
      </c>
      <c r="G245" s="142" t="s">
        <v>395</v>
      </c>
      <c r="H245" s="143">
        <v>82.1</v>
      </c>
      <c r="I245" s="144"/>
      <c r="J245" s="145">
        <f>ROUND(I245*H245,2)</f>
        <v>0</v>
      </c>
      <c r="K245" s="146"/>
      <c r="L245" s="32"/>
      <c r="M245" s="147" t="s">
        <v>1</v>
      </c>
      <c r="N245" s="148" t="s">
        <v>45</v>
      </c>
      <c r="P245" s="149">
        <f>O245*H245</f>
        <v>0</v>
      </c>
      <c r="Q245" s="149">
        <v>0</v>
      </c>
      <c r="R245" s="149">
        <f>Q245*H245</f>
        <v>0</v>
      </c>
      <c r="S245" s="149">
        <v>0</v>
      </c>
      <c r="T245" s="150">
        <f>S245*H245</f>
        <v>0</v>
      </c>
      <c r="AR245" s="151" t="s">
        <v>379</v>
      </c>
      <c r="AT245" s="151" t="s">
        <v>375</v>
      </c>
      <c r="AU245" s="151" t="s">
        <v>90</v>
      </c>
      <c r="AY245" s="17" t="s">
        <v>373</v>
      </c>
      <c r="BE245" s="152">
        <f>IF(N245="základní",J245,0)</f>
        <v>0</v>
      </c>
      <c r="BF245" s="152">
        <f>IF(N245="snížená",J245,0)</f>
        <v>0</v>
      </c>
      <c r="BG245" s="152">
        <f>IF(N245="zákl. přenesená",J245,0)</f>
        <v>0</v>
      </c>
      <c r="BH245" s="152">
        <f>IF(N245="sníž. přenesená",J245,0)</f>
        <v>0</v>
      </c>
      <c r="BI245" s="152">
        <f>IF(N245="nulová",J245,0)</f>
        <v>0</v>
      </c>
      <c r="BJ245" s="17" t="s">
        <v>87</v>
      </c>
      <c r="BK245" s="152">
        <f>ROUND(I245*H245,2)</f>
        <v>0</v>
      </c>
      <c r="BL245" s="17" t="s">
        <v>379</v>
      </c>
      <c r="BM245" s="151" t="s">
        <v>4771</v>
      </c>
    </row>
    <row r="246" spans="2:65" s="13" customFormat="1" ht="11.25">
      <c r="B246" s="160"/>
      <c r="D246" s="154" t="s">
        <v>381</v>
      </c>
      <c r="E246" s="161" t="s">
        <v>1</v>
      </c>
      <c r="F246" s="162" t="s">
        <v>4757</v>
      </c>
      <c r="H246" s="163">
        <v>164.4</v>
      </c>
      <c r="I246" s="164"/>
      <c r="L246" s="160"/>
      <c r="M246" s="165"/>
      <c r="T246" s="166"/>
      <c r="AT246" s="161" t="s">
        <v>381</v>
      </c>
      <c r="AU246" s="161" t="s">
        <v>90</v>
      </c>
      <c r="AV246" s="13" t="s">
        <v>90</v>
      </c>
      <c r="AW246" s="13" t="s">
        <v>36</v>
      </c>
      <c r="AX246" s="13" t="s">
        <v>80</v>
      </c>
      <c r="AY246" s="161" t="s">
        <v>373</v>
      </c>
    </row>
    <row r="247" spans="2:65" s="13" customFormat="1" ht="11.25">
      <c r="B247" s="160"/>
      <c r="D247" s="154" t="s">
        <v>381</v>
      </c>
      <c r="E247" s="161" t="s">
        <v>1</v>
      </c>
      <c r="F247" s="162" t="s">
        <v>4758</v>
      </c>
      <c r="H247" s="163">
        <v>-97.340999999999994</v>
      </c>
      <c r="I247" s="164"/>
      <c r="L247" s="160"/>
      <c r="M247" s="165"/>
      <c r="T247" s="166"/>
      <c r="AT247" s="161" t="s">
        <v>381</v>
      </c>
      <c r="AU247" s="161" t="s">
        <v>90</v>
      </c>
      <c r="AV247" s="13" t="s">
        <v>90</v>
      </c>
      <c r="AW247" s="13" t="s">
        <v>36</v>
      </c>
      <c r="AX247" s="13" t="s">
        <v>80</v>
      </c>
      <c r="AY247" s="161" t="s">
        <v>373</v>
      </c>
    </row>
    <row r="248" spans="2:65" s="13" customFormat="1" ht="11.25">
      <c r="B248" s="160"/>
      <c r="D248" s="154" t="s">
        <v>381</v>
      </c>
      <c r="E248" s="161" t="s">
        <v>1</v>
      </c>
      <c r="F248" s="162" t="s">
        <v>4759</v>
      </c>
      <c r="H248" s="163">
        <v>11.567</v>
      </c>
      <c r="I248" s="164"/>
      <c r="L248" s="160"/>
      <c r="M248" s="165"/>
      <c r="T248" s="166"/>
      <c r="AT248" s="161" t="s">
        <v>381</v>
      </c>
      <c r="AU248" s="161" t="s">
        <v>90</v>
      </c>
      <c r="AV248" s="13" t="s">
        <v>90</v>
      </c>
      <c r="AW248" s="13" t="s">
        <v>36</v>
      </c>
      <c r="AX248" s="13" t="s">
        <v>80</v>
      </c>
      <c r="AY248" s="161" t="s">
        <v>373</v>
      </c>
    </row>
    <row r="249" spans="2:65" s="13" customFormat="1" ht="11.25">
      <c r="B249" s="160"/>
      <c r="D249" s="154" t="s">
        <v>381</v>
      </c>
      <c r="E249" s="161" t="s">
        <v>1</v>
      </c>
      <c r="F249" s="162" t="s">
        <v>4772</v>
      </c>
      <c r="H249" s="163">
        <v>3.4740000000000002</v>
      </c>
      <c r="I249" s="164"/>
      <c r="L249" s="160"/>
      <c r="M249" s="165"/>
      <c r="T249" s="166"/>
      <c r="AT249" s="161" t="s">
        <v>381</v>
      </c>
      <c r="AU249" s="161" t="s">
        <v>90</v>
      </c>
      <c r="AV249" s="13" t="s">
        <v>90</v>
      </c>
      <c r="AW249" s="13" t="s">
        <v>36</v>
      </c>
      <c r="AX249" s="13" t="s">
        <v>80</v>
      </c>
      <c r="AY249" s="161" t="s">
        <v>373</v>
      </c>
    </row>
    <row r="250" spans="2:65" s="14" customFormat="1" ht="11.25">
      <c r="B250" s="167"/>
      <c r="D250" s="154" t="s">
        <v>381</v>
      </c>
      <c r="E250" s="168" t="s">
        <v>1</v>
      </c>
      <c r="F250" s="169" t="s">
        <v>386</v>
      </c>
      <c r="H250" s="170">
        <v>82.100000000000009</v>
      </c>
      <c r="I250" s="171"/>
      <c r="L250" s="167"/>
      <c r="M250" s="172"/>
      <c r="T250" s="173"/>
      <c r="AT250" s="168" t="s">
        <v>381</v>
      </c>
      <c r="AU250" s="168" t="s">
        <v>90</v>
      </c>
      <c r="AV250" s="14" t="s">
        <v>379</v>
      </c>
      <c r="AW250" s="14" t="s">
        <v>36</v>
      </c>
      <c r="AX250" s="14" t="s">
        <v>87</v>
      </c>
      <c r="AY250" s="168" t="s">
        <v>373</v>
      </c>
    </row>
    <row r="251" spans="2:65" s="1" customFormat="1" ht="24.2" customHeight="1">
      <c r="B251" s="32"/>
      <c r="C251" s="139" t="s">
        <v>663</v>
      </c>
      <c r="D251" s="139" t="s">
        <v>375</v>
      </c>
      <c r="E251" s="140" t="s">
        <v>423</v>
      </c>
      <c r="F251" s="141" t="s">
        <v>424</v>
      </c>
      <c r="G251" s="142" t="s">
        <v>395</v>
      </c>
      <c r="H251" s="143">
        <v>395</v>
      </c>
      <c r="I251" s="144"/>
      <c r="J251" s="145">
        <f>ROUND(I251*H251,2)</f>
        <v>0</v>
      </c>
      <c r="K251" s="146"/>
      <c r="L251" s="32"/>
      <c r="M251" s="147" t="s">
        <v>1</v>
      </c>
      <c r="N251" s="148" t="s">
        <v>45</v>
      </c>
      <c r="P251" s="149">
        <f>O251*H251</f>
        <v>0</v>
      </c>
      <c r="Q251" s="149">
        <v>0</v>
      </c>
      <c r="R251" s="149">
        <f>Q251*H251</f>
        <v>0</v>
      </c>
      <c r="S251" s="149">
        <v>0</v>
      </c>
      <c r="T251" s="150">
        <f>S251*H251</f>
        <v>0</v>
      </c>
      <c r="AR251" s="151" t="s">
        <v>379</v>
      </c>
      <c r="AT251" s="151" t="s">
        <v>375</v>
      </c>
      <c r="AU251" s="151" t="s">
        <v>90</v>
      </c>
      <c r="AY251" s="17" t="s">
        <v>373</v>
      </c>
      <c r="BE251" s="152">
        <f>IF(N251="základní",J251,0)</f>
        <v>0</v>
      </c>
      <c r="BF251" s="152">
        <f>IF(N251="snížená",J251,0)</f>
        <v>0</v>
      </c>
      <c r="BG251" s="152">
        <f>IF(N251="zákl. přenesená",J251,0)</f>
        <v>0</v>
      </c>
      <c r="BH251" s="152">
        <f>IF(N251="sníž. přenesená",J251,0)</f>
        <v>0</v>
      </c>
      <c r="BI251" s="152">
        <f>IF(N251="nulová",J251,0)</f>
        <v>0</v>
      </c>
      <c r="BJ251" s="17" t="s">
        <v>87</v>
      </c>
      <c r="BK251" s="152">
        <f>ROUND(I251*H251,2)</f>
        <v>0</v>
      </c>
      <c r="BL251" s="17" t="s">
        <v>379</v>
      </c>
      <c r="BM251" s="151" t="s">
        <v>4773</v>
      </c>
    </row>
    <row r="252" spans="2:65" s="13" customFormat="1" ht="11.25">
      <c r="B252" s="160"/>
      <c r="D252" s="154" t="s">
        <v>381</v>
      </c>
      <c r="E252" s="161" t="s">
        <v>1</v>
      </c>
      <c r="F252" s="162" t="s">
        <v>4774</v>
      </c>
      <c r="H252" s="163">
        <v>395</v>
      </c>
      <c r="I252" s="164"/>
      <c r="L252" s="160"/>
      <c r="M252" s="165"/>
      <c r="T252" s="166"/>
      <c r="AT252" s="161" t="s">
        <v>381</v>
      </c>
      <c r="AU252" s="161" t="s">
        <v>90</v>
      </c>
      <c r="AV252" s="13" t="s">
        <v>90</v>
      </c>
      <c r="AW252" s="13" t="s">
        <v>36</v>
      </c>
      <c r="AX252" s="13" t="s">
        <v>87</v>
      </c>
      <c r="AY252" s="161" t="s">
        <v>373</v>
      </c>
    </row>
    <row r="253" spans="2:65" s="1" customFormat="1" ht="24.2" customHeight="1">
      <c r="B253" s="32"/>
      <c r="C253" s="139" t="s">
        <v>667</v>
      </c>
      <c r="D253" s="139" t="s">
        <v>375</v>
      </c>
      <c r="E253" s="140" t="s">
        <v>4256</v>
      </c>
      <c r="F253" s="141" t="s">
        <v>4257</v>
      </c>
      <c r="G253" s="142" t="s">
        <v>647</v>
      </c>
      <c r="H253" s="143">
        <v>1115.1099999999999</v>
      </c>
      <c r="I253" s="144"/>
      <c r="J253" s="145">
        <f>ROUND(I253*H253,2)</f>
        <v>0</v>
      </c>
      <c r="K253" s="146"/>
      <c r="L253" s="32"/>
      <c r="M253" s="147" t="s">
        <v>1</v>
      </c>
      <c r="N253" s="148" t="s">
        <v>45</v>
      </c>
      <c r="P253" s="149">
        <f>O253*H253</f>
        <v>0</v>
      </c>
      <c r="Q253" s="149">
        <v>0</v>
      </c>
      <c r="R253" s="149">
        <f>Q253*H253</f>
        <v>0</v>
      </c>
      <c r="S253" s="149">
        <v>0</v>
      </c>
      <c r="T253" s="150">
        <f>S253*H253</f>
        <v>0</v>
      </c>
      <c r="AR253" s="151" t="s">
        <v>379</v>
      </c>
      <c r="AT253" s="151" t="s">
        <v>375</v>
      </c>
      <c r="AU253" s="151" t="s">
        <v>90</v>
      </c>
      <c r="AY253" s="17" t="s">
        <v>373</v>
      </c>
      <c r="BE253" s="152">
        <f>IF(N253="základní",J253,0)</f>
        <v>0</v>
      </c>
      <c r="BF253" s="152">
        <f>IF(N253="snížená",J253,0)</f>
        <v>0</v>
      </c>
      <c r="BG253" s="152">
        <f>IF(N253="zákl. přenesená",J253,0)</f>
        <v>0</v>
      </c>
      <c r="BH253" s="152">
        <f>IF(N253="sníž. přenesená",J253,0)</f>
        <v>0</v>
      </c>
      <c r="BI253" s="152">
        <f>IF(N253="nulová",J253,0)</f>
        <v>0</v>
      </c>
      <c r="BJ253" s="17" t="s">
        <v>87</v>
      </c>
      <c r="BK253" s="152">
        <f>ROUND(I253*H253,2)</f>
        <v>0</v>
      </c>
      <c r="BL253" s="17" t="s">
        <v>379</v>
      </c>
      <c r="BM253" s="151" t="s">
        <v>4775</v>
      </c>
    </row>
    <row r="254" spans="2:65" s="13" customFormat="1" ht="11.25">
      <c r="B254" s="160"/>
      <c r="D254" s="154" t="s">
        <v>381</v>
      </c>
      <c r="E254" s="161" t="s">
        <v>1</v>
      </c>
      <c r="F254" s="162" t="s">
        <v>4776</v>
      </c>
      <c r="H254" s="163">
        <v>1115.1099999999999</v>
      </c>
      <c r="I254" s="164"/>
      <c r="L254" s="160"/>
      <c r="M254" s="165"/>
      <c r="T254" s="166"/>
      <c r="AT254" s="161" t="s">
        <v>381</v>
      </c>
      <c r="AU254" s="161" t="s">
        <v>90</v>
      </c>
      <c r="AV254" s="13" t="s">
        <v>90</v>
      </c>
      <c r="AW254" s="13" t="s">
        <v>36</v>
      </c>
      <c r="AX254" s="13" t="s">
        <v>87</v>
      </c>
      <c r="AY254" s="161" t="s">
        <v>373</v>
      </c>
    </row>
    <row r="255" spans="2:65" s="1" customFormat="1" ht="24.2" customHeight="1">
      <c r="B255" s="32"/>
      <c r="C255" s="139" t="s">
        <v>675</v>
      </c>
      <c r="D255" s="139" t="s">
        <v>375</v>
      </c>
      <c r="E255" s="140" t="s">
        <v>3090</v>
      </c>
      <c r="F255" s="141" t="s">
        <v>3091</v>
      </c>
      <c r="G255" s="142" t="s">
        <v>395</v>
      </c>
      <c r="H255" s="143">
        <v>669</v>
      </c>
      <c r="I255" s="144"/>
      <c r="J255" s="145">
        <f>ROUND(I255*H255,2)</f>
        <v>0</v>
      </c>
      <c r="K255" s="146"/>
      <c r="L255" s="32"/>
      <c r="M255" s="147" t="s">
        <v>1</v>
      </c>
      <c r="N255" s="148" t="s">
        <v>45</v>
      </c>
      <c r="P255" s="149">
        <f>O255*H255</f>
        <v>0</v>
      </c>
      <c r="Q255" s="149">
        <v>0</v>
      </c>
      <c r="R255" s="149">
        <f>Q255*H255</f>
        <v>0</v>
      </c>
      <c r="S255" s="149">
        <v>0</v>
      </c>
      <c r="T255" s="150">
        <f>S255*H255</f>
        <v>0</v>
      </c>
      <c r="AR255" s="151" t="s">
        <v>379</v>
      </c>
      <c r="AT255" s="151" t="s">
        <v>375</v>
      </c>
      <c r="AU255" s="151" t="s">
        <v>90</v>
      </c>
      <c r="AY255" s="17" t="s">
        <v>373</v>
      </c>
      <c r="BE255" s="152">
        <f>IF(N255="základní",J255,0)</f>
        <v>0</v>
      </c>
      <c r="BF255" s="152">
        <f>IF(N255="snížená",J255,0)</f>
        <v>0</v>
      </c>
      <c r="BG255" s="152">
        <f>IF(N255="zákl. přenesená",J255,0)</f>
        <v>0</v>
      </c>
      <c r="BH255" s="152">
        <f>IF(N255="sníž. přenesená",J255,0)</f>
        <v>0</v>
      </c>
      <c r="BI255" s="152">
        <f>IF(N255="nulová",J255,0)</f>
        <v>0</v>
      </c>
      <c r="BJ255" s="17" t="s">
        <v>87</v>
      </c>
      <c r="BK255" s="152">
        <f>ROUND(I255*H255,2)</f>
        <v>0</v>
      </c>
      <c r="BL255" s="17" t="s">
        <v>379</v>
      </c>
      <c r="BM255" s="151" t="s">
        <v>4777</v>
      </c>
    </row>
    <row r="256" spans="2:65" s="13" customFormat="1" ht="11.25">
      <c r="B256" s="160"/>
      <c r="D256" s="154" t="s">
        <v>381</v>
      </c>
      <c r="E256" s="161" t="s">
        <v>1</v>
      </c>
      <c r="F256" s="162" t="s">
        <v>4757</v>
      </c>
      <c r="H256" s="163">
        <v>164.4</v>
      </c>
      <c r="I256" s="164"/>
      <c r="L256" s="160"/>
      <c r="M256" s="165"/>
      <c r="T256" s="166"/>
      <c r="AT256" s="161" t="s">
        <v>381</v>
      </c>
      <c r="AU256" s="161" t="s">
        <v>90</v>
      </c>
      <c r="AV256" s="13" t="s">
        <v>90</v>
      </c>
      <c r="AW256" s="13" t="s">
        <v>36</v>
      </c>
      <c r="AX256" s="13" t="s">
        <v>80</v>
      </c>
      <c r="AY256" s="161" t="s">
        <v>373</v>
      </c>
    </row>
    <row r="257" spans="2:65" s="13" customFormat="1" ht="11.25">
      <c r="B257" s="160"/>
      <c r="D257" s="154" t="s">
        <v>381</v>
      </c>
      <c r="E257" s="161" t="s">
        <v>1</v>
      </c>
      <c r="F257" s="162" t="s">
        <v>4778</v>
      </c>
      <c r="H257" s="163">
        <v>504.6</v>
      </c>
      <c r="I257" s="164"/>
      <c r="L257" s="160"/>
      <c r="M257" s="165"/>
      <c r="T257" s="166"/>
      <c r="AT257" s="161" t="s">
        <v>381</v>
      </c>
      <c r="AU257" s="161" t="s">
        <v>90</v>
      </c>
      <c r="AV257" s="13" t="s">
        <v>90</v>
      </c>
      <c r="AW257" s="13" t="s">
        <v>36</v>
      </c>
      <c r="AX257" s="13" t="s">
        <v>80</v>
      </c>
      <c r="AY257" s="161" t="s">
        <v>373</v>
      </c>
    </row>
    <row r="258" spans="2:65" s="14" customFormat="1" ht="11.25">
      <c r="B258" s="167"/>
      <c r="D258" s="154" t="s">
        <v>381</v>
      </c>
      <c r="E258" s="168" t="s">
        <v>1</v>
      </c>
      <c r="F258" s="169" t="s">
        <v>386</v>
      </c>
      <c r="H258" s="170">
        <v>669</v>
      </c>
      <c r="I258" s="171"/>
      <c r="L258" s="167"/>
      <c r="M258" s="172"/>
      <c r="T258" s="173"/>
      <c r="AT258" s="168" t="s">
        <v>381</v>
      </c>
      <c r="AU258" s="168" t="s">
        <v>90</v>
      </c>
      <c r="AV258" s="14" t="s">
        <v>379</v>
      </c>
      <c r="AW258" s="14" t="s">
        <v>36</v>
      </c>
      <c r="AX258" s="14" t="s">
        <v>87</v>
      </c>
      <c r="AY258" s="168" t="s">
        <v>373</v>
      </c>
    </row>
    <row r="259" spans="2:65" s="1" customFormat="1" ht="24.2" customHeight="1">
      <c r="B259" s="32"/>
      <c r="C259" s="139" t="s">
        <v>682</v>
      </c>
      <c r="D259" s="139" t="s">
        <v>375</v>
      </c>
      <c r="E259" s="140" t="s">
        <v>439</v>
      </c>
      <c r="F259" s="141" t="s">
        <v>440</v>
      </c>
      <c r="G259" s="142" t="s">
        <v>395</v>
      </c>
      <c r="H259" s="143">
        <v>361</v>
      </c>
      <c r="I259" s="144"/>
      <c r="J259" s="145">
        <f>ROUND(I259*H259,2)</f>
        <v>0</v>
      </c>
      <c r="K259" s="146"/>
      <c r="L259" s="32"/>
      <c r="M259" s="147" t="s">
        <v>1</v>
      </c>
      <c r="N259" s="148" t="s">
        <v>45</v>
      </c>
      <c r="P259" s="149">
        <f>O259*H259</f>
        <v>0</v>
      </c>
      <c r="Q259" s="149">
        <v>0</v>
      </c>
      <c r="R259" s="149">
        <f>Q259*H259</f>
        <v>0</v>
      </c>
      <c r="S259" s="149">
        <v>0</v>
      </c>
      <c r="T259" s="150">
        <f>S259*H259</f>
        <v>0</v>
      </c>
      <c r="AR259" s="151" t="s">
        <v>379</v>
      </c>
      <c r="AT259" s="151" t="s">
        <v>375</v>
      </c>
      <c r="AU259" s="151" t="s">
        <v>90</v>
      </c>
      <c r="AY259" s="17" t="s">
        <v>373</v>
      </c>
      <c r="BE259" s="152">
        <f>IF(N259="základní",J259,0)</f>
        <v>0</v>
      </c>
      <c r="BF259" s="152">
        <f>IF(N259="snížená",J259,0)</f>
        <v>0</v>
      </c>
      <c r="BG259" s="152">
        <f>IF(N259="zákl. přenesená",J259,0)</f>
        <v>0</v>
      </c>
      <c r="BH259" s="152">
        <f>IF(N259="sníž. přenesená",J259,0)</f>
        <v>0</v>
      </c>
      <c r="BI259" s="152">
        <f>IF(N259="nulová",J259,0)</f>
        <v>0</v>
      </c>
      <c r="BJ259" s="17" t="s">
        <v>87</v>
      </c>
      <c r="BK259" s="152">
        <f>ROUND(I259*H259,2)</f>
        <v>0</v>
      </c>
      <c r="BL259" s="17" t="s">
        <v>379</v>
      </c>
      <c r="BM259" s="151" t="s">
        <v>4779</v>
      </c>
    </row>
    <row r="260" spans="2:65" s="13" customFormat="1" ht="11.25">
      <c r="B260" s="160"/>
      <c r="D260" s="154" t="s">
        <v>381</v>
      </c>
      <c r="E260" s="161" t="s">
        <v>1</v>
      </c>
      <c r="F260" s="162" t="s">
        <v>4757</v>
      </c>
      <c r="H260" s="163">
        <v>164.4</v>
      </c>
      <c r="I260" s="164"/>
      <c r="L260" s="160"/>
      <c r="M260" s="165"/>
      <c r="T260" s="166"/>
      <c r="AT260" s="161" t="s">
        <v>381</v>
      </c>
      <c r="AU260" s="161" t="s">
        <v>90</v>
      </c>
      <c r="AV260" s="13" t="s">
        <v>90</v>
      </c>
      <c r="AW260" s="13" t="s">
        <v>36</v>
      </c>
      <c r="AX260" s="13" t="s">
        <v>80</v>
      </c>
      <c r="AY260" s="161" t="s">
        <v>373</v>
      </c>
    </row>
    <row r="261" spans="2:65" s="13" customFormat="1" ht="11.25">
      <c r="B261" s="160"/>
      <c r="D261" s="154" t="s">
        <v>381</v>
      </c>
      <c r="E261" s="161" t="s">
        <v>1</v>
      </c>
      <c r="F261" s="162" t="s">
        <v>4758</v>
      </c>
      <c r="H261" s="163">
        <v>-97.340999999999994</v>
      </c>
      <c r="I261" s="164"/>
      <c r="L261" s="160"/>
      <c r="M261" s="165"/>
      <c r="T261" s="166"/>
      <c r="AT261" s="161" t="s">
        <v>381</v>
      </c>
      <c r="AU261" s="161" t="s">
        <v>90</v>
      </c>
      <c r="AV261" s="13" t="s">
        <v>90</v>
      </c>
      <c r="AW261" s="13" t="s">
        <v>36</v>
      </c>
      <c r="AX261" s="13" t="s">
        <v>80</v>
      </c>
      <c r="AY261" s="161" t="s">
        <v>373</v>
      </c>
    </row>
    <row r="262" spans="2:65" s="13" customFormat="1" ht="11.25">
      <c r="B262" s="160"/>
      <c r="D262" s="154" t="s">
        <v>381</v>
      </c>
      <c r="E262" s="161" t="s">
        <v>1</v>
      </c>
      <c r="F262" s="162" t="s">
        <v>4780</v>
      </c>
      <c r="H262" s="163">
        <v>505.286</v>
      </c>
      <c r="I262" s="164"/>
      <c r="L262" s="160"/>
      <c r="M262" s="165"/>
      <c r="T262" s="166"/>
      <c r="AT262" s="161" t="s">
        <v>381</v>
      </c>
      <c r="AU262" s="161" t="s">
        <v>90</v>
      </c>
      <c r="AV262" s="13" t="s">
        <v>90</v>
      </c>
      <c r="AW262" s="13" t="s">
        <v>36</v>
      </c>
      <c r="AX262" s="13" t="s">
        <v>80</v>
      </c>
      <c r="AY262" s="161" t="s">
        <v>373</v>
      </c>
    </row>
    <row r="263" spans="2:65" s="13" customFormat="1" ht="11.25">
      <c r="B263" s="160"/>
      <c r="D263" s="154" t="s">
        <v>381</v>
      </c>
      <c r="E263" s="161" t="s">
        <v>1</v>
      </c>
      <c r="F263" s="162" t="s">
        <v>4781</v>
      </c>
      <c r="H263" s="163">
        <v>-14.513999999999999</v>
      </c>
      <c r="I263" s="164"/>
      <c r="L263" s="160"/>
      <c r="M263" s="165"/>
      <c r="T263" s="166"/>
      <c r="AT263" s="161" t="s">
        <v>381</v>
      </c>
      <c r="AU263" s="161" t="s">
        <v>90</v>
      </c>
      <c r="AV263" s="13" t="s">
        <v>90</v>
      </c>
      <c r="AW263" s="13" t="s">
        <v>36</v>
      </c>
      <c r="AX263" s="13" t="s">
        <v>80</v>
      </c>
      <c r="AY263" s="161" t="s">
        <v>373</v>
      </c>
    </row>
    <row r="264" spans="2:65" s="12" customFormat="1" ht="11.25">
      <c r="B264" s="153"/>
      <c r="D264" s="154" t="s">
        <v>381</v>
      </c>
      <c r="E264" s="155" t="s">
        <v>1</v>
      </c>
      <c r="F264" s="156" t="s">
        <v>4681</v>
      </c>
      <c r="H264" s="155" t="s">
        <v>1</v>
      </c>
      <c r="I264" s="157"/>
      <c r="L264" s="153"/>
      <c r="M264" s="158"/>
      <c r="T264" s="159"/>
      <c r="AT264" s="155" t="s">
        <v>381</v>
      </c>
      <c r="AU264" s="155" t="s">
        <v>90</v>
      </c>
      <c r="AV264" s="12" t="s">
        <v>87</v>
      </c>
      <c r="AW264" s="12" t="s">
        <v>36</v>
      </c>
      <c r="AX264" s="12" t="s">
        <v>80</v>
      </c>
      <c r="AY264" s="155" t="s">
        <v>373</v>
      </c>
    </row>
    <row r="265" spans="2:65" s="13" customFormat="1" ht="11.25">
      <c r="B265" s="160"/>
      <c r="D265" s="154" t="s">
        <v>381</v>
      </c>
      <c r="E265" s="161" t="s">
        <v>1</v>
      </c>
      <c r="F265" s="162" t="s">
        <v>4782</v>
      </c>
      <c r="H265" s="163">
        <v>-35.947000000000003</v>
      </c>
      <c r="I265" s="164"/>
      <c r="L265" s="160"/>
      <c r="M265" s="165"/>
      <c r="T265" s="166"/>
      <c r="AT265" s="161" t="s">
        <v>381</v>
      </c>
      <c r="AU265" s="161" t="s">
        <v>90</v>
      </c>
      <c r="AV265" s="13" t="s">
        <v>90</v>
      </c>
      <c r="AW265" s="13" t="s">
        <v>36</v>
      </c>
      <c r="AX265" s="13" t="s">
        <v>80</v>
      </c>
      <c r="AY265" s="161" t="s">
        <v>373</v>
      </c>
    </row>
    <row r="266" spans="2:65" s="13" customFormat="1" ht="11.25">
      <c r="B266" s="160"/>
      <c r="D266" s="154" t="s">
        <v>381</v>
      </c>
      <c r="E266" s="161" t="s">
        <v>1</v>
      </c>
      <c r="F266" s="162" t="s">
        <v>4783</v>
      </c>
      <c r="H266" s="163">
        <v>-15.598000000000001</v>
      </c>
      <c r="I266" s="164"/>
      <c r="L266" s="160"/>
      <c r="M266" s="165"/>
      <c r="T266" s="166"/>
      <c r="AT266" s="161" t="s">
        <v>381</v>
      </c>
      <c r="AU266" s="161" t="s">
        <v>90</v>
      </c>
      <c r="AV266" s="13" t="s">
        <v>90</v>
      </c>
      <c r="AW266" s="13" t="s">
        <v>36</v>
      </c>
      <c r="AX266" s="13" t="s">
        <v>80</v>
      </c>
      <c r="AY266" s="161" t="s">
        <v>373</v>
      </c>
    </row>
    <row r="267" spans="2:65" s="13" customFormat="1" ht="11.25">
      <c r="B267" s="160"/>
      <c r="D267" s="154" t="s">
        <v>381</v>
      </c>
      <c r="E267" s="161" t="s">
        <v>1</v>
      </c>
      <c r="F267" s="162" t="s">
        <v>4784</v>
      </c>
      <c r="H267" s="163">
        <v>-3.7890000000000001</v>
      </c>
      <c r="I267" s="164"/>
      <c r="L267" s="160"/>
      <c r="M267" s="165"/>
      <c r="T267" s="166"/>
      <c r="AT267" s="161" t="s">
        <v>381</v>
      </c>
      <c r="AU267" s="161" t="s">
        <v>90</v>
      </c>
      <c r="AV267" s="13" t="s">
        <v>90</v>
      </c>
      <c r="AW267" s="13" t="s">
        <v>36</v>
      </c>
      <c r="AX267" s="13" t="s">
        <v>80</v>
      </c>
      <c r="AY267" s="161" t="s">
        <v>373</v>
      </c>
    </row>
    <row r="268" spans="2:65" s="13" customFormat="1" ht="11.25">
      <c r="B268" s="160"/>
      <c r="D268" s="154" t="s">
        <v>381</v>
      </c>
      <c r="E268" s="161" t="s">
        <v>1</v>
      </c>
      <c r="F268" s="162" t="s">
        <v>4785</v>
      </c>
      <c r="H268" s="163">
        <v>-14.377000000000001</v>
      </c>
      <c r="I268" s="164"/>
      <c r="L268" s="160"/>
      <c r="M268" s="165"/>
      <c r="T268" s="166"/>
      <c r="AT268" s="161" t="s">
        <v>381</v>
      </c>
      <c r="AU268" s="161" t="s">
        <v>90</v>
      </c>
      <c r="AV268" s="13" t="s">
        <v>90</v>
      </c>
      <c r="AW268" s="13" t="s">
        <v>36</v>
      </c>
      <c r="AX268" s="13" t="s">
        <v>80</v>
      </c>
      <c r="AY268" s="161" t="s">
        <v>373</v>
      </c>
    </row>
    <row r="269" spans="2:65" s="13" customFormat="1" ht="11.25">
      <c r="B269" s="160"/>
      <c r="D269" s="154" t="s">
        <v>381</v>
      </c>
      <c r="E269" s="161" t="s">
        <v>1</v>
      </c>
      <c r="F269" s="162" t="s">
        <v>4786</v>
      </c>
      <c r="H269" s="163">
        <v>-4.4539999999999997</v>
      </c>
      <c r="I269" s="164"/>
      <c r="L269" s="160"/>
      <c r="M269" s="165"/>
      <c r="T269" s="166"/>
      <c r="AT269" s="161" t="s">
        <v>381</v>
      </c>
      <c r="AU269" s="161" t="s">
        <v>90</v>
      </c>
      <c r="AV269" s="13" t="s">
        <v>90</v>
      </c>
      <c r="AW269" s="13" t="s">
        <v>36</v>
      </c>
      <c r="AX269" s="13" t="s">
        <v>80</v>
      </c>
      <c r="AY269" s="161" t="s">
        <v>373</v>
      </c>
    </row>
    <row r="270" spans="2:65" s="13" customFormat="1" ht="11.25">
      <c r="B270" s="160"/>
      <c r="D270" s="154" t="s">
        <v>381</v>
      </c>
      <c r="E270" s="161" t="s">
        <v>1</v>
      </c>
      <c r="F270" s="162" t="s">
        <v>4787</v>
      </c>
      <c r="H270" s="163">
        <v>-13.002000000000001</v>
      </c>
      <c r="I270" s="164"/>
      <c r="L270" s="160"/>
      <c r="M270" s="165"/>
      <c r="T270" s="166"/>
      <c r="AT270" s="161" t="s">
        <v>381</v>
      </c>
      <c r="AU270" s="161" t="s">
        <v>90</v>
      </c>
      <c r="AV270" s="13" t="s">
        <v>90</v>
      </c>
      <c r="AW270" s="13" t="s">
        <v>36</v>
      </c>
      <c r="AX270" s="13" t="s">
        <v>80</v>
      </c>
      <c r="AY270" s="161" t="s">
        <v>373</v>
      </c>
    </row>
    <row r="271" spans="2:65" s="13" customFormat="1" ht="11.25">
      <c r="B271" s="160"/>
      <c r="D271" s="154" t="s">
        <v>381</v>
      </c>
      <c r="E271" s="161" t="s">
        <v>1</v>
      </c>
      <c r="F271" s="162" t="s">
        <v>4788</v>
      </c>
      <c r="H271" s="163">
        <v>-28.625</v>
      </c>
      <c r="I271" s="164"/>
      <c r="L271" s="160"/>
      <c r="M271" s="165"/>
      <c r="T271" s="166"/>
      <c r="AT271" s="161" t="s">
        <v>381</v>
      </c>
      <c r="AU271" s="161" t="s">
        <v>90</v>
      </c>
      <c r="AV271" s="13" t="s">
        <v>90</v>
      </c>
      <c r="AW271" s="13" t="s">
        <v>36</v>
      </c>
      <c r="AX271" s="13" t="s">
        <v>80</v>
      </c>
      <c r="AY271" s="161" t="s">
        <v>373</v>
      </c>
    </row>
    <row r="272" spans="2:65" s="13" customFormat="1" ht="11.25">
      <c r="B272" s="160"/>
      <c r="D272" s="154" t="s">
        <v>381</v>
      </c>
      <c r="E272" s="161" t="s">
        <v>1</v>
      </c>
      <c r="F272" s="162" t="s">
        <v>4789</v>
      </c>
      <c r="H272" s="163">
        <v>-9.9860000000000007</v>
      </c>
      <c r="I272" s="164"/>
      <c r="L272" s="160"/>
      <c r="M272" s="165"/>
      <c r="T272" s="166"/>
      <c r="AT272" s="161" t="s">
        <v>381</v>
      </c>
      <c r="AU272" s="161" t="s">
        <v>90</v>
      </c>
      <c r="AV272" s="13" t="s">
        <v>90</v>
      </c>
      <c r="AW272" s="13" t="s">
        <v>36</v>
      </c>
      <c r="AX272" s="13" t="s">
        <v>80</v>
      </c>
      <c r="AY272" s="161" t="s">
        <v>373</v>
      </c>
    </row>
    <row r="273" spans="2:65" s="13" customFormat="1" ht="11.25">
      <c r="B273" s="160"/>
      <c r="D273" s="154" t="s">
        <v>381</v>
      </c>
      <c r="E273" s="161" t="s">
        <v>1</v>
      </c>
      <c r="F273" s="162" t="s">
        <v>4790</v>
      </c>
      <c r="H273" s="163">
        <v>-4.3879999999999999</v>
      </c>
      <c r="I273" s="164"/>
      <c r="L273" s="160"/>
      <c r="M273" s="165"/>
      <c r="T273" s="166"/>
      <c r="AT273" s="161" t="s">
        <v>381</v>
      </c>
      <c r="AU273" s="161" t="s">
        <v>90</v>
      </c>
      <c r="AV273" s="13" t="s">
        <v>90</v>
      </c>
      <c r="AW273" s="13" t="s">
        <v>36</v>
      </c>
      <c r="AX273" s="13" t="s">
        <v>80</v>
      </c>
      <c r="AY273" s="161" t="s">
        <v>373</v>
      </c>
    </row>
    <row r="274" spans="2:65" s="12" customFormat="1" ht="11.25">
      <c r="B274" s="153"/>
      <c r="D274" s="154" t="s">
        <v>381</v>
      </c>
      <c r="E274" s="155" t="s">
        <v>1</v>
      </c>
      <c r="F274" s="156" t="s">
        <v>4689</v>
      </c>
      <c r="H274" s="155" t="s">
        <v>1</v>
      </c>
      <c r="I274" s="157"/>
      <c r="L274" s="153"/>
      <c r="M274" s="158"/>
      <c r="T274" s="159"/>
      <c r="AT274" s="155" t="s">
        <v>381</v>
      </c>
      <c r="AU274" s="155" t="s">
        <v>90</v>
      </c>
      <c r="AV274" s="12" t="s">
        <v>87</v>
      </c>
      <c r="AW274" s="12" t="s">
        <v>36</v>
      </c>
      <c r="AX274" s="12" t="s">
        <v>80</v>
      </c>
      <c r="AY274" s="155" t="s">
        <v>373</v>
      </c>
    </row>
    <row r="275" spans="2:65" s="13" customFormat="1" ht="11.25">
      <c r="B275" s="160"/>
      <c r="D275" s="154" t="s">
        <v>381</v>
      </c>
      <c r="E275" s="161" t="s">
        <v>1</v>
      </c>
      <c r="F275" s="162" t="s">
        <v>4791</v>
      </c>
      <c r="H275" s="163">
        <v>-41.832000000000001</v>
      </c>
      <c r="I275" s="164"/>
      <c r="L275" s="160"/>
      <c r="M275" s="165"/>
      <c r="T275" s="166"/>
      <c r="AT275" s="161" t="s">
        <v>381</v>
      </c>
      <c r="AU275" s="161" t="s">
        <v>90</v>
      </c>
      <c r="AV275" s="13" t="s">
        <v>90</v>
      </c>
      <c r="AW275" s="13" t="s">
        <v>36</v>
      </c>
      <c r="AX275" s="13" t="s">
        <v>80</v>
      </c>
      <c r="AY275" s="161" t="s">
        <v>373</v>
      </c>
    </row>
    <row r="276" spans="2:65" s="13" customFormat="1" ht="11.25">
      <c r="B276" s="160"/>
      <c r="D276" s="154" t="s">
        <v>381</v>
      </c>
      <c r="E276" s="161" t="s">
        <v>1</v>
      </c>
      <c r="F276" s="162" t="s">
        <v>4792</v>
      </c>
      <c r="H276" s="163">
        <v>-22.113</v>
      </c>
      <c r="I276" s="164"/>
      <c r="L276" s="160"/>
      <c r="M276" s="165"/>
      <c r="T276" s="166"/>
      <c r="AT276" s="161" t="s">
        <v>381</v>
      </c>
      <c r="AU276" s="161" t="s">
        <v>90</v>
      </c>
      <c r="AV276" s="13" t="s">
        <v>90</v>
      </c>
      <c r="AW276" s="13" t="s">
        <v>36</v>
      </c>
      <c r="AX276" s="13" t="s">
        <v>80</v>
      </c>
      <c r="AY276" s="161" t="s">
        <v>373</v>
      </c>
    </row>
    <row r="277" spans="2:65" s="13" customFormat="1" ht="11.25">
      <c r="B277" s="160"/>
      <c r="D277" s="154" t="s">
        <v>381</v>
      </c>
      <c r="E277" s="161" t="s">
        <v>1</v>
      </c>
      <c r="F277" s="162" t="s">
        <v>4793</v>
      </c>
      <c r="H277" s="163">
        <v>-0.72</v>
      </c>
      <c r="I277" s="164"/>
      <c r="L277" s="160"/>
      <c r="M277" s="165"/>
      <c r="T277" s="166"/>
      <c r="AT277" s="161" t="s">
        <v>381</v>
      </c>
      <c r="AU277" s="161" t="s">
        <v>90</v>
      </c>
      <c r="AV277" s="13" t="s">
        <v>90</v>
      </c>
      <c r="AW277" s="13" t="s">
        <v>36</v>
      </c>
      <c r="AX277" s="13" t="s">
        <v>80</v>
      </c>
      <c r="AY277" s="161" t="s">
        <v>373</v>
      </c>
    </row>
    <row r="278" spans="2:65" s="13" customFormat="1" ht="11.25">
      <c r="B278" s="160"/>
      <c r="D278" s="154" t="s">
        <v>381</v>
      </c>
      <c r="E278" s="161" t="s">
        <v>1</v>
      </c>
      <c r="F278" s="162" t="s">
        <v>4794</v>
      </c>
      <c r="H278" s="163">
        <v>-2</v>
      </c>
      <c r="I278" s="164"/>
      <c r="L278" s="160"/>
      <c r="M278" s="165"/>
      <c r="T278" s="166"/>
      <c r="AT278" s="161" t="s">
        <v>381</v>
      </c>
      <c r="AU278" s="161" t="s">
        <v>90</v>
      </c>
      <c r="AV278" s="13" t="s">
        <v>90</v>
      </c>
      <c r="AW278" s="13" t="s">
        <v>36</v>
      </c>
      <c r="AX278" s="13" t="s">
        <v>80</v>
      </c>
      <c r="AY278" s="161" t="s">
        <v>373</v>
      </c>
    </row>
    <row r="279" spans="2:65" s="14" customFormat="1" ht="11.25">
      <c r="B279" s="167"/>
      <c r="D279" s="154" t="s">
        <v>381</v>
      </c>
      <c r="E279" s="168" t="s">
        <v>1</v>
      </c>
      <c r="F279" s="169" t="s">
        <v>386</v>
      </c>
      <c r="H279" s="170">
        <v>361</v>
      </c>
      <c r="I279" s="171"/>
      <c r="L279" s="167"/>
      <c r="M279" s="172"/>
      <c r="T279" s="173"/>
      <c r="AT279" s="168" t="s">
        <v>381</v>
      </c>
      <c r="AU279" s="168" t="s">
        <v>90</v>
      </c>
      <c r="AV279" s="14" t="s">
        <v>379</v>
      </c>
      <c r="AW279" s="14" t="s">
        <v>36</v>
      </c>
      <c r="AX279" s="14" t="s">
        <v>87</v>
      </c>
      <c r="AY279" s="168" t="s">
        <v>373</v>
      </c>
    </row>
    <row r="280" spans="2:65" s="1" customFormat="1" ht="16.5" customHeight="1">
      <c r="B280" s="32"/>
      <c r="C280" s="185" t="s">
        <v>687</v>
      </c>
      <c r="D280" s="185" t="s">
        <v>479</v>
      </c>
      <c r="E280" s="186" t="s">
        <v>4252</v>
      </c>
      <c r="F280" s="187" t="s">
        <v>4253</v>
      </c>
      <c r="G280" s="188" t="s">
        <v>647</v>
      </c>
      <c r="H280" s="189">
        <v>503</v>
      </c>
      <c r="I280" s="190"/>
      <c r="J280" s="191">
        <f>ROUND(I280*H280,2)</f>
        <v>0</v>
      </c>
      <c r="K280" s="192"/>
      <c r="L280" s="193"/>
      <c r="M280" s="194" t="s">
        <v>1</v>
      </c>
      <c r="N280" s="195" t="s">
        <v>45</v>
      </c>
      <c r="P280" s="149">
        <f>O280*H280</f>
        <v>0</v>
      </c>
      <c r="Q280" s="149">
        <v>1</v>
      </c>
      <c r="R280" s="149">
        <f>Q280*H280</f>
        <v>503</v>
      </c>
      <c r="S280" s="149">
        <v>0</v>
      </c>
      <c r="T280" s="150">
        <f>S280*H280</f>
        <v>0</v>
      </c>
      <c r="AR280" s="151" t="s">
        <v>444</v>
      </c>
      <c r="AT280" s="151" t="s">
        <v>479</v>
      </c>
      <c r="AU280" s="151" t="s">
        <v>90</v>
      </c>
      <c r="AY280" s="17" t="s">
        <v>373</v>
      </c>
      <c r="BE280" s="152">
        <f>IF(N280="základní",J280,0)</f>
        <v>0</v>
      </c>
      <c r="BF280" s="152">
        <f>IF(N280="snížená",J280,0)</f>
        <v>0</v>
      </c>
      <c r="BG280" s="152">
        <f>IF(N280="zákl. přenesená",J280,0)</f>
        <v>0</v>
      </c>
      <c r="BH280" s="152">
        <f>IF(N280="sníž. přenesená",J280,0)</f>
        <v>0</v>
      </c>
      <c r="BI280" s="152">
        <f>IF(N280="nulová",J280,0)</f>
        <v>0</v>
      </c>
      <c r="BJ280" s="17" t="s">
        <v>87</v>
      </c>
      <c r="BK280" s="152">
        <f>ROUND(I280*H280,2)</f>
        <v>0</v>
      </c>
      <c r="BL280" s="17" t="s">
        <v>379</v>
      </c>
      <c r="BM280" s="151" t="s">
        <v>4795</v>
      </c>
    </row>
    <row r="281" spans="2:65" s="13" customFormat="1" ht="11.25">
      <c r="B281" s="160"/>
      <c r="D281" s="154" t="s">
        <v>381</v>
      </c>
      <c r="E281" s="161" t="s">
        <v>1</v>
      </c>
      <c r="F281" s="162" t="s">
        <v>4796</v>
      </c>
      <c r="H281" s="163">
        <v>503</v>
      </c>
      <c r="I281" s="164"/>
      <c r="L281" s="160"/>
      <c r="M281" s="165"/>
      <c r="T281" s="166"/>
      <c r="AT281" s="161" t="s">
        <v>381</v>
      </c>
      <c r="AU281" s="161" t="s">
        <v>90</v>
      </c>
      <c r="AV281" s="13" t="s">
        <v>90</v>
      </c>
      <c r="AW281" s="13" t="s">
        <v>36</v>
      </c>
      <c r="AX281" s="13" t="s">
        <v>87</v>
      </c>
      <c r="AY281" s="161" t="s">
        <v>373</v>
      </c>
    </row>
    <row r="282" spans="2:65" s="1" customFormat="1" ht="37.9" customHeight="1">
      <c r="B282" s="32"/>
      <c r="C282" s="139" t="s">
        <v>694</v>
      </c>
      <c r="D282" s="139" t="s">
        <v>375</v>
      </c>
      <c r="E282" s="140" t="s">
        <v>3104</v>
      </c>
      <c r="F282" s="141" t="s">
        <v>4797</v>
      </c>
      <c r="G282" s="142" t="s">
        <v>395</v>
      </c>
      <c r="H282" s="143">
        <v>126.5</v>
      </c>
      <c r="I282" s="144"/>
      <c r="J282" s="145">
        <f>ROUND(I282*H282,2)</f>
        <v>0</v>
      </c>
      <c r="K282" s="146"/>
      <c r="L282" s="32"/>
      <c r="M282" s="147" t="s">
        <v>1</v>
      </c>
      <c r="N282" s="148" t="s">
        <v>45</v>
      </c>
      <c r="P282" s="149">
        <f>O282*H282</f>
        <v>0</v>
      </c>
      <c r="Q282" s="149">
        <v>0</v>
      </c>
      <c r="R282" s="149">
        <f>Q282*H282</f>
        <v>0</v>
      </c>
      <c r="S282" s="149">
        <v>0</v>
      </c>
      <c r="T282" s="150">
        <f>S282*H282</f>
        <v>0</v>
      </c>
      <c r="AR282" s="151" t="s">
        <v>379</v>
      </c>
      <c r="AT282" s="151" t="s">
        <v>375</v>
      </c>
      <c r="AU282" s="151" t="s">
        <v>90</v>
      </c>
      <c r="AY282" s="17" t="s">
        <v>373</v>
      </c>
      <c r="BE282" s="152">
        <f>IF(N282="základní",J282,0)</f>
        <v>0</v>
      </c>
      <c r="BF282" s="152">
        <f>IF(N282="snížená",J282,0)</f>
        <v>0</v>
      </c>
      <c r="BG282" s="152">
        <f>IF(N282="zákl. přenesená",J282,0)</f>
        <v>0</v>
      </c>
      <c r="BH282" s="152">
        <f>IF(N282="sníž. přenesená",J282,0)</f>
        <v>0</v>
      </c>
      <c r="BI282" s="152">
        <f>IF(N282="nulová",J282,0)</f>
        <v>0</v>
      </c>
      <c r="BJ282" s="17" t="s">
        <v>87</v>
      </c>
      <c r="BK282" s="152">
        <f>ROUND(I282*H282,2)</f>
        <v>0</v>
      </c>
      <c r="BL282" s="17" t="s">
        <v>379</v>
      </c>
      <c r="BM282" s="151" t="s">
        <v>4798</v>
      </c>
    </row>
    <row r="283" spans="2:65" s="13" customFormat="1" ht="11.25">
      <c r="B283" s="160"/>
      <c r="D283" s="154" t="s">
        <v>381</v>
      </c>
      <c r="E283" s="161" t="s">
        <v>1</v>
      </c>
      <c r="F283" s="162" t="s">
        <v>4799</v>
      </c>
      <c r="H283" s="163">
        <v>9.3510000000000009</v>
      </c>
      <c r="I283" s="164"/>
      <c r="L283" s="160"/>
      <c r="M283" s="165"/>
      <c r="T283" s="166"/>
      <c r="AT283" s="161" t="s">
        <v>381</v>
      </c>
      <c r="AU283" s="161" t="s">
        <v>90</v>
      </c>
      <c r="AV283" s="13" t="s">
        <v>90</v>
      </c>
      <c r="AW283" s="13" t="s">
        <v>36</v>
      </c>
      <c r="AX283" s="13" t="s">
        <v>80</v>
      </c>
      <c r="AY283" s="161" t="s">
        <v>373</v>
      </c>
    </row>
    <row r="284" spans="2:65" s="12" customFormat="1" ht="11.25">
      <c r="B284" s="153"/>
      <c r="D284" s="154" t="s">
        <v>381</v>
      </c>
      <c r="E284" s="155" t="s">
        <v>1</v>
      </c>
      <c r="F284" s="156" t="s">
        <v>4681</v>
      </c>
      <c r="H284" s="155" t="s">
        <v>1</v>
      </c>
      <c r="I284" s="157"/>
      <c r="L284" s="153"/>
      <c r="M284" s="158"/>
      <c r="T284" s="159"/>
      <c r="AT284" s="155" t="s">
        <v>381</v>
      </c>
      <c r="AU284" s="155" t="s">
        <v>90</v>
      </c>
      <c r="AV284" s="12" t="s">
        <v>87</v>
      </c>
      <c r="AW284" s="12" t="s">
        <v>36</v>
      </c>
      <c r="AX284" s="12" t="s">
        <v>80</v>
      </c>
      <c r="AY284" s="155" t="s">
        <v>373</v>
      </c>
    </row>
    <row r="285" spans="2:65" s="13" customFormat="1" ht="11.25">
      <c r="B285" s="160"/>
      <c r="D285" s="154" t="s">
        <v>381</v>
      </c>
      <c r="E285" s="161" t="s">
        <v>1</v>
      </c>
      <c r="F285" s="162" t="s">
        <v>4800</v>
      </c>
      <c r="H285" s="163">
        <v>28.716999999999999</v>
      </c>
      <c r="I285" s="164"/>
      <c r="L285" s="160"/>
      <c r="M285" s="165"/>
      <c r="T285" s="166"/>
      <c r="AT285" s="161" t="s">
        <v>381</v>
      </c>
      <c r="AU285" s="161" t="s">
        <v>90</v>
      </c>
      <c r="AV285" s="13" t="s">
        <v>90</v>
      </c>
      <c r="AW285" s="13" t="s">
        <v>36</v>
      </c>
      <c r="AX285" s="13" t="s">
        <v>80</v>
      </c>
      <c r="AY285" s="161" t="s">
        <v>373</v>
      </c>
    </row>
    <row r="286" spans="2:65" s="13" customFormat="1" ht="11.25">
      <c r="B286" s="160"/>
      <c r="D286" s="154" t="s">
        <v>381</v>
      </c>
      <c r="E286" s="161" t="s">
        <v>1</v>
      </c>
      <c r="F286" s="162" t="s">
        <v>4801</v>
      </c>
      <c r="H286" s="163">
        <v>-3.1150000000000002</v>
      </c>
      <c r="I286" s="164"/>
      <c r="L286" s="160"/>
      <c r="M286" s="165"/>
      <c r="T286" s="166"/>
      <c r="AT286" s="161" t="s">
        <v>381</v>
      </c>
      <c r="AU286" s="161" t="s">
        <v>90</v>
      </c>
      <c r="AV286" s="13" t="s">
        <v>90</v>
      </c>
      <c r="AW286" s="13" t="s">
        <v>36</v>
      </c>
      <c r="AX286" s="13" t="s">
        <v>80</v>
      </c>
      <c r="AY286" s="161" t="s">
        <v>373</v>
      </c>
    </row>
    <row r="287" spans="2:65" s="13" customFormat="1" ht="11.25">
      <c r="B287" s="160"/>
      <c r="D287" s="154" t="s">
        <v>381</v>
      </c>
      <c r="E287" s="161" t="s">
        <v>1</v>
      </c>
      <c r="F287" s="162" t="s">
        <v>4802</v>
      </c>
      <c r="H287" s="163">
        <v>-0.502</v>
      </c>
      <c r="I287" s="164"/>
      <c r="L287" s="160"/>
      <c r="M287" s="165"/>
      <c r="T287" s="166"/>
      <c r="AT287" s="161" t="s">
        <v>381</v>
      </c>
      <c r="AU287" s="161" t="s">
        <v>90</v>
      </c>
      <c r="AV287" s="13" t="s">
        <v>90</v>
      </c>
      <c r="AW287" s="13" t="s">
        <v>36</v>
      </c>
      <c r="AX287" s="13" t="s">
        <v>80</v>
      </c>
      <c r="AY287" s="161" t="s">
        <v>373</v>
      </c>
    </row>
    <row r="288" spans="2:65" s="13" customFormat="1" ht="11.25">
      <c r="B288" s="160"/>
      <c r="D288" s="154" t="s">
        <v>381</v>
      </c>
      <c r="E288" s="161" t="s">
        <v>1</v>
      </c>
      <c r="F288" s="162" t="s">
        <v>4803</v>
      </c>
      <c r="H288" s="163">
        <v>11.048999999999999</v>
      </c>
      <c r="I288" s="164"/>
      <c r="L288" s="160"/>
      <c r="M288" s="165"/>
      <c r="T288" s="166"/>
      <c r="AT288" s="161" t="s">
        <v>381</v>
      </c>
      <c r="AU288" s="161" t="s">
        <v>90</v>
      </c>
      <c r="AV288" s="13" t="s">
        <v>90</v>
      </c>
      <c r="AW288" s="13" t="s">
        <v>36</v>
      </c>
      <c r="AX288" s="13" t="s">
        <v>80</v>
      </c>
      <c r="AY288" s="161" t="s">
        <v>373</v>
      </c>
    </row>
    <row r="289" spans="2:65" s="13" customFormat="1" ht="11.25">
      <c r="B289" s="160"/>
      <c r="D289" s="154" t="s">
        <v>381</v>
      </c>
      <c r="E289" s="161" t="s">
        <v>1</v>
      </c>
      <c r="F289" s="162" t="s">
        <v>4804</v>
      </c>
      <c r="H289" s="163">
        <v>8.17</v>
      </c>
      <c r="I289" s="164"/>
      <c r="L289" s="160"/>
      <c r="M289" s="165"/>
      <c r="T289" s="166"/>
      <c r="AT289" s="161" t="s">
        <v>381</v>
      </c>
      <c r="AU289" s="161" t="s">
        <v>90</v>
      </c>
      <c r="AV289" s="13" t="s">
        <v>90</v>
      </c>
      <c r="AW289" s="13" t="s">
        <v>36</v>
      </c>
      <c r="AX289" s="13" t="s">
        <v>80</v>
      </c>
      <c r="AY289" s="161" t="s">
        <v>373</v>
      </c>
    </row>
    <row r="290" spans="2:65" s="13" customFormat="1" ht="11.25">
      <c r="B290" s="160"/>
      <c r="D290" s="154" t="s">
        <v>381</v>
      </c>
      <c r="E290" s="161" t="s">
        <v>1</v>
      </c>
      <c r="F290" s="162" t="s">
        <v>4805</v>
      </c>
      <c r="H290" s="163">
        <v>20.033999999999999</v>
      </c>
      <c r="I290" s="164"/>
      <c r="L290" s="160"/>
      <c r="M290" s="165"/>
      <c r="T290" s="166"/>
      <c r="AT290" s="161" t="s">
        <v>381</v>
      </c>
      <c r="AU290" s="161" t="s">
        <v>90</v>
      </c>
      <c r="AV290" s="13" t="s">
        <v>90</v>
      </c>
      <c r="AW290" s="13" t="s">
        <v>36</v>
      </c>
      <c r="AX290" s="13" t="s">
        <v>80</v>
      </c>
      <c r="AY290" s="161" t="s">
        <v>373</v>
      </c>
    </row>
    <row r="291" spans="2:65" s="13" customFormat="1" ht="11.25">
      <c r="B291" s="160"/>
      <c r="D291" s="154" t="s">
        <v>381</v>
      </c>
      <c r="E291" s="161" t="s">
        <v>1</v>
      </c>
      <c r="F291" s="162" t="s">
        <v>4806</v>
      </c>
      <c r="H291" s="163">
        <v>6.8040000000000003</v>
      </c>
      <c r="I291" s="164"/>
      <c r="L291" s="160"/>
      <c r="M291" s="165"/>
      <c r="T291" s="166"/>
      <c r="AT291" s="161" t="s">
        <v>381</v>
      </c>
      <c r="AU291" s="161" t="s">
        <v>90</v>
      </c>
      <c r="AV291" s="13" t="s">
        <v>90</v>
      </c>
      <c r="AW291" s="13" t="s">
        <v>36</v>
      </c>
      <c r="AX291" s="13" t="s">
        <v>80</v>
      </c>
      <c r="AY291" s="161" t="s">
        <v>373</v>
      </c>
    </row>
    <row r="292" spans="2:65" s="12" customFormat="1" ht="11.25">
      <c r="B292" s="153"/>
      <c r="D292" s="154" t="s">
        <v>381</v>
      </c>
      <c r="E292" s="155" t="s">
        <v>1</v>
      </c>
      <c r="F292" s="156" t="s">
        <v>4689</v>
      </c>
      <c r="H292" s="155" t="s">
        <v>1</v>
      </c>
      <c r="I292" s="157"/>
      <c r="L292" s="153"/>
      <c r="M292" s="158"/>
      <c r="T292" s="159"/>
      <c r="AT292" s="155" t="s">
        <v>381</v>
      </c>
      <c r="AU292" s="155" t="s">
        <v>90</v>
      </c>
      <c r="AV292" s="12" t="s">
        <v>87</v>
      </c>
      <c r="AW292" s="12" t="s">
        <v>36</v>
      </c>
      <c r="AX292" s="12" t="s">
        <v>80</v>
      </c>
      <c r="AY292" s="155" t="s">
        <v>373</v>
      </c>
    </row>
    <row r="293" spans="2:65" s="13" customFormat="1" ht="11.25">
      <c r="B293" s="160"/>
      <c r="D293" s="154" t="s">
        <v>381</v>
      </c>
      <c r="E293" s="161" t="s">
        <v>1</v>
      </c>
      <c r="F293" s="162" t="s">
        <v>4807</v>
      </c>
      <c r="H293" s="163">
        <v>31.872</v>
      </c>
      <c r="I293" s="164"/>
      <c r="L293" s="160"/>
      <c r="M293" s="165"/>
      <c r="T293" s="166"/>
      <c r="AT293" s="161" t="s">
        <v>381</v>
      </c>
      <c r="AU293" s="161" t="s">
        <v>90</v>
      </c>
      <c r="AV293" s="13" t="s">
        <v>90</v>
      </c>
      <c r="AW293" s="13" t="s">
        <v>36</v>
      </c>
      <c r="AX293" s="13" t="s">
        <v>80</v>
      </c>
      <c r="AY293" s="161" t="s">
        <v>373</v>
      </c>
    </row>
    <row r="294" spans="2:65" s="13" customFormat="1" ht="11.25">
      <c r="B294" s="160"/>
      <c r="D294" s="154" t="s">
        <v>381</v>
      </c>
      <c r="E294" s="161" t="s">
        <v>1</v>
      </c>
      <c r="F294" s="162" t="s">
        <v>4808</v>
      </c>
      <c r="H294" s="163">
        <v>14.12</v>
      </c>
      <c r="I294" s="164"/>
      <c r="L294" s="160"/>
      <c r="M294" s="165"/>
      <c r="T294" s="166"/>
      <c r="AT294" s="161" t="s">
        <v>381</v>
      </c>
      <c r="AU294" s="161" t="s">
        <v>90</v>
      </c>
      <c r="AV294" s="13" t="s">
        <v>90</v>
      </c>
      <c r="AW294" s="13" t="s">
        <v>36</v>
      </c>
      <c r="AX294" s="13" t="s">
        <v>80</v>
      </c>
      <c r="AY294" s="161" t="s">
        <v>373</v>
      </c>
    </row>
    <row r="295" spans="2:65" s="14" customFormat="1" ht="11.25">
      <c r="B295" s="167"/>
      <c r="D295" s="154" t="s">
        <v>381</v>
      </c>
      <c r="E295" s="168" t="s">
        <v>1</v>
      </c>
      <c r="F295" s="169" t="s">
        <v>386</v>
      </c>
      <c r="H295" s="170">
        <v>126.5</v>
      </c>
      <c r="I295" s="171"/>
      <c r="L295" s="167"/>
      <c r="M295" s="172"/>
      <c r="T295" s="173"/>
      <c r="AT295" s="168" t="s">
        <v>381</v>
      </c>
      <c r="AU295" s="168" t="s">
        <v>90</v>
      </c>
      <c r="AV295" s="14" t="s">
        <v>379</v>
      </c>
      <c r="AW295" s="14" t="s">
        <v>36</v>
      </c>
      <c r="AX295" s="14" t="s">
        <v>87</v>
      </c>
      <c r="AY295" s="168" t="s">
        <v>373</v>
      </c>
    </row>
    <row r="296" spans="2:65" s="1" customFormat="1" ht="16.5" customHeight="1">
      <c r="B296" s="32"/>
      <c r="C296" s="185" t="s">
        <v>700</v>
      </c>
      <c r="D296" s="185" t="s">
        <v>479</v>
      </c>
      <c r="E296" s="186" t="s">
        <v>4809</v>
      </c>
      <c r="F296" s="187" t="s">
        <v>4810</v>
      </c>
      <c r="G296" s="188" t="s">
        <v>647</v>
      </c>
      <c r="H296" s="189">
        <v>215.5</v>
      </c>
      <c r="I296" s="190"/>
      <c r="J296" s="191">
        <f>ROUND(I296*H296,2)</f>
        <v>0</v>
      </c>
      <c r="K296" s="192"/>
      <c r="L296" s="193"/>
      <c r="M296" s="194" t="s">
        <v>1</v>
      </c>
      <c r="N296" s="195" t="s">
        <v>45</v>
      </c>
      <c r="P296" s="149">
        <f>O296*H296</f>
        <v>0</v>
      </c>
      <c r="Q296" s="149">
        <v>1</v>
      </c>
      <c r="R296" s="149">
        <f>Q296*H296</f>
        <v>215.5</v>
      </c>
      <c r="S296" s="149">
        <v>0</v>
      </c>
      <c r="T296" s="150">
        <f>S296*H296</f>
        <v>0</v>
      </c>
      <c r="AR296" s="151" t="s">
        <v>444</v>
      </c>
      <c r="AT296" s="151" t="s">
        <v>479</v>
      </c>
      <c r="AU296" s="151" t="s">
        <v>90</v>
      </c>
      <c r="AY296" s="17" t="s">
        <v>373</v>
      </c>
      <c r="BE296" s="152">
        <f>IF(N296="základní",J296,0)</f>
        <v>0</v>
      </c>
      <c r="BF296" s="152">
        <f>IF(N296="snížená",J296,0)</f>
        <v>0</v>
      </c>
      <c r="BG296" s="152">
        <f>IF(N296="zákl. přenesená",J296,0)</f>
        <v>0</v>
      </c>
      <c r="BH296" s="152">
        <f>IF(N296="sníž. přenesená",J296,0)</f>
        <v>0</v>
      </c>
      <c r="BI296" s="152">
        <f>IF(N296="nulová",J296,0)</f>
        <v>0</v>
      </c>
      <c r="BJ296" s="17" t="s">
        <v>87</v>
      </c>
      <c r="BK296" s="152">
        <f>ROUND(I296*H296,2)</f>
        <v>0</v>
      </c>
      <c r="BL296" s="17" t="s">
        <v>379</v>
      </c>
      <c r="BM296" s="151" t="s">
        <v>4811</v>
      </c>
    </row>
    <row r="297" spans="2:65" s="13" customFormat="1" ht="11.25">
      <c r="B297" s="160"/>
      <c r="D297" s="154" t="s">
        <v>381</v>
      </c>
      <c r="E297" s="161" t="s">
        <v>1</v>
      </c>
      <c r="F297" s="162" t="s">
        <v>4812</v>
      </c>
      <c r="H297" s="163">
        <v>215.5</v>
      </c>
      <c r="I297" s="164"/>
      <c r="L297" s="160"/>
      <c r="M297" s="165"/>
      <c r="T297" s="166"/>
      <c r="AT297" s="161" t="s">
        <v>381</v>
      </c>
      <c r="AU297" s="161" t="s">
        <v>90</v>
      </c>
      <c r="AV297" s="13" t="s">
        <v>90</v>
      </c>
      <c r="AW297" s="13" t="s">
        <v>36</v>
      </c>
      <c r="AX297" s="13" t="s">
        <v>87</v>
      </c>
      <c r="AY297" s="161" t="s">
        <v>373</v>
      </c>
    </row>
    <row r="298" spans="2:65" s="11" customFormat="1" ht="22.9" customHeight="1">
      <c r="B298" s="127"/>
      <c r="D298" s="128" t="s">
        <v>79</v>
      </c>
      <c r="E298" s="137" t="s">
        <v>392</v>
      </c>
      <c r="F298" s="137" t="s">
        <v>712</v>
      </c>
      <c r="I298" s="130"/>
      <c r="J298" s="138">
        <f>BK298</f>
        <v>0</v>
      </c>
      <c r="L298" s="127"/>
      <c r="M298" s="132"/>
      <c r="P298" s="133">
        <f>SUM(P299:P306)</f>
        <v>0</v>
      </c>
      <c r="R298" s="133">
        <f>SUM(R299:R306)</f>
        <v>110.681552</v>
      </c>
      <c r="T298" s="134">
        <f>SUM(T299:T306)</f>
        <v>0</v>
      </c>
      <c r="AR298" s="128" t="s">
        <v>87</v>
      </c>
      <c r="AT298" s="135" t="s">
        <v>79</v>
      </c>
      <c r="AU298" s="135" t="s">
        <v>87</v>
      </c>
      <c r="AY298" s="128" t="s">
        <v>373</v>
      </c>
      <c r="BK298" s="136">
        <f>SUM(BK299:BK306)</f>
        <v>0</v>
      </c>
    </row>
    <row r="299" spans="2:65" s="1" customFormat="1" ht="16.5" customHeight="1">
      <c r="B299" s="32"/>
      <c r="C299" s="139" t="s">
        <v>391</v>
      </c>
      <c r="D299" s="139" t="s">
        <v>375</v>
      </c>
      <c r="E299" s="140" t="s">
        <v>4813</v>
      </c>
      <c r="F299" s="141" t="s">
        <v>4814</v>
      </c>
      <c r="G299" s="142" t="s">
        <v>465</v>
      </c>
      <c r="H299" s="143">
        <v>364</v>
      </c>
      <c r="I299" s="144"/>
      <c r="J299" s="145">
        <f>ROUND(I299*H299,2)</f>
        <v>0</v>
      </c>
      <c r="K299" s="146"/>
      <c r="L299" s="32"/>
      <c r="M299" s="147" t="s">
        <v>1</v>
      </c>
      <c r="N299" s="148" t="s">
        <v>45</v>
      </c>
      <c r="P299" s="149">
        <f>O299*H299</f>
        <v>0</v>
      </c>
      <c r="Q299" s="149">
        <v>0</v>
      </c>
      <c r="R299" s="149">
        <f>Q299*H299</f>
        <v>0</v>
      </c>
      <c r="S299" s="149">
        <v>0</v>
      </c>
      <c r="T299" s="150">
        <f>S299*H299</f>
        <v>0</v>
      </c>
      <c r="AR299" s="151" t="s">
        <v>379</v>
      </c>
      <c r="AT299" s="151" t="s">
        <v>375</v>
      </c>
      <c r="AU299" s="151" t="s">
        <v>90</v>
      </c>
      <c r="AY299" s="17" t="s">
        <v>373</v>
      </c>
      <c r="BE299" s="152">
        <f>IF(N299="základní",J299,0)</f>
        <v>0</v>
      </c>
      <c r="BF299" s="152">
        <f>IF(N299="snížená",J299,0)</f>
        <v>0</v>
      </c>
      <c r="BG299" s="152">
        <f>IF(N299="zákl. přenesená",J299,0)</f>
        <v>0</v>
      </c>
      <c r="BH299" s="152">
        <f>IF(N299="sníž. přenesená",J299,0)</f>
        <v>0</v>
      </c>
      <c r="BI299" s="152">
        <f>IF(N299="nulová",J299,0)</f>
        <v>0</v>
      </c>
      <c r="BJ299" s="17" t="s">
        <v>87</v>
      </c>
      <c r="BK299" s="152">
        <f>ROUND(I299*H299,2)</f>
        <v>0</v>
      </c>
      <c r="BL299" s="17" t="s">
        <v>379</v>
      </c>
      <c r="BM299" s="151" t="s">
        <v>4815</v>
      </c>
    </row>
    <row r="300" spans="2:65" s="13" customFormat="1" ht="11.25">
      <c r="B300" s="160"/>
      <c r="D300" s="154" t="s">
        <v>381</v>
      </c>
      <c r="E300" s="161" t="s">
        <v>1</v>
      </c>
      <c r="F300" s="162" t="s">
        <v>4816</v>
      </c>
      <c r="H300" s="163">
        <v>364</v>
      </c>
      <c r="I300" s="164"/>
      <c r="L300" s="160"/>
      <c r="M300" s="165"/>
      <c r="T300" s="166"/>
      <c r="AT300" s="161" t="s">
        <v>381</v>
      </c>
      <c r="AU300" s="161" t="s">
        <v>90</v>
      </c>
      <c r="AV300" s="13" t="s">
        <v>90</v>
      </c>
      <c r="AW300" s="13" t="s">
        <v>36</v>
      </c>
      <c r="AX300" s="13" t="s">
        <v>87</v>
      </c>
      <c r="AY300" s="161" t="s">
        <v>373</v>
      </c>
    </row>
    <row r="301" spans="2:65" s="1" customFormat="1" ht="16.5" customHeight="1">
      <c r="B301" s="32"/>
      <c r="C301" s="139" t="s">
        <v>713</v>
      </c>
      <c r="D301" s="139" t="s">
        <v>375</v>
      </c>
      <c r="E301" s="140" t="s">
        <v>4817</v>
      </c>
      <c r="F301" s="141" t="s">
        <v>4818</v>
      </c>
      <c r="G301" s="142" t="s">
        <v>465</v>
      </c>
      <c r="H301" s="143">
        <v>364</v>
      </c>
      <c r="I301" s="144"/>
      <c r="J301" s="145">
        <f>ROUND(I301*H301,2)</f>
        <v>0</v>
      </c>
      <c r="K301" s="146"/>
      <c r="L301" s="32"/>
      <c r="M301" s="147" t="s">
        <v>1</v>
      </c>
      <c r="N301" s="148" t="s">
        <v>45</v>
      </c>
      <c r="P301" s="149">
        <f>O301*H301</f>
        <v>0</v>
      </c>
      <c r="Q301" s="149">
        <v>0</v>
      </c>
      <c r="R301" s="149">
        <f>Q301*H301</f>
        <v>0</v>
      </c>
      <c r="S301" s="149">
        <v>0</v>
      </c>
      <c r="T301" s="150">
        <f>S301*H301</f>
        <v>0</v>
      </c>
      <c r="AR301" s="151" t="s">
        <v>379</v>
      </c>
      <c r="AT301" s="151" t="s">
        <v>375</v>
      </c>
      <c r="AU301" s="151" t="s">
        <v>90</v>
      </c>
      <c r="AY301" s="17" t="s">
        <v>373</v>
      </c>
      <c r="BE301" s="152">
        <f>IF(N301="základní",J301,0)</f>
        <v>0</v>
      </c>
      <c r="BF301" s="152">
        <f>IF(N301="snížená",J301,0)</f>
        <v>0</v>
      </c>
      <c r="BG301" s="152">
        <f>IF(N301="zákl. přenesená",J301,0)</f>
        <v>0</v>
      </c>
      <c r="BH301" s="152">
        <f>IF(N301="sníž. přenesená",J301,0)</f>
        <v>0</v>
      </c>
      <c r="BI301" s="152">
        <f>IF(N301="nulová",J301,0)</f>
        <v>0</v>
      </c>
      <c r="BJ301" s="17" t="s">
        <v>87</v>
      </c>
      <c r="BK301" s="152">
        <f>ROUND(I301*H301,2)</f>
        <v>0</v>
      </c>
      <c r="BL301" s="17" t="s">
        <v>379</v>
      </c>
      <c r="BM301" s="151" t="s">
        <v>4819</v>
      </c>
    </row>
    <row r="302" spans="2:65" s="1" customFormat="1" ht="24.2" customHeight="1">
      <c r="B302" s="32"/>
      <c r="C302" s="139" t="s">
        <v>796</v>
      </c>
      <c r="D302" s="139" t="s">
        <v>375</v>
      </c>
      <c r="E302" s="140" t="s">
        <v>4820</v>
      </c>
      <c r="F302" s="141" t="s">
        <v>4821</v>
      </c>
      <c r="G302" s="142" t="s">
        <v>914</v>
      </c>
      <c r="H302" s="143">
        <v>4</v>
      </c>
      <c r="I302" s="144"/>
      <c r="J302" s="145">
        <f>ROUND(I302*H302,2)</f>
        <v>0</v>
      </c>
      <c r="K302" s="146"/>
      <c r="L302" s="32"/>
      <c r="M302" s="147" t="s">
        <v>1</v>
      </c>
      <c r="N302" s="148" t="s">
        <v>45</v>
      </c>
      <c r="P302" s="149">
        <f>O302*H302</f>
        <v>0</v>
      </c>
      <c r="Q302" s="149">
        <v>0</v>
      </c>
      <c r="R302" s="149">
        <f>Q302*H302</f>
        <v>0</v>
      </c>
      <c r="S302" s="149">
        <v>0</v>
      </c>
      <c r="T302" s="150">
        <f>S302*H302</f>
        <v>0</v>
      </c>
      <c r="AR302" s="151" t="s">
        <v>379</v>
      </c>
      <c r="AT302" s="151" t="s">
        <v>375</v>
      </c>
      <c r="AU302" s="151" t="s">
        <v>90</v>
      </c>
      <c r="AY302" s="17" t="s">
        <v>373</v>
      </c>
      <c r="BE302" s="152">
        <f>IF(N302="základní",J302,0)</f>
        <v>0</v>
      </c>
      <c r="BF302" s="152">
        <f>IF(N302="snížená",J302,0)</f>
        <v>0</v>
      </c>
      <c r="BG302" s="152">
        <f>IF(N302="zákl. přenesená",J302,0)</f>
        <v>0</v>
      </c>
      <c r="BH302" s="152">
        <f>IF(N302="sníž. přenesená",J302,0)</f>
        <v>0</v>
      </c>
      <c r="BI302" s="152">
        <f>IF(N302="nulová",J302,0)</f>
        <v>0</v>
      </c>
      <c r="BJ302" s="17" t="s">
        <v>87</v>
      </c>
      <c r="BK302" s="152">
        <f>ROUND(I302*H302,2)</f>
        <v>0</v>
      </c>
      <c r="BL302" s="17" t="s">
        <v>379</v>
      </c>
      <c r="BM302" s="151" t="s">
        <v>4822</v>
      </c>
    </row>
    <row r="303" spans="2:65" s="1" customFormat="1" ht="24.2" customHeight="1">
      <c r="B303" s="32"/>
      <c r="C303" s="139" t="s">
        <v>811</v>
      </c>
      <c r="D303" s="139" t="s">
        <v>375</v>
      </c>
      <c r="E303" s="140" t="s">
        <v>4823</v>
      </c>
      <c r="F303" s="141" t="s">
        <v>4824</v>
      </c>
      <c r="G303" s="142" t="s">
        <v>465</v>
      </c>
      <c r="H303" s="143">
        <v>29.6</v>
      </c>
      <c r="I303" s="144"/>
      <c r="J303" s="145">
        <f>ROUND(I303*H303,2)</f>
        <v>0</v>
      </c>
      <c r="K303" s="146"/>
      <c r="L303" s="32"/>
      <c r="M303" s="147" t="s">
        <v>1</v>
      </c>
      <c r="N303" s="148" t="s">
        <v>45</v>
      </c>
      <c r="P303" s="149">
        <f>O303*H303</f>
        <v>0</v>
      </c>
      <c r="Q303" s="149">
        <v>5.1200000000000004E-3</v>
      </c>
      <c r="R303" s="149">
        <f>Q303*H303</f>
        <v>0.15155200000000002</v>
      </c>
      <c r="S303" s="149">
        <v>0</v>
      </c>
      <c r="T303" s="150">
        <f>S303*H303</f>
        <v>0</v>
      </c>
      <c r="AR303" s="151" t="s">
        <v>379</v>
      </c>
      <c r="AT303" s="151" t="s">
        <v>375</v>
      </c>
      <c r="AU303" s="151" t="s">
        <v>90</v>
      </c>
      <c r="AY303" s="17" t="s">
        <v>373</v>
      </c>
      <c r="BE303" s="152">
        <f>IF(N303="základní",J303,0)</f>
        <v>0</v>
      </c>
      <c r="BF303" s="152">
        <f>IF(N303="snížená",J303,0)</f>
        <v>0</v>
      </c>
      <c r="BG303" s="152">
        <f>IF(N303="zákl. přenesená",J303,0)</f>
        <v>0</v>
      </c>
      <c r="BH303" s="152">
        <f>IF(N303="sníž. přenesená",J303,0)</f>
        <v>0</v>
      </c>
      <c r="BI303" s="152">
        <f>IF(N303="nulová",J303,0)</f>
        <v>0</v>
      </c>
      <c r="BJ303" s="17" t="s">
        <v>87</v>
      </c>
      <c r="BK303" s="152">
        <f>ROUND(I303*H303,2)</f>
        <v>0</v>
      </c>
      <c r="BL303" s="17" t="s">
        <v>379</v>
      </c>
      <c r="BM303" s="151" t="s">
        <v>4825</v>
      </c>
    </row>
    <row r="304" spans="2:65" s="13" customFormat="1" ht="11.25">
      <c r="B304" s="160"/>
      <c r="D304" s="154" t="s">
        <v>381</v>
      </c>
      <c r="E304" s="161" t="s">
        <v>1</v>
      </c>
      <c r="F304" s="162" t="s">
        <v>4826</v>
      </c>
      <c r="H304" s="163">
        <v>29.6</v>
      </c>
      <c r="I304" s="164"/>
      <c r="L304" s="160"/>
      <c r="M304" s="165"/>
      <c r="T304" s="166"/>
      <c r="AT304" s="161" t="s">
        <v>381</v>
      </c>
      <c r="AU304" s="161" t="s">
        <v>90</v>
      </c>
      <c r="AV304" s="13" t="s">
        <v>90</v>
      </c>
      <c r="AW304" s="13" t="s">
        <v>36</v>
      </c>
      <c r="AX304" s="13" t="s">
        <v>87</v>
      </c>
      <c r="AY304" s="161" t="s">
        <v>373</v>
      </c>
    </row>
    <row r="305" spans="2:65" s="1" customFormat="1" ht="24.2" customHeight="1">
      <c r="B305" s="32"/>
      <c r="C305" s="139" t="s">
        <v>816</v>
      </c>
      <c r="D305" s="139" t="s">
        <v>375</v>
      </c>
      <c r="E305" s="140" t="s">
        <v>4827</v>
      </c>
      <c r="F305" s="141" t="s">
        <v>4828</v>
      </c>
      <c r="G305" s="142" t="s">
        <v>914</v>
      </c>
      <c r="H305" s="143">
        <v>4</v>
      </c>
      <c r="I305" s="144"/>
      <c r="J305" s="145">
        <f>ROUND(I305*H305,2)</f>
        <v>0</v>
      </c>
      <c r="K305" s="146"/>
      <c r="L305" s="32"/>
      <c r="M305" s="147" t="s">
        <v>1</v>
      </c>
      <c r="N305" s="148" t="s">
        <v>45</v>
      </c>
      <c r="P305" s="149">
        <f>O305*H305</f>
        <v>0</v>
      </c>
      <c r="Q305" s="149">
        <v>0.23250000000000001</v>
      </c>
      <c r="R305" s="149">
        <f>Q305*H305</f>
        <v>0.93</v>
      </c>
      <c r="S305" s="149">
        <v>0</v>
      </c>
      <c r="T305" s="150">
        <f>S305*H305</f>
        <v>0</v>
      </c>
      <c r="AR305" s="151" t="s">
        <v>379</v>
      </c>
      <c r="AT305" s="151" t="s">
        <v>375</v>
      </c>
      <c r="AU305" s="151" t="s">
        <v>90</v>
      </c>
      <c r="AY305" s="17" t="s">
        <v>373</v>
      </c>
      <c r="BE305" s="152">
        <f>IF(N305="základní",J305,0)</f>
        <v>0</v>
      </c>
      <c r="BF305" s="152">
        <f>IF(N305="snížená",J305,0)</f>
        <v>0</v>
      </c>
      <c r="BG305" s="152">
        <f>IF(N305="zákl. přenesená",J305,0)</f>
        <v>0</v>
      </c>
      <c r="BH305" s="152">
        <f>IF(N305="sníž. přenesená",J305,0)</f>
        <v>0</v>
      </c>
      <c r="BI305" s="152">
        <f>IF(N305="nulová",J305,0)</f>
        <v>0</v>
      </c>
      <c r="BJ305" s="17" t="s">
        <v>87</v>
      </c>
      <c r="BK305" s="152">
        <f>ROUND(I305*H305,2)</f>
        <v>0</v>
      </c>
      <c r="BL305" s="17" t="s">
        <v>379</v>
      </c>
      <c r="BM305" s="151" t="s">
        <v>4829</v>
      </c>
    </row>
    <row r="306" spans="2:65" s="1" customFormat="1" ht="63.4" customHeight="1">
      <c r="B306" s="32"/>
      <c r="C306" s="185" t="s">
        <v>836</v>
      </c>
      <c r="D306" s="185" t="s">
        <v>479</v>
      </c>
      <c r="E306" s="186" t="s">
        <v>4830</v>
      </c>
      <c r="F306" s="187" t="s">
        <v>4831</v>
      </c>
      <c r="G306" s="188" t="s">
        <v>914</v>
      </c>
      <c r="H306" s="189">
        <v>1</v>
      </c>
      <c r="I306" s="190"/>
      <c r="J306" s="191">
        <f>ROUND(I306*H306,2)</f>
        <v>0</v>
      </c>
      <c r="K306" s="192"/>
      <c r="L306" s="193"/>
      <c r="M306" s="194" t="s">
        <v>1</v>
      </c>
      <c r="N306" s="195" t="s">
        <v>45</v>
      </c>
      <c r="P306" s="149">
        <f>O306*H306</f>
        <v>0</v>
      </c>
      <c r="Q306" s="149">
        <v>109.6</v>
      </c>
      <c r="R306" s="149">
        <f>Q306*H306</f>
        <v>109.6</v>
      </c>
      <c r="S306" s="149">
        <v>0</v>
      </c>
      <c r="T306" s="150">
        <f>S306*H306</f>
        <v>0</v>
      </c>
      <c r="AR306" s="151" t="s">
        <v>444</v>
      </c>
      <c r="AT306" s="151" t="s">
        <v>479</v>
      </c>
      <c r="AU306" s="151" t="s">
        <v>90</v>
      </c>
      <c r="AY306" s="17" t="s">
        <v>373</v>
      </c>
      <c r="BE306" s="152">
        <f>IF(N306="základní",J306,0)</f>
        <v>0</v>
      </c>
      <c r="BF306" s="152">
        <f>IF(N306="snížená",J306,0)</f>
        <v>0</v>
      </c>
      <c r="BG306" s="152">
        <f>IF(N306="zákl. přenesená",J306,0)</f>
        <v>0</v>
      </c>
      <c r="BH306" s="152">
        <f>IF(N306="sníž. přenesená",J306,0)</f>
        <v>0</v>
      </c>
      <c r="BI306" s="152">
        <f>IF(N306="nulová",J306,0)</f>
        <v>0</v>
      </c>
      <c r="BJ306" s="17" t="s">
        <v>87</v>
      </c>
      <c r="BK306" s="152">
        <f>ROUND(I306*H306,2)</f>
        <v>0</v>
      </c>
      <c r="BL306" s="17" t="s">
        <v>379</v>
      </c>
      <c r="BM306" s="151" t="s">
        <v>4832</v>
      </c>
    </row>
    <row r="307" spans="2:65" s="11" customFormat="1" ht="22.9" customHeight="1">
      <c r="B307" s="127"/>
      <c r="D307" s="128" t="s">
        <v>79</v>
      </c>
      <c r="E307" s="137" t="s">
        <v>379</v>
      </c>
      <c r="F307" s="137" t="s">
        <v>951</v>
      </c>
      <c r="I307" s="130"/>
      <c r="J307" s="138">
        <f>BK307</f>
        <v>0</v>
      </c>
      <c r="L307" s="127"/>
      <c r="M307" s="132"/>
      <c r="P307" s="133">
        <f>SUM(P308:P334)</f>
        <v>0</v>
      </c>
      <c r="R307" s="133">
        <f>SUM(R308:R334)</f>
        <v>2.6293359999999999</v>
      </c>
      <c r="T307" s="134">
        <f>SUM(T308:T334)</f>
        <v>0</v>
      </c>
      <c r="AR307" s="128" t="s">
        <v>87</v>
      </c>
      <c r="AT307" s="135" t="s">
        <v>79</v>
      </c>
      <c r="AU307" s="135" t="s">
        <v>87</v>
      </c>
      <c r="AY307" s="128" t="s">
        <v>373</v>
      </c>
      <c r="BK307" s="136">
        <f>SUM(BK308:BK334)</f>
        <v>0</v>
      </c>
    </row>
    <row r="308" spans="2:65" s="1" customFormat="1" ht="21.75" customHeight="1">
      <c r="B308" s="32"/>
      <c r="C308" s="139" t="s">
        <v>841</v>
      </c>
      <c r="D308" s="139" t="s">
        <v>375</v>
      </c>
      <c r="E308" s="140" t="s">
        <v>3126</v>
      </c>
      <c r="F308" s="141" t="s">
        <v>3127</v>
      </c>
      <c r="G308" s="142" t="s">
        <v>395</v>
      </c>
      <c r="H308" s="143">
        <v>40.200000000000003</v>
      </c>
      <c r="I308" s="144"/>
      <c r="J308" s="145">
        <f>ROUND(I308*H308,2)</f>
        <v>0</v>
      </c>
      <c r="K308" s="146"/>
      <c r="L308" s="32"/>
      <c r="M308" s="147" t="s">
        <v>1</v>
      </c>
      <c r="N308" s="148" t="s">
        <v>45</v>
      </c>
      <c r="P308" s="149">
        <f>O308*H308</f>
        <v>0</v>
      </c>
      <c r="Q308" s="149">
        <v>0</v>
      </c>
      <c r="R308" s="149">
        <f>Q308*H308</f>
        <v>0</v>
      </c>
      <c r="S308" s="149">
        <v>0</v>
      </c>
      <c r="T308" s="150">
        <f>S308*H308</f>
        <v>0</v>
      </c>
      <c r="AR308" s="151" t="s">
        <v>379</v>
      </c>
      <c r="AT308" s="151" t="s">
        <v>375</v>
      </c>
      <c r="AU308" s="151" t="s">
        <v>90</v>
      </c>
      <c r="AY308" s="17" t="s">
        <v>373</v>
      </c>
      <c r="BE308" s="152">
        <f>IF(N308="základní",J308,0)</f>
        <v>0</v>
      </c>
      <c r="BF308" s="152">
        <f>IF(N308="snížená",J308,0)</f>
        <v>0</v>
      </c>
      <c r="BG308" s="152">
        <f>IF(N308="zákl. přenesená",J308,0)</f>
        <v>0</v>
      </c>
      <c r="BH308" s="152">
        <f>IF(N308="sníž. přenesená",J308,0)</f>
        <v>0</v>
      </c>
      <c r="BI308" s="152">
        <f>IF(N308="nulová",J308,0)</f>
        <v>0</v>
      </c>
      <c r="BJ308" s="17" t="s">
        <v>87</v>
      </c>
      <c r="BK308" s="152">
        <f>ROUND(I308*H308,2)</f>
        <v>0</v>
      </c>
      <c r="BL308" s="17" t="s">
        <v>379</v>
      </c>
      <c r="BM308" s="151" t="s">
        <v>4833</v>
      </c>
    </row>
    <row r="309" spans="2:65" s="13" customFormat="1" ht="11.25">
      <c r="B309" s="160"/>
      <c r="D309" s="154" t="s">
        <v>381</v>
      </c>
      <c r="E309" s="161" t="s">
        <v>1</v>
      </c>
      <c r="F309" s="162" t="s">
        <v>4834</v>
      </c>
      <c r="H309" s="163">
        <v>3.105</v>
      </c>
      <c r="I309" s="164"/>
      <c r="L309" s="160"/>
      <c r="M309" s="165"/>
      <c r="T309" s="166"/>
      <c r="AT309" s="161" t="s">
        <v>381</v>
      </c>
      <c r="AU309" s="161" t="s">
        <v>90</v>
      </c>
      <c r="AV309" s="13" t="s">
        <v>90</v>
      </c>
      <c r="AW309" s="13" t="s">
        <v>36</v>
      </c>
      <c r="AX309" s="13" t="s">
        <v>80</v>
      </c>
      <c r="AY309" s="161" t="s">
        <v>373</v>
      </c>
    </row>
    <row r="310" spans="2:65" s="12" customFormat="1" ht="11.25">
      <c r="B310" s="153"/>
      <c r="D310" s="154" t="s">
        <v>381</v>
      </c>
      <c r="E310" s="155" t="s">
        <v>1</v>
      </c>
      <c r="F310" s="156" t="s">
        <v>4681</v>
      </c>
      <c r="H310" s="155" t="s">
        <v>1</v>
      </c>
      <c r="I310" s="157"/>
      <c r="L310" s="153"/>
      <c r="M310" s="158"/>
      <c r="T310" s="159"/>
      <c r="AT310" s="155" t="s">
        <v>381</v>
      </c>
      <c r="AU310" s="155" t="s">
        <v>90</v>
      </c>
      <c r="AV310" s="12" t="s">
        <v>87</v>
      </c>
      <c r="AW310" s="12" t="s">
        <v>36</v>
      </c>
      <c r="AX310" s="12" t="s">
        <v>80</v>
      </c>
      <c r="AY310" s="155" t="s">
        <v>373</v>
      </c>
    </row>
    <row r="311" spans="2:65" s="13" customFormat="1" ht="11.25">
      <c r="B311" s="160"/>
      <c r="D311" s="154" t="s">
        <v>381</v>
      </c>
      <c r="E311" s="161" t="s">
        <v>1</v>
      </c>
      <c r="F311" s="162" t="s">
        <v>4835</v>
      </c>
      <c r="H311" s="163">
        <v>7.23</v>
      </c>
      <c r="I311" s="164"/>
      <c r="L311" s="160"/>
      <c r="M311" s="165"/>
      <c r="T311" s="166"/>
      <c r="AT311" s="161" t="s">
        <v>381</v>
      </c>
      <c r="AU311" s="161" t="s">
        <v>90</v>
      </c>
      <c r="AV311" s="13" t="s">
        <v>90</v>
      </c>
      <c r="AW311" s="13" t="s">
        <v>36</v>
      </c>
      <c r="AX311" s="13" t="s">
        <v>80</v>
      </c>
      <c r="AY311" s="161" t="s">
        <v>373</v>
      </c>
    </row>
    <row r="312" spans="2:65" s="13" customFormat="1" ht="11.25">
      <c r="B312" s="160"/>
      <c r="D312" s="154" t="s">
        <v>381</v>
      </c>
      <c r="E312" s="161" t="s">
        <v>1</v>
      </c>
      <c r="F312" s="162" t="s">
        <v>4836</v>
      </c>
      <c r="H312" s="163">
        <v>3.492</v>
      </c>
      <c r="I312" s="164"/>
      <c r="L312" s="160"/>
      <c r="M312" s="165"/>
      <c r="T312" s="166"/>
      <c r="AT312" s="161" t="s">
        <v>381</v>
      </c>
      <c r="AU312" s="161" t="s">
        <v>90</v>
      </c>
      <c r="AV312" s="13" t="s">
        <v>90</v>
      </c>
      <c r="AW312" s="13" t="s">
        <v>36</v>
      </c>
      <c r="AX312" s="13" t="s">
        <v>80</v>
      </c>
      <c r="AY312" s="161" t="s">
        <v>373</v>
      </c>
    </row>
    <row r="313" spans="2:65" s="13" customFormat="1" ht="11.25">
      <c r="B313" s="160"/>
      <c r="D313" s="154" t="s">
        <v>381</v>
      </c>
      <c r="E313" s="161" t="s">
        <v>1</v>
      </c>
      <c r="F313" s="162" t="s">
        <v>4837</v>
      </c>
      <c r="H313" s="163">
        <v>2.5649999999999999</v>
      </c>
      <c r="I313" s="164"/>
      <c r="L313" s="160"/>
      <c r="M313" s="165"/>
      <c r="T313" s="166"/>
      <c r="AT313" s="161" t="s">
        <v>381</v>
      </c>
      <c r="AU313" s="161" t="s">
        <v>90</v>
      </c>
      <c r="AV313" s="13" t="s">
        <v>90</v>
      </c>
      <c r="AW313" s="13" t="s">
        <v>36</v>
      </c>
      <c r="AX313" s="13" t="s">
        <v>80</v>
      </c>
      <c r="AY313" s="161" t="s">
        <v>373</v>
      </c>
    </row>
    <row r="314" spans="2:65" s="13" customFormat="1" ht="11.25">
      <c r="B314" s="160"/>
      <c r="D314" s="154" t="s">
        <v>381</v>
      </c>
      <c r="E314" s="161" t="s">
        <v>1</v>
      </c>
      <c r="F314" s="162" t="s">
        <v>4838</v>
      </c>
      <c r="H314" s="163">
        <v>6.36</v>
      </c>
      <c r="I314" s="164"/>
      <c r="L314" s="160"/>
      <c r="M314" s="165"/>
      <c r="T314" s="166"/>
      <c r="AT314" s="161" t="s">
        <v>381</v>
      </c>
      <c r="AU314" s="161" t="s">
        <v>90</v>
      </c>
      <c r="AV314" s="13" t="s">
        <v>90</v>
      </c>
      <c r="AW314" s="13" t="s">
        <v>36</v>
      </c>
      <c r="AX314" s="13" t="s">
        <v>80</v>
      </c>
      <c r="AY314" s="161" t="s">
        <v>373</v>
      </c>
    </row>
    <row r="315" spans="2:65" s="13" customFormat="1" ht="11.25">
      <c r="B315" s="160"/>
      <c r="D315" s="154" t="s">
        <v>381</v>
      </c>
      <c r="E315" s="161" t="s">
        <v>1</v>
      </c>
      <c r="F315" s="162" t="s">
        <v>4839</v>
      </c>
      <c r="H315" s="163">
        <v>2.16</v>
      </c>
      <c r="I315" s="164"/>
      <c r="L315" s="160"/>
      <c r="M315" s="165"/>
      <c r="T315" s="166"/>
      <c r="AT315" s="161" t="s">
        <v>381</v>
      </c>
      <c r="AU315" s="161" t="s">
        <v>90</v>
      </c>
      <c r="AV315" s="13" t="s">
        <v>90</v>
      </c>
      <c r="AW315" s="13" t="s">
        <v>36</v>
      </c>
      <c r="AX315" s="13" t="s">
        <v>80</v>
      </c>
      <c r="AY315" s="161" t="s">
        <v>373</v>
      </c>
    </row>
    <row r="316" spans="2:65" s="12" customFormat="1" ht="11.25">
      <c r="B316" s="153"/>
      <c r="D316" s="154" t="s">
        <v>381</v>
      </c>
      <c r="E316" s="155" t="s">
        <v>1</v>
      </c>
      <c r="F316" s="156" t="s">
        <v>4689</v>
      </c>
      <c r="H316" s="155" t="s">
        <v>1</v>
      </c>
      <c r="I316" s="157"/>
      <c r="L316" s="153"/>
      <c r="M316" s="158"/>
      <c r="T316" s="159"/>
      <c r="AT316" s="155" t="s">
        <v>381</v>
      </c>
      <c r="AU316" s="155" t="s">
        <v>90</v>
      </c>
      <c r="AV316" s="12" t="s">
        <v>87</v>
      </c>
      <c r="AW316" s="12" t="s">
        <v>36</v>
      </c>
      <c r="AX316" s="12" t="s">
        <v>80</v>
      </c>
      <c r="AY316" s="155" t="s">
        <v>373</v>
      </c>
    </row>
    <row r="317" spans="2:65" s="13" customFormat="1" ht="11.25">
      <c r="B317" s="160"/>
      <c r="D317" s="154" t="s">
        <v>381</v>
      </c>
      <c r="E317" s="161" t="s">
        <v>1</v>
      </c>
      <c r="F317" s="162" t="s">
        <v>4840</v>
      </c>
      <c r="H317" s="163">
        <v>9.9600000000000009</v>
      </c>
      <c r="I317" s="164"/>
      <c r="L317" s="160"/>
      <c r="M317" s="165"/>
      <c r="T317" s="166"/>
      <c r="AT317" s="161" t="s">
        <v>381</v>
      </c>
      <c r="AU317" s="161" t="s">
        <v>90</v>
      </c>
      <c r="AV317" s="13" t="s">
        <v>90</v>
      </c>
      <c r="AW317" s="13" t="s">
        <v>36</v>
      </c>
      <c r="AX317" s="13" t="s">
        <v>80</v>
      </c>
      <c r="AY317" s="161" t="s">
        <v>373</v>
      </c>
    </row>
    <row r="318" spans="2:65" s="13" customFormat="1" ht="11.25">
      <c r="B318" s="160"/>
      <c r="D318" s="154" t="s">
        <v>381</v>
      </c>
      <c r="E318" s="161" t="s">
        <v>1</v>
      </c>
      <c r="F318" s="162" t="s">
        <v>4841</v>
      </c>
      <c r="H318" s="163">
        <v>5.3280000000000003</v>
      </c>
      <c r="I318" s="164"/>
      <c r="L318" s="160"/>
      <c r="M318" s="165"/>
      <c r="T318" s="166"/>
      <c r="AT318" s="161" t="s">
        <v>381</v>
      </c>
      <c r="AU318" s="161" t="s">
        <v>90</v>
      </c>
      <c r="AV318" s="13" t="s">
        <v>90</v>
      </c>
      <c r="AW318" s="13" t="s">
        <v>36</v>
      </c>
      <c r="AX318" s="13" t="s">
        <v>80</v>
      </c>
      <c r="AY318" s="161" t="s">
        <v>373</v>
      </c>
    </row>
    <row r="319" spans="2:65" s="14" customFormat="1" ht="11.25">
      <c r="B319" s="167"/>
      <c r="D319" s="154" t="s">
        <v>381</v>
      </c>
      <c r="E319" s="168" t="s">
        <v>1</v>
      </c>
      <c r="F319" s="169" t="s">
        <v>386</v>
      </c>
      <c r="H319" s="170">
        <v>40.200000000000003</v>
      </c>
      <c r="I319" s="171"/>
      <c r="L319" s="167"/>
      <c r="M319" s="172"/>
      <c r="T319" s="173"/>
      <c r="AT319" s="168" t="s">
        <v>381</v>
      </c>
      <c r="AU319" s="168" t="s">
        <v>90</v>
      </c>
      <c r="AV319" s="14" t="s">
        <v>379</v>
      </c>
      <c r="AW319" s="14" t="s">
        <v>36</v>
      </c>
      <c r="AX319" s="14" t="s">
        <v>87</v>
      </c>
      <c r="AY319" s="168" t="s">
        <v>373</v>
      </c>
    </row>
    <row r="320" spans="2:65" s="1" customFormat="1" ht="16.5" customHeight="1">
      <c r="B320" s="32"/>
      <c r="C320" s="139" t="s">
        <v>845</v>
      </c>
      <c r="D320" s="139" t="s">
        <v>375</v>
      </c>
      <c r="E320" s="140" t="s">
        <v>4357</v>
      </c>
      <c r="F320" s="141" t="s">
        <v>4358</v>
      </c>
      <c r="G320" s="142" t="s">
        <v>914</v>
      </c>
      <c r="H320" s="143">
        <v>12</v>
      </c>
      <c r="I320" s="144"/>
      <c r="J320" s="145">
        <f>ROUND(I320*H320,2)</f>
        <v>0</v>
      </c>
      <c r="K320" s="146"/>
      <c r="L320" s="32"/>
      <c r="M320" s="147" t="s">
        <v>1</v>
      </c>
      <c r="N320" s="148" t="s">
        <v>45</v>
      </c>
      <c r="P320" s="149">
        <f>O320*H320</f>
        <v>0</v>
      </c>
      <c r="Q320" s="149">
        <v>8.7419999999999998E-2</v>
      </c>
      <c r="R320" s="149">
        <f>Q320*H320</f>
        <v>1.04904</v>
      </c>
      <c r="S320" s="149">
        <v>0</v>
      </c>
      <c r="T320" s="150">
        <f>S320*H320</f>
        <v>0</v>
      </c>
      <c r="AR320" s="151" t="s">
        <v>379</v>
      </c>
      <c r="AT320" s="151" t="s">
        <v>375</v>
      </c>
      <c r="AU320" s="151" t="s">
        <v>90</v>
      </c>
      <c r="AY320" s="17" t="s">
        <v>373</v>
      </c>
      <c r="BE320" s="152">
        <f>IF(N320="základní",J320,0)</f>
        <v>0</v>
      </c>
      <c r="BF320" s="152">
        <f>IF(N320="snížená",J320,0)</f>
        <v>0</v>
      </c>
      <c r="BG320" s="152">
        <f>IF(N320="zákl. přenesená",J320,0)</f>
        <v>0</v>
      </c>
      <c r="BH320" s="152">
        <f>IF(N320="sníž. přenesená",J320,0)</f>
        <v>0</v>
      </c>
      <c r="BI320" s="152">
        <f>IF(N320="nulová",J320,0)</f>
        <v>0</v>
      </c>
      <c r="BJ320" s="17" t="s">
        <v>87</v>
      </c>
      <c r="BK320" s="152">
        <f>ROUND(I320*H320,2)</f>
        <v>0</v>
      </c>
      <c r="BL320" s="17" t="s">
        <v>379</v>
      </c>
      <c r="BM320" s="151" t="s">
        <v>4842</v>
      </c>
    </row>
    <row r="321" spans="2:65" s="13" customFormat="1" ht="11.25">
      <c r="B321" s="160"/>
      <c r="D321" s="154" t="s">
        <v>381</v>
      </c>
      <c r="E321" s="161" t="s">
        <v>1</v>
      </c>
      <c r="F321" s="162" t="s">
        <v>4843</v>
      </c>
      <c r="H321" s="163">
        <v>12</v>
      </c>
      <c r="I321" s="164"/>
      <c r="L321" s="160"/>
      <c r="M321" s="165"/>
      <c r="T321" s="166"/>
      <c r="AT321" s="161" t="s">
        <v>381</v>
      </c>
      <c r="AU321" s="161" t="s">
        <v>90</v>
      </c>
      <c r="AV321" s="13" t="s">
        <v>90</v>
      </c>
      <c r="AW321" s="13" t="s">
        <v>36</v>
      </c>
      <c r="AX321" s="13" t="s">
        <v>87</v>
      </c>
      <c r="AY321" s="161" t="s">
        <v>373</v>
      </c>
    </row>
    <row r="322" spans="2:65" s="1" customFormat="1" ht="16.5" customHeight="1">
      <c r="B322" s="32"/>
      <c r="C322" s="185" t="s">
        <v>849</v>
      </c>
      <c r="D322" s="185" t="s">
        <v>479</v>
      </c>
      <c r="E322" s="186" t="s">
        <v>4844</v>
      </c>
      <c r="F322" s="187" t="s">
        <v>4845</v>
      </c>
      <c r="G322" s="188" t="s">
        <v>914</v>
      </c>
      <c r="H322" s="189">
        <v>6</v>
      </c>
      <c r="I322" s="190"/>
      <c r="J322" s="191">
        <f t="shared" ref="J322:J328" si="0">ROUND(I322*H322,2)</f>
        <v>0</v>
      </c>
      <c r="K322" s="192"/>
      <c r="L322" s="193"/>
      <c r="M322" s="194" t="s">
        <v>1</v>
      </c>
      <c r="N322" s="195" t="s">
        <v>45</v>
      </c>
      <c r="P322" s="149">
        <f t="shared" ref="P322:P328" si="1">O322*H322</f>
        <v>0</v>
      </c>
      <c r="Q322" s="149">
        <v>6.8000000000000005E-2</v>
      </c>
      <c r="R322" s="149">
        <f t="shared" ref="R322:R328" si="2">Q322*H322</f>
        <v>0.40800000000000003</v>
      </c>
      <c r="S322" s="149">
        <v>0</v>
      </c>
      <c r="T322" s="150">
        <f t="shared" ref="T322:T328" si="3">S322*H322</f>
        <v>0</v>
      </c>
      <c r="AR322" s="151" t="s">
        <v>444</v>
      </c>
      <c r="AT322" s="151" t="s">
        <v>479</v>
      </c>
      <c r="AU322" s="151" t="s">
        <v>90</v>
      </c>
      <c r="AY322" s="17" t="s">
        <v>373</v>
      </c>
      <c r="BE322" s="152">
        <f t="shared" ref="BE322:BE328" si="4">IF(N322="základní",J322,0)</f>
        <v>0</v>
      </c>
      <c r="BF322" s="152">
        <f t="shared" ref="BF322:BF328" si="5">IF(N322="snížená",J322,0)</f>
        <v>0</v>
      </c>
      <c r="BG322" s="152">
        <f t="shared" ref="BG322:BG328" si="6">IF(N322="zákl. přenesená",J322,0)</f>
        <v>0</v>
      </c>
      <c r="BH322" s="152">
        <f t="shared" ref="BH322:BH328" si="7">IF(N322="sníž. přenesená",J322,0)</f>
        <v>0</v>
      </c>
      <c r="BI322" s="152">
        <f t="shared" ref="BI322:BI328" si="8">IF(N322="nulová",J322,0)</f>
        <v>0</v>
      </c>
      <c r="BJ322" s="17" t="s">
        <v>87</v>
      </c>
      <c r="BK322" s="152">
        <f t="shared" ref="BK322:BK328" si="9">ROUND(I322*H322,2)</f>
        <v>0</v>
      </c>
      <c r="BL322" s="17" t="s">
        <v>379</v>
      </c>
      <c r="BM322" s="151" t="s">
        <v>4846</v>
      </c>
    </row>
    <row r="323" spans="2:65" s="1" customFormat="1" ht="16.5" customHeight="1">
      <c r="B323" s="32"/>
      <c r="C323" s="185" t="s">
        <v>860</v>
      </c>
      <c r="D323" s="185" t="s">
        <v>479</v>
      </c>
      <c r="E323" s="186" t="s">
        <v>4847</v>
      </c>
      <c r="F323" s="187" t="s">
        <v>4848</v>
      </c>
      <c r="G323" s="188" t="s">
        <v>914</v>
      </c>
      <c r="H323" s="189">
        <v>2</v>
      </c>
      <c r="I323" s="190"/>
      <c r="J323" s="191">
        <f t="shared" si="0"/>
        <v>0</v>
      </c>
      <c r="K323" s="192"/>
      <c r="L323" s="193"/>
      <c r="M323" s="194" t="s">
        <v>1</v>
      </c>
      <c r="N323" s="195" t="s">
        <v>45</v>
      </c>
      <c r="P323" s="149">
        <f t="shared" si="1"/>
        <v>0</v>
      </c>
      <c r="Q323" s="149">
        <v>5.0999999999999997E-2</v>
      </c>
      <c r="R323" s="149">
        <f t="shared" si="2"/>
        <v>0.10199999999999999</v>
      </c>
      <c r="S323" s="149">
        <v>0</v>
      </c>
      <c r="T323" s="150">
        <f t="shared" si="3"/>
        <v>0</v>
      </c>
      <c r="AR323" s="151" t="s">
        <v>444</v>
      </c>
      <c r="AT323" s="151" t="s">
        <v>479</v>
      </c>
      <c r="AU323" s="151" t="s">
        <v>90</v>
      </c>
      <c r="AY323" s="17" t="s">
        <v>373</v>
      </c>
      <c r="BE323" s="152">
        <f t="shared" si="4"/>
        <v>0</v>
      </c>
      <c r="BF323" s="152">
        <f t="shared" si="5"/>
        <v>0</v>
      </c>
      <c r="BG323" s="152">
        <f t="shared" si="6"/>
        <v>0</v>
      </c>
      <c r="BH323" s="152">
        <f t="shared" si="7"/>
        <v>0</v>
      </c>
      <c r="BI323" s="152">
        <f t="shared" si="8"/>
        <v>0</v>
      </c>
      <c r="BJ323" s="17" t="s">
        <v>87</v>
      </c>
      <c r="BK323" s="152">
        <f t="shared" si="9"/>
        <v>0</v>
      </c>
      <c r="BL323" s="17" t="s">
        <v>379</v>
      </c>
      <c r="BM323" s="151" t="s">
        <v>4849</v>
      </c>
    </row>
    <row r="324" spans="2:65" s="1" customFormat="1" ht="16.5" customHeight="1">
      <c r="B324" s="32"/>
      <c r="C324" s="185" t="s">
        <v>880</v>
      </c>
      <c r="D324" s="185" t="s">
        <v>479</v>
      </c>
      <c r="E324" s="186" t="s">
        <v>4850</v>
      </c>
      <c r="F324" s="187" t="s">
        <v>4851</v>
      </c>
      <c r="G324" s="188" t="s">
        <v>914</v>
      </c>
      <c r="H324" s="189">
        <v>2</v>
      </c>
      <c r="I324" s="190"/>
      <c r="J324" s="191">
        <f t="shared" si="0"/>
        <v>0</v>
      </c>
      <c r="K324" s="192"/>
      <c r="L324" s="193"/>
      <c r="M324" s="194" t="s">
        <v>1</v>
      </c>
      <c r="N324" s="195" t="s">
        <v>45</v>
      </c>
      <c r="P324" s="149">
        <f t="shared" si="1"/>
        <v>0</v>
      </c>
      <c r="Q324" s="149">
        <v>0.04</v>
      </c>
      <c r="R324" s="149">
        <f t="shared" si="2"/>
        <v>0.08</v>
      </c>
      <c r="S324" s="149">
        <v>0</v>
      </c>
      <c r="T324" s="150">
        <f t="shared" si="3"/>
        <v>0</v>
      </c>
      <c r="AR324" s="151" t="s">
        <v>444</v>
      </c>
      <c r="AT324" s="151" t="s">
        <v>479</v>
      </c>
      <c r="AU324" s="151" t="s">
        <v>90</v>
      </c>
      <c r="AY324" s="17" t="s">
        <v>373</v>
      </c>
      <c r="BE324" s="152">
        <f t="shared" si="4"/>
        <v>0</v>
      </c>
      <c r="BF324" s="152">
        <f t="shared" si="5"/>
        <v>0</v>
      </c>
      <c r="BG324" s="152">
        <f t="shared" si="6"/>
        <v>0</v>
      </c>
      <c r="BH324" s="152">
        <f t="shared" si="7"/>
        <v>0</v>
      </c>
      <c r="BI324" s="152">
        <f t="shared" si="8"/>
        <v>0</v>
      </c>
      <c r="BJ324" s="17" t="s">
        <v>87</v>
      </c>
      <c r="BK324" s="152">
        <f t="shared" si="9"/>
        <v>0</v>
      </c>
      <c r="BL324" s="17" t="s">
        <v>379</v>
      </c>
      <c r="BM324" s="151" t="s">
        <v>4852</v>
      </c>
    </row>
    <row r="325" spans="2:65" s="1" customFormat="1" ht="16.5" customHeight="1">
      <c r="B325" s="32"/>
      <c r="C325" s="185" t="s">
        <v>887</v>
      </c>
      <c r="D325" s="185" t="s">
        <v>479</v>
      </c>
      <c r="E325" s="186" t="s">
        <v>4853</v>
      </c>
      <c r="F325" s="187" t="s">
        <v>4854</v>
      </c>
      <c r="G325" s="188" t="s">
        <v>914</v>
      </c>
      <c r="H325" s="189">
        <v>2</v>
      </c>
      <c r="I325" s="190"/>
      <c r="J325" s="191">
        <f t="shared" si="0"/>
        <v>0</v>
      </c>
      <c r="K325" s="192"/>
      <c r="L325" s="193"/>
      <c r="M325" s="194" t="s">
        <v>1</v>
      </c>
      <c r="N325" s="195" t="s">
        <v>45</v>
      </c>
      <c r="P325" s="149">
        <f t="shared" si="1"/>
        <v>0</v>
      </c>
      <c r="Q325" s="149">
        <v>2.8000000000000001E-2</v>
      </c>
      <c r="R325" s="149">
        <f t="shared" si="2"/>
        <v>5.6000000000000001E-2</v>
      </c>
      <c r="S325" s="149">
        <v>0</v>
      </c>
      <c r="T325" s="150">
        <f t="shared" si="3"/>
        <v>0</v>
      </c>
      <c r="AR325" s="151" t="s">
        <v>444</v>
      </c>
      <c r="AT325" s="151" t="s">
        <v>479</v>
      </c>
      <c r="AU325" s="151" t="s">
        <v>90</v>
      </c>
      <c r="AY325" s="17" t="s">
        <v>373</v>
      </c>
      <c r="BE325" s="152">
        <f t="shared" si="4"/>
        <v>0</v>
      </c>
      <c r="BF325" s="152">
        <f t="shared" si="5"/>
        <v>0</v>
      </c>
      <c r="BG325" s="152">
        <f t="shared" si="6"/>
        <v>0</v>
      </c>
      <c r="BH325" s="152">
        <f t="shared" si="7"/>
        <v>0</v>
      </c>
      <c r="BI325" s="152">
        <f t="shared" si="8"/>
        <v>0</v>
      </c>
      <c r="BJ325" s="17" t="s">
        <v>87</v>
      </c>
      <c r="BK325" s="152">
        <f t="shared" si="9"/>
        <v>0</v>
      </c>
      <c r="BL325" s="17" t="s">
        <v>379</v>
      </c>
      <c r="BM325" s="151" t="s">
        <v>4855</v>
      </c>
    </row>
    <row r="326" spans="2:65" s="1" customFormat="1" ht="21.75" customHeight="1">
      <c r="B326" s="32"/>
      <c r="C326" s="139" t="s">
        <v>892</v>
      </c>
      <c r="D326" s="139" t="s">
        <v>375</v>
      </c>
      <c r="E326" s="140" t="s">
        <v>4856</v>
      </c>
      <c r="F326" s="141" t="s">
        <v>4857</v>
      </c>
      <c r="G326" s="142" t="s">
        <v>914</v>
      </c>
      <c r="H326" s="143">
        <v>5</v>
      </c>
      <c r="I326" s="144"/>
      <c r="J326" s="145">
        <f t="shared" si="0"/>
        <v>0</v>
      </c>
      <c r="K326" s="146"/>
      <c r="L326" s="32"/>
      <c r="M326" s="147" t="s">
        <v>1</v>
      </c>
      <c r="N326" s="148" t="s">
        <v>45</v>
      </c>
      <c r="P326" s="149">
        <f t="shared" si="1"/>
        <v>0</v>
      </c>
      <c r="Q326" s="149">
        <v>8.7419999999999998E-2</v>
      </c>
      <c r="R326" s="149">
        <f t="shared" si="2"/>
        <v>0.43709999999999999</v>
      </c>
      <c r="S326" s="149">
        <v>0</v>
      </c>
      <c r="T326" s="150">
        <f t="shared" si="3"/>
        <v>0</v>
      </c>
      <c r="AR326" s="151" t="s">
        <v>379</v>
      </c>
      <c r="AT326" s="151" t="s">
        <v>375</v>
      </c>
      <c r="AU326" s="151" t="s">
        <v>90</v>
      </c>
      <c r="AY326" s="17" t="s">
        <v>373</v>
      </c>
      <c r="BE326" s="152">
        <f t="shared" si="4"/>
        <v>0</v>
      </c>
      <c r="BF326" s="152">
        <f t="shared" si="5"/>
        <v>0</v>
      </c>
      <c r="BG326" s="152">
        <f t="shared" si="6"/>
        <v>0</v>
      </c>
      <c r="BH326" s="152">
        <f t="shared" si="7"/>
        <v>0</v>
      </c>
      <c r="BI326" s="152">
        <f t="shared" si="8"/>
        <v>0</v>
      </c>
      <c r="BJ326" s="17" t="s">
        <v>87</v>
      </c>
      <c r="BK326" s="152">
        <f t="shared" si="9"/>
        <v>0</v>
      </c>
      <c r="BL326" s="17" t="s">
        <v>379</v>
      </c>
      <c r="BM326" s="151" t="s">
        <v>4858</v>
      </c>
    </row>
    <row r="327" spans="2:65" s="1" customFormat="1" ht="16.5" customHeight="1">
      <c r="B327" s="32"/>
      <c r="C327" s="185" t="s">
        <v>896</v>
      </c>
      <c r="D327" s="185" t="s">
        <v>479</v>
      </c>
      <c r="E327" s="186" t="s">
        <v>4859</v>
      </c>
      <c r="F327" s="187" t="s">
        <v>4860</v>
      </c>
      <c r="G327" s="188" t="s">
        <v>914</v>
      </c>
      <c r="H327" s="189">
        <v>5</v>
      </c>
      <c r="I327" s="190"/>
      <c r="J327" s="191">
        <f t="shared" si="0"/>
        <v>0</v>
      </c>
      <c r="K327" s="192"/>
      <c r="L327" s="193"/>
      <c r="M327" s="194" t="s">
        <v>1</v>
      </c>
      <c r="N327" s="195" t="s">
        <v>45</v>
      </c>
      <c r="P327" s="149">
        <f t="shared" si="1"/>
        <v>0</v>
      </c>
      <c r="Q327" s="149">
        <v>8.1000000000000003E-2</v>
      </c>
      <c r="R327" s="149">
        <f t="shared" si="2"/>
        <v>0.40500000000000003</v>
      </c>
      <c r="S327" s="149">
        <v>0</v>
      </c>
      <c r="T327" s="150">
        <f t="shared" si="3"/>
        <v>0</v>
      </c>
      <c r="AR327" s="151" t="s">
        <v>444</v>
      </c>
      <c r="AT327" s="151" t="s">
        <v>479</v>
      </c>
      <c r="AU327" s="151" t="s">
        <v>90</v>
      </c>
      <c r="AY327" s="17" t="s">
        <v>373</v>
      </c>
      <c r="BE327" s="152">
        <f t="shared" si="4"/>
        <v>0</v>
      </c>
      <c r="BF327" s="152">
        <f t="shared" si="5"/>
        <v>0</v>
      </c>
      <c r="BG327" s="152">
        <f t="shared" si="6"/>
        <v>0</v>
      </c>
      <c r="BH327" s="152">
        <f t="shared" si="7"/>
        <v>0</v>
      </c>
      <c r="BI327" s="152">
        <f t="shared" si="8"/>
        <v>0</v>
      </c>
      <c r="BJ327" s="17" t="s">
        <v>87</v>
      </c>
      <c r="BK327" s="152">
        <f t="shared" si="9"/>
        <v>0</v>
      </c>
      <c r="BL327" s="17" t="s">
        <v>379</v>
      </c>
      <c r="BM327" s="151" t="s">
        <v>4861</v>
      </c>
    </row>
    <row r="328" spans="2:65" s="1" customFormat="1" ht="24.2" customHeight="1">
      <c r="B328" s="32"/>
      <c r="C328" s="139" t="s">
        <v>900</v>
      </c>
      <c r="D328" s="139" t="s">
        <v>375</v>
      </c>
      <c r="E328" s="140" t="s">
        <v>4862</v>
      </c>
      <c r="F328" s="141" t="s">
        <v>4863</v>
      </c>
      <c r="G328" s="142" t="s">
        <v>395</v>
      </c>
      <c r="H328" s="143">
        <v>9</v>
      </c>
      <c r="I328" s="144"/>
      <c r="J328" s="145">
        <f t="shared" si="0"/>
        <v>0</v>
      </c>
      <c r="K328" s="146"/>
      <c r="L328" s="32"/>
      <c r="M328" s="147" t="s">
        <v>1</v>
      </c>
      <c r="N328" s="148" t="s">
        <v>45</v>
      </c>
      <c r="P328" s="149">
        <f t="shared" si="1"/>
        <v>0</v>
      </c>
      <c r="Q328" s="149">
        <v>0</v>
      </c>
      <c r="R328" s="149">
        <f t="shared" si="2"/>
        <v>0</v>
      </c>
      <c r="S328" s="149">
        <v>0</v>
      </c>
      <c r="T328" s="150">
        <f t="shared" si="3"/>
        <v>0</v>
      </c>
      <c r="AR328" s="151" t="s">
        <v>379</v>
      </c>
      <c r="AT328" s="151" t="s">
        <v>375</v>
      </c>
      <c r="AU328" s="151" t="s">
        <v>90</v>
      </c>
      <c r="AY328" s="17" t="s">
        <v>373</v>
      </c>
      <c r="BE328" s="152">
        <f t="shared" si="4"/>
        <v>0</v>
      </c>
      <c r="BF328" s="152">
        <f t="shared" si="5"/>
        <v>0</v>
      </c>
      <c r="BG328" s="152">
        <f t="shared" si="6"/>
        <v>0</v>
      </c>
      <c r="BH328" s="152">
        <f t="shared" si="7"/>
        <v>0</v>
      </c>
      <c r="BI328" s="152">
        <f t="shared" si="8"/>
        <v>0</v>
      </c>
      <c r="BJ328" s="17" t="s">
        <v>87</v>
      </c>
      <c r="BK328" s="152">
        <f t="shared" si="9"/>
        <v>0</v>
      </c>
      <c r="BL328" s="17" t="s">
        <v>379</v>
      </c>
      <c r="BM328" s="151" t="s">
        <v>4864</v>
      </c>
    </row>
    <row r="329" spans="2:65" s="13" customFormat="1" ht="11.25">
      <c r="B329" s="160"/>
      <c r="D329" s="154" t="s">
        <v>381</v>
      </c>
      <c r="E329" s="161" t="s">
        <v>1</v>
      </c>
      <c r="F329" s="162" t="s">
        <v>4865</v>
      </c>
      <c r="H329" s="163">
        <v>4.5090000000000003</v>
      </c>
      <c r="I329" s="164"/>
      <c r="L329" s="160"/>
      <c r="M329" s="165"/>
      <c r="T329" s="166"/>
      <c r="AT329" s="161" t="s">
        <v>381</v>
      </c>
      <c r="AU329" s="161" t="s">
        <v>90</v>
      </c>
      <c r="AV329" s="13" t="s">
        <v>90</v>
      </c>
      <c r="AW329" s="13" t="s">
        <v>36</v>
      </c>
      <c r="AX329" s="13" t="s">
        <v>80</v>
      </c>
      <c r="AY329" s="161" t="s">
        <v>373</v>
      </c>
    </row>
    <row r="330" spans="2:65" s="13" customFormat="1" ht="11.25">
      <c r="B330" s="160"/>
      <c r="D330" s="154" t="s">
        <v>381</v>
      </c>
      <c r="E330" s="161" t="s">
        <v>1</v>
      </c>
      <c r="F330" s="162" t="s">
        <v>4866</v>
      </c>
      <c r="H330" s="163">
        <v>4.4909999999999997</v>
      </c>
      <c r="I330" s="164"/>
      <c r="L330" s="160"/>
      <c r="M330" s="165"/>
      <c r="T330" s="166"/>
      <c r="AT330" s="161" t="s">
        <v>381</v>
      </c>
      <c r="AU330" s="161" t="s">
        <v>90</v>
      </c>
      <c r="AV330" s="13" t="s">
        <v>90</v>
      </c>
      <c r="AW330" s="13" t="s">
        <v>36</v>
      </c>
      <c r="AX330" s="13" t="s">
        <v>80</v>
      </c>
      <c r="AY330" s="161" t="s">
        <v>373</v>
      </c>
    </row>
    <row r="331" spans="2:65" s="14" customFormat="1" ht="11.25">
      <c r="B331" s="167"/>
      <c r="D331" s="154" t="s">
        <v>381</v>
      </c>
      <c r="E331" s="168" t="s">
        <v>1</v>
      </c>
      <c r="F331" s="169" t="s">
        <v>386</v>
      </c>
      <c r="H331" s="170">
        <v>9</v>
      </c>
      <c r="I331" s="171"/>
      <c r="L331" s="167"/>
      <c r="M331" s="172"/>
      <c r="T331" s="173"/>
      <c r="AT331" s="168" t="s">
        <v>381</v>
      </c>
      <c r="AU331" s="168" t="s">
        <v>90</v>
      </c>
      <c r="AV331" s="14" t="s">
        <v>379</v>
      </c>
      <c r="AW331" s="14" t="s">
        <v>36</v>
      </c>
      <c r="AX331" s="14" t="s">
        <v>87</v>
      </c>
      <c r="AY331" s="168" t="s">
        <v>373</v>
      </c>
    </row>
    <row r="332" spans="2:65" s="1" customFormat="1" ht="24.2" customHeight="1">
      <c r="B332" s="32"/>
      <c r="C332" s="139" t="s">
        <v>904</v>
      </c>
      <c r="D332" s="139" t="s">
        <v>375</v>
      </c>
      <c r="E332" s="140" t="s">
        <v>4867</v>
      </c>
      <c r="F332" s="141" t="s">
        <v>4868</v>
      </c>
      <c r="G332" s="142" t="s">
        <v>172</v>
      </c>
      <c r="H332" s="143">
        <v>11.7</v>
      </c>
      <c r="I332" s="144"/>
      <c r="J332" s="145">
        <f>ROUND(I332*H332,2)</f>
        <v>0</v>
      </c>
      <c r="K332" s="146"/>
      <c r="L332" s="32"/>
      <c r="M332" s="147" t="s">
        <v>1</v>
      </c>
      <c r="N332" s="148" t="s">
        <v>45</v>
      </c>
      <c r="P332" s="149">
        <f>O332*H332</f>
        <v>0</v>
      </c>
      <c r="Q332" s="149">
        <v>7.8799999999999999E-3</v>
      </c>
      <c r="R332" s="149">
        <f>Q332*H332</f>
        <v>9.2195999999999986E-2</v>
      </c>
      <c r="S332" s="149">
        <v>0</v>
      </c>
      <c r="T332" s="150">
        <f>S332*H332</f>
        <v>0</v>
      </c>
      <c r="AR332" s="151" t="s">
        <v>379</v>
      </c>
      <c r="AT332" s="151" t="s">
        <v>375</v>
      </c>
      <c r="AU332" s="151" t="s">
        <v>90</v>
      </c>
      <c r="AY332" s="17" t="s">
        <v>373</v>
      </c>
      <c r="BE332" s="152">
        <f>IF(N332="základní",J332,0)</f>
        <v>0</v>
      </c>
      <c r="BF332" s="152">
        <f>IF(N332="snížená",J332,0)</f>
        <v>0</v>
      </c>
      <c r="BG332" s="152">
        <f>IF(N332="zákl. přenesená",J332,0)</f>
        <v>0</v>
      </c>
      <c r="BH332" s="152">
        <f>IF(N332="sníž. přenesená",J332,0)</f>
        <v>0</v>
      </c>
      <c r="BI332" s="152">
        <f>IF(N332="nulová",J332,0)</f>
        <v>0</v>
      </c>
      <c r="BJ332" s="17" t="s">
        <v>87</v>
      </c>
      <c r="BK332" s="152">
        <f>ROUND(I332*H332,2)</f>
        <v>0</v>
      </c>
      <c r="BL332" s="17" t="s">
        <v>379</v>
      </c>
      <c r="BM332" s="151" t="s">
        <v>4869</v>
      </c>
    </row>
    <row r="333" spans="2:65" s="13" customFormat="1" ht="11.25">
      <c r="B333" s="160"/>
      <c r="D333" s="154" t="s">
        <v>381</v>
      </c>
      <c r="E333" s="161" t="s">
        <v>1</v>
      </c>
      <c r="F333" s="162" t="s">
        <v>4870</v>
      </c>
      <c r="H333" s="163">
        <v>11.7</v>
      </c>
      <c r="I333" s="164"/>
      <c r="L333" s="160"/>
      <c r="M333" s="165"/>
      <c r="T333" s="166"/>
      <c r="AT333" s="161" t="s">
        <v>381</v>
      </c>
      <c r="AU333" s="161" t="s">
        <v>90</v>
      </c>
      <c r="AV333" s="13" t="s">
        <v>90</v>
      </c>
      <c r="AW333" s="13" t="s">
        <v>36</v>
      </c>
      <c r="AX333" s="13" t="s">
        <v>87</v>
      </c>
      <c r="AY333" s="161" t="s">
        <v>373</v>
      </c>
    </row>
    <row r="334" spans="2:65" s="1" customFormat="1" ht="24.2" customHeight="1">
      <c r="B334" s="32"/>
      <c r="C334" s="139" t="s">
        <v>911</v>
      </c>
      <c r="D334" s="139" t="s">
        <v>375</v>
      </c>
      <c r="E334" s="140" t="s">
        <v>4871</v>
      </c>
      <c r="F334" s="141" t="s">
        <v>4872</v>
      </c>
      <c r="G334" s="142" t="s">
        <v>172</v>
      </c>
      <c r="H334" s="143">
        <v>11.7</v>
      </c>
      <c r="I334" s="144"/>
      <c r="J334" s="145">
        <f>ROUND(I334*H334,2)</f>
        <v>0</v>
      </c>
      <c r="K334" s="146"/>
      <c r="L334" s="32"/>
      <c r="M334" s="147" t="s">
        <v>1</v>
      </c>
      <c r="N334" s="148" t="s">
        <v>45</v>
      </c>
      <c r="P334" s="149">
        <f>O334*H334</f>
        <v>0</v>
      </c>
      <c r="Q334" s="149">
        <v>0</v>
      </c>
      <c r="R334" s="149">
        <f>Q334*H334</f>
        <v>0</v>
      </c>
      <c r="S334" s="149">
        <v>0</v>
      </c>
      <c r="T334" s="150">
        <f>S334*H334</f>
        <v>0</v>
      </c>
      <c r="AR334" s="151" t="s">
        <v>379</v>
      </c>
      <c r="AT334" s="151" t="s">
        <v>375</v>
      </c>
      <c r="AU334" s="151" t="s">
        <v>90</v>
      </c>
      <c r="AY334" s="17" t="s">
        <v>373</v>
      </c>
      <c r="BE334" s="152">
        <f>IF(N334="základní",J334,0)</f>
        <v>0</v>
      </c>
      <c r="BF334" s="152">
        <f>IF(N334="snížená",J334,0)</f>
        <v>0</v>
      </c>
      <c r="BG334" s="152">
        <f>IF(N334="zákl. přenesená",J334,0)</f>
        <v>0</v>
      </c>
      <c r="BH334" s="152">
        <f>IF(N334="sníž. přenesená",J334,0)</f>
        <v>0</v>
      </c>
      <c r="BI334" s="152">
        <f>IF(N334="nulová",J334,0)</f>
        <v>0</v>
      </c>
      <c r="BJ334" s="17" t="s">
        <v>87</v>
      </c>
      <c r="BK334" s="152">
        <f>ROUND(I334*H334,2)</f>
        <v>0</v>
      </c>
      <c r="BL334" s="17" t="s">
        <v>379</v>
      </c>
      <c r="BM334" s="151" t="s">
        <v>4873</v>
      </c>
    </row>
    <row r="335" spans="2:65" s="11" customFormat="1" ht="22.9" customHeight="1">
      <c r="B335" s="127"/>
      <c r="D335" s="128" t="s">
        <v>79</v>
      </c>
      <c r="E335" s="137" t="s">
        <v>430</v>
      </c>
      <c r="F335" s="137" t="s">
        <v>1232</v>
      </c>
      <c r="I335" s="130"/>
      <c r="J335" s="138">
        <f>BK335</f>
        <v>0</v>
      </c>
      <c r="L335" s="127"/>
      <c r="M335" s="132"/>
      <c r="P335" s="133">
        <f>SUM(P336:P337)</f>
        <v>0</v>
      </c>
      <c r="R335" s="133">
        <f>SUM(R336:R337)</f>
        <v>27.086399999999998</v>
      </c>
      <c r="T335" s="134">
        <f>SUM(T336:T337)</f>
        <v>0</v>
      </c>
      <c r="AR335" s="128" t="s">
        <v>87</v>
      </c>
      <c r="AT335" s="135" t="s">
        <v>79</v>
      </c>
      <c r="AU335" s="135" t="s">
        <v>87</v>
      </c>
      <c r="AY335" s="128" t="s">
        <v>373</v>
      </c>
      <c r="BK335" s="136">
        <f>SUM(BK336:BK337)</f>
        <v>0</v>
      </c>
    </row>
    <row r="336" spans="2:65" s="1" customFormat="1" ht="21.75" customHeight="1">
      <c r="B336" s="32"/>
      <c r="C336" s="139" t="s">
        <v>920</v>
      </c>
      <c r="D336" s="139" t="s">
        <v>375</v>
      </c>
      <c r="E336" s="140" t="s">
        <v>4874</v>
      </c>
      <c r="F336" s="141" t="s">
        <v>4875</v>
      </c>
      <c r="G336" s="142" t="s">
        <v>395</v>
      </c>
      <c r="H336" s="143">
        <v>13.68</v>
      </c>
      <c r="I336" s="144"/>
      <c r="J336" s="145">
        <f>ROUND(I336*H336,2)</f>
        <v>0</v>
      </c>
      <c r="K336" s="146"/>
      <c r="L336" s="32"/>
      <c r="M336" s="147" t="s">
        <v>1</v>
      </c>
      <c r="N336" s="148" t="s">
        <v>45</v>
      </c>
      <c r="P336" s="149">
        <f>O336*H336</f>
        <v>0</v>
      </c>
      <c r="Q336" s="149">
        <v>1.98</v>
      </c>
      <c r="R336" s="149">
        <f>Q336*H336</f>
        <v>27.086399999999998</v>
      </c>
      <c r="S336" s="149">
        <v>0</v>
      </c>
      <c r="T336" s="150">
        <f>S336*H336</f>
        <v>0</v>
      </c>
      <c r="AR336" s="151" t="s">
        <v>379</v>
      </c>
      <c r="AT336" s="151" t="s">
        <v>375</v>
      </c>
      <c r="AU336" s="151" t="s">
        <v>90</v>
      </c>
      <c r="AY336" s="17" t="s">
        <v>373</v>
      </c>
      <c r="BE336" s="152">
        <f>IF(N336="základní",J336,0)</f>
        <v>0</v>
      </c>
      <c r="BF336" s="152">
        <f>IF(N336="snížená",J336,0)</f>
        <v>0</v>
      </c>
      <c r="BG336" s="152">
        <f>IF(N336="zákl. přenesená",J336,0)</f>
        <v>0</v>
      </c>
      <c r="BH336" s="152">
        <f>IF(N336="sníž. přenesená",J336,0)</f>
        <v>0</v>
      </c>
      <c r="BI336" s="152">
        <f>IF(N336="nulová",J336,0)</f>
        <v>0</v>
      </c>
      <c r="BJ336" s="17" t="s">
        <v>87</v>
      </c>
      <c r="BK336" s="152">
        <f>ROUND(I336*H336,2)</f>
        <v>0</v>
      </c>
      <c r="BL336" s="17" t="s">
        <v>379</v>
      </c>
      <c r="BM336" s="151" t="s">
        <v>4876</v>
      </c>
    </row>
    <row r="337" spans="2:65" s="13" customFormat="1" ht="11.25">
      <c r="B337" s="160"/>
      <c r="D337" s="154" t="s">
        <v>381</v>
      </c>
      <c r="E337" s="161" t="s">
        <v>1</v>
      </c>
      <c r="F337" s="162" t="s">
        <v>4877</v>
      </c>
      <c r="H337" s="163">
        <v>13.68</v>
      </c>
      <c r="I337" s="164"/>
      <c r="L337" s="160"/>
      <c r="M337" s="165"/>
      <c r="T337" s="166"/>
      <c r="AT337" s="161" t="s">
        <v>381</v>
      </c>
      <c r="AU337" s="161" t="s">
        <v>90</v>
      </c>
      <c r="AV337" s="13" t="s">
        <v>90</v>
      </c>
      <c r="AW337" s="13" t="s">
        <v>36</v>
      </c>
      <c r="AX337" s="13" t="s">
        <v>87</v>
      </c>
      <c r="AY337" s="161" t="s">
        <v>373</v>
      </c>
    </row>
    <row r="338" spans="2:65" s="11" customFormat="1" ht="22.9" customHeight="1">
      <c r="B338" s="127"/>
      <c r="D338" s="128" t="s">
        <v>79</v>
      </c>
      <c r="E338" s="137" t="s">
        <v>444</v>
      </c>
      <c r="F338" s="137" t="s">
        <v>1478</v>
      </c>
      <c r="I338" s="130"/>
      <c r="J338" s="138">
        <f>BK338</f>
        <v>0</v>
      </c>
      <c r="L338" s="127"/>
      <c r="M338" s="132"/>
      <c r="P338" s="133">
        <f>SUM(P339:P442)</f>
        <v>0</v>
      </c>
      <c r="R338" s="133">
        <f>SUM(R339:R442)</f>
        <v>43.091240000000006</v>
      </c>
      <c r="T338" s="134">
        <f>SUM(T339:T442)</f>
        <v>6.65</v>
      </c>
      <c r="AR338" s="128" t="s">
        <v>87</v>
      </c>
      <c r="AT338" s="135" t="s">
        <v>79</v>
      </c>
      <c r="AU338" s="135" t="s">
        <v>87</v>
      </c>
      <c r="AY338" s="128" t="s">
        <v>373</v>
      </c>
      <c r="BK338" s="136">
        <f>SUM(BK339:BK442)</f>
        <v>0</v>
      </c>
    </row>
    <row r="339" spans="2:65" s="1" customFormat="1" ht="16.5" customHeight="1">
      <c r="B339" s="32"/>
      <c r="C339" s="139" t="s">
        <v>930</v>
      </c>
      <c r="D339" s="139" t="s">
        <v>375</v>
      </c>
      <c r="E339" s="140" t="s">
        <v>4878</v>
      </c>
      <c r="F339" s="141" t="s">
        <v>4879</v>
      </c>
      <c r="G339" s="142" t="s">
        <v>465</v>
      </c>
      <c r="H339" s="143">
        <v>151</v>
      </c>
      <c r="I339" s="144"/>
      <c r="J339" s="145">
        <f>ROUND(I339*H339,2)</f>
        <v>0</v>
      </c>
      <c r="K339" s="146"/>
      <c r="L339" s="32"/>
      <c r="M339" s="147" t="s">
        <v>1</v>
      </c>
      <c r="N339" s="148" t="s">
        <v>45</v>
      </c>
      <c r="P339" s="149">
        <f>O339*H339</f>
        <v>0</v>
      </c>
      <c r="Q339" s="149">
        <v>1.0000000000000001E-5</v>
      </c>
      <c r="R339" s="149">
        <f>Q339*H339</f>
        <v>1.5100000000000001E-3</v>
      </c>
      <c r="S339" s="149">
        <v>0</v>
      </c>
      <c r="T339" s="150">
        <f>S339*H339</f>
        <v>0</v>
      </c>
      <c r="AR339" s="151" t="s">
        <v>379</v>
      </c>
      <c r="AT339" s="151" t="s">
        <v>375</v>
      </c>
      <c r="AU339" s="151" t="s">
        <v>90</v>
      </c>
      <c r="AY339" s="17" t="s">
        <v>373</v>
      </c>
      <c r="BE339" s="152">
        <f>IF(N339="základní",J339,0)</f>
        <v>0</v>
      </c>
      <c r="BF339" s="152">
        <f>IF(N339="snížená",J339,0)</f>
        <v>0</v>
      </c>
      <c r="BG339" s="152">
        <f>IF(N339="zákl. přenesená",J339,0)</f>
        <v>0</v>
      </c>
      <c r="BH339" s="152">
        <f>IF(N339="sníž. přenesená",J339,0)</f>
        <v>0</v>
      </c>
      <c r="BI339" s="152">
        <f>IF(N339="nulová",J339,0)</f>
        <v>0</v>
      </c>
      <c r="BJ339" s="17" t="s">
        <v>87</v>
      </c>
      <c r="BK339" s="152">
        <f>ROUND(I339*H339,2)</f>
        <v>0</v>
      </c>
      <c r="BL339" s="17" t="s">
        <v>379</v>
      </c>
      <c r="BM339" s="151" t="s">
        <v>4880</v>
      </c>
    </row>
    <row r="340" spans="2:65" s="13" customFormat="1" ht="11.25">
      <c r="B340" s="160"/>
      <c r="D340" s="154" t="s">
        <v>381</v>
      </c>
      <c r="E340" s="161" t="s">
        <v>1</v>
      </c>
      <c r="F340" s="162" t="s">
        <v>4881</v>
      </c>
      <c r="H340" s="163">
        <v>151</v>
      </c>
      <c r="I340" s="164"/>
      <c r="L340" s="160"/>
      <c r="M340" s="165"/>
      <c r="T340" s="166"/>
      <c r="AT340" s="161" t="s">
        <v>381</v>
      </c>
      <c r="AU340" s="161" t="s">
        <v>90</v>
      </c>
      <c r="AV340" s="13" t="s">
        <v>90</v>
      </c>
      <c r="AW340" s="13" t="s">
        <v>36</v>
      </c>
      <c r="AX340" s="13" t="s">
        <v>87</v>
      </c>
      <c r="AY340" s="161" t="s">
        <v>373</v>
      </c>
    </row>
    <row r="341" spans="2:65" s="1" customFormat="1" ht="16.5" customHeight="1">
      <c r="B341" s="32"/>
      <c r="C341" s="185" t="s">
        <v>937</v>
      </c>
      <c r="D341" s="185" t="s">
        <v>479</v>
      </c>
      <c r="E341" s="186" t="s">
        <v>4882</v>
      </c>
      <c r="F341" s="187" t="s">
        <v>4883</v>
      </c>
      <c r="G341" s="188" t="s">
        <v>465</v>
      </c>
      <c r="H341" s="189">
        <v>60</v>
      </c>
      <c r="I341" s="190"/>
      <c r="J341" s="191">
        <f>ROUND(I341*H341,2)</f>
        <v>0</v>
      </c>
      <c r="K341" s="192"/>
      <c r="L341" s="193"/>
      <c r="M341" s="194" t="s">
        <v>1</v>
      </c>
      <c r="N341" s="195" t="s">
        <v>45</v>
      </c>
      <c r="P341" s="149">
        <f>O341*H341</f>
        <v>0</v>
      </c>
      <c r="Q341" s="149">
        <v>4.1999999999999997E-3</v>
      </c>
      <c r="R341" s="149">
        <f>Q341*H341</f>
        <v>0.252</v>
      </c>
      <c r="S341" s="149">
        <v>0</v>
      </c>
      <c r="T341" s="150">
        <f>S341*H341</f>
        <v>0</v>
      </c>
      <c r="AR341" s="151" t="s">
        <v>444</v>
      </c>
      <c r="AT341" s="151" t="s">
        <v>479</v>
      </c>
      <c r="AU341" s="151" t="s">
        <v>90</v>
      </c>
      <c r="AY341" s="17" t="s">
        <v>373</v>
      </c>
      <c r="BE341" s="152">
        <f>IF(N341="základní",J341,0)</f>
        <v>0</v>
      </c>
      <c r="BF341" s="152">
        <f>IF(N341="snížená",J341,0)</f>
        <v>0</v>
      </c>
      <c r="BG341" s="152">
        <f>IF(N341="zákl. přenesená",J341,0)</f>
        <v>0</v>
      </c>
      <c r="BH341" s="152">
        <f>IF(N341="sníž. přenesená",J341,0)</f>
        <v>0</v>
      </c>
      <c r="BI341" s="152">
        <f>IF(N341="nulová",J341,0)</f>
        <v>0</v>
      </c>
      <c r="BJ341" s="17" t="s">
        <v>87</v>
      </c>
      <c r="BK341" s="152">
        <f>ROUND(I341*H341,2)</f>
        <v>0</v>
      </c>
      <c r="BL341" s="17" t="s">
        <v>379</v>
      </c>
      <c r="BM341" s="151" t="s">
        <v>4884</v>
      </c>
    </row>
    <row r="342" spans="2:65" s="1" customFormat="1" ht="16.5" customHeight="1">
      <c r="B342" s="32"/>
      <c r="C342" s="185" t="s">
        <v>944</v>
      </c>
      <c r="D342" s="185" t="s">
        <v>479</v>
      </c>
      <c r="E342" s="186" t="s">
        <v>4885</v>
      </c>
      <c r="F342" s="187" t="s">
        <v>4886</v>
      </c>
      <c r="G342" s="188" t="s">
        <v>465</v>
      </c>
      <c r="H342" s="189">
        <v>96</v>
      </c>
      <c r="I342" s="190"/>
      <c r="J342" s="191">
        <f>ROUND(I342*H342,2)</f>
        <v>0</v>
      </c>
      <c r="K342" s="192"/>
      <c r="L342" s="193"/>
      <c r="M342" s="194" t="s">
        <v>1</v>
      </c>
      <c r="N342" s="195" t="s">
        <v>45</v>
      </c>
      <c r="P342" s="149">
        <f>O342*H342</f>
        <v>0</v>
      </c>
      <c r="Q342" s="149">
        <v>4.1999999999999997E-3</v>
      </c>
      <c r="R342" s="149">
        <f>Q342*H342</f>
        <v>0.4032</v>
      </c>
      <c r="S342" s="149">
        <v>0</v>
      </c>
      <c r="T342" s="150">
        <f>S342*H342</f>
        <v>0</v>
      </c>
      <c r="AR342" s="151" t="s">
        <v>444</v>
      </c>
      <c r="AT342" s="151" t="s">
        <v>479</v>
      </c>
      <c r="AU342" s="151" t="s">
        <v>90</v>
      </c>
      <c r="AY342" s="17" t="s">
        <v>373</v>
      </c>
      <c r="BE342" s="152">
        <f>IF(N342="základní",J342,0)</f>
        <v>0</v>
      </c>
      <c r="BF342" s="152">
        <f>IF(N342="snížená",J342,0)</f>
        <v>0</v>
      </c>
      <c r="BG342" s="152">
        <f>IF(N342="zákl. přenesená",J342,0)</f>
        <v>0</v>
      </c>
      <c r="BH342" s="152">
        <f>IF(N342="sníž. přenesená",J342,0)</f>
        <v>0</v>
      </c>
      <c r="BI342" s="152">
        <f>IF(N342="nulová",J342,0)</f>
        <v>0</v>
      </c>
      <c r="BJ342" s="17" t="s">
        <v>87</v>
      </c>
      <c r="BK342" s="152">
        <f>ROUND(I342*H342,2)</f>
        <v>0</v>
      </c>
      <c r="BL342" s="17" t="s">
        <v>379</v>
      </c>
      <c r="BM342" s="151" t="s">
        <v>4887</v>
      </c>
    </row>
    <row r="343" spans="2:65" s="13" customFormat="1" ht="11.25">
      <c r="B343" s="160"/>
      <c r="D343" s="154" t="s">
        <v>381</v>
      </c>
      <c r="E343" s="161" t="s">
        <v>1</v>
      </c>
      <c r="F343" s="162" t="s">
        <v>4888</v>
      </c>
      <c r="H343" s="163">
        <v>96</v>
      </c>
      <c r="I343" s="164"/>
      <c r="L343" s="160"/>
      <c r="M343" s="165"/>
      <c r="T343" s="166"/>
      <c r="AT343" s="161" t="s">
        <v>381</v>
      </c>
      <c r="AU343" s="161" t="s">
        <v>90</v>
      </c>
      <c r="AV343" s="13" t="s">
        <v>90</v>
      </c>
      <c r="AW343" s="13" t="s">
        <v>36</v>
      </c>
      <c r="AX343" s="13" t="s">
        <v>87</v>
      </c>
      <c r="AY343" s="161" t="s">
        <v>373</v>
      </c>
    </row>
    <row r="344" spans="2:65" s="1" customFormat="1" ht="16.5" customHeight="1">
      <c r="B344" s="32"/>
      <c r="C344" s="139" t="s">
        <v>952</v>
      </c>
      <c r="D344" s="139" t="s">
        <v>375</v>
      </c>
      <c r="E344" s="140" t="s">
        <v>4889</v>
      </c>
      <c r="F344" s="141" t="s">
        <v>4890</v>
      </c>
      <c r="G344" s="142" t="s">
        <v>465</v>
      </c>
      <c r="H344" s="143">
        <v>134</v>
      </c>
      <c r="I344" s="144"/>
      <c r="J344" s="145">
        <f>ROUND(I344*H344,2)</f>
        <v>0</v>
      </c>
      <c r="K344" s="146"/>
      <c r="L344" s="32"/>
      <c r="M344" s="147" t="s">
        <v>1</v>
      </c>
      <c r="N344" s="148" t="s">
        <v>45</v>
      </c>
      <c r="P344" s="149">
        <f>O344*H344</f>
        <v>0</v>
      </c>
      <c r="Q344" s="149">
        <v>1.0000000000000001E-5</v>
      </c>
      <c r="R344" s="149">
        <f>Q344*H344</f>
        <v>1.34E-3</v>
      </c>
      <c r="S344" s="149">
        <v>0</v>
      </c>
      <c r="T344" s="150">
        <f>S344*H344</f>
        <v>0</v>
      </c>
      <c r="AR344" s="151" t="s">
        <v>379</v>
      </c>
      <c r="AT344" s="151" t="s">
        <v>375</v>
      </c>
      <c r="AU344" s="151" t="s">
        <v>90</v>
      </c>
      <c r="AY344" s="17" t="s">
        <v>373</v>
      </c>
      <c r="BE344" s="152">
        <f>IF(N344="základní",J344,0)</f>
        <v>0</v>
      </c>
      <c r="BF344" s="152">
        <f>IF(N344="snížená",J344,0)</f>
        <v>0</v>
      </c>
      <c r="BG344" s="152">
        <f>IF(N344="zákl. přenesená",J344,0)</f>
        <v>0</v>
      </c>
      <c r="BH344" s="152">
        <f>IF(N344="sníž. přenesená",J344,0)</f>
        <v>0</v>
      </c>
      <c r="BI344" s="152">
        <f>IF(N344="nulová",J344,0)</f>
        <v>0</v>
      </c>
      <c r="BJ344" s="17" t="s">
        <v>87</v>
      </c>
      <c r="BK344" s="152">
        <f>ROUND(I344*H344,2)</f>
        <v>0</v>
      </c>
      <c r="BL344" s="17" t="s">
        <v>379</v>
      </c>
      <c r="BM344" s="151" t="s">
        <v>4891</v>
      </c>
    </row>
    <row r="345" spans="2:65" s="13" customFormat="1" ht="11.25">
      <c r="B345" s="160"/>
      <c r="D345" s="154" t="s">
        <v>381</v>
      </c>
      <c r="E345" s="161" t="s">
        <v>1</v>
      </c>
      <c r="F345" s="162" t="s">
        <v>4892</v>
      </c>
      <c r="H345" s="163">
        <v>134</v>
      </c>
      <c r="I345" s="164"/>
      <c r="L345" s="160"/>
      <c r="M345" s="165"/>
      <c r="T345" s="166"/>
      <c r="AT345" s="161" t="s">
        <v>381</v>
      </c>
      <c r="AU345" s="161" t="s">
        <v>90</v>
      </c>
      <c r="AV345" s="13" t="s">
        <v>90</v>
      </c>
      <c r="AW345" s="13" t="s">
        <v>36</v>
      </c>
      <c r="AX345" s="13" t="s">
        <v>87</v>
      </c>
      <c r="AY345" s="161" t="s">
        <v>373</v>
      </c>
    </row>
    <row r="346" spans="2:65" s="1" customFormat="1" ht="16.5" customHeight="1">
      <c r="B346" s="32"/>
      <c r="C346" s="185" t="s">
        <v>977</v>
      </c>
      <c r="D346" s="185" t="s">
        <v>479</v>
      </c>
      <c r="E346" s="186" t="s">
        <v>4893</v>
      </c>
      <c r="F346" s="187" t="s">
        <v>4894</v>
      </c>
      <c r="G346" s="188" t="s">
        <v>465</v>
      </c>
      <c r="H346" s="189">
        <v>114</v>
      </c>
      <c r="I346" s="190"/>
      <c r="J346" s="191">
        <f>ROUND(I346*H346,2)</f>
        <v>0</v>
      </c>
      <c r="K346" s="192"/>
      <c r="L346" s="193"/>
      <c r="M346" s="194" t="s">
        <v>1</v>
      </c>
      <c r="N346" s="195" t="s">
        <v>45</v>
      </c>
      <c r="P346" s="149">
        <f>O346*H346</f>
        <v>0</v>
      </c>
      <c r="Q346" s="149">
        <v>6.1999999999999998E-3</v>
      </c>
      <c r="R346" s="149">
        <f>Q346*H346</f>
        <v>0.70679999999999998</v>
      </c>
      <c r="S346" s="149">
        <v>0</v>
      </c>
      <c r="T346" s="150">
        <f>S346*H346</f>
        <v>0</v>
      </c>
      <c r="AR346" s="151" t="s">
        <v>444</v>
      </c>
      <c r="AT346" s="151" t="s">
        <v>479</v>
      </c>
      <c r="AU346" s="151" t="s">
        <v>90</v>
      </c>
      <c r="AY346" s="17" t="s">
        <v>373</v>
      </c>
      <c r="BE346" s="152">
        <f>IF(N346="základní",J346,0)</f>
        <v>0</v>
      </c>
      <c r="BF346" s="152">
        <f>IF(N346="snížená",J346,0)</f>
        <v>0</v>
      </c>
      <c r="BG346" s="152">
        <f>IF(N346="zákl. přenesená",J346,0)</f>
        <v>0</v>
      </c>
      <c r="BH346" s="152">
        <f>IF(N346="sníž. přenesená",J346,0)</f>
        <v>0</v>
      </c>
      <c r="BI346" s="152">
        <f>IF(N346="nulová",J346,0)</f>
        <v>0</v>
      </c>
      <c r="BJ346" s="17" t="s">
        <v>87</v>
      </c>
      <c r="BK346" s="152">
        <f>ROUND(I346*H346,2)</f>
        <v>0</v>
      </c>
      <c r="BL346" s="17" t="s">
        <v>379</v>
      </c>
      <c r="BM346" s="151" t="s">
        <v>4895</v>
      </c>
    </row>
    <row r="347" spans="2:65" s="1" customFormat="1" ht="16.5" customHeight="1">
      <c r="B347" s="32"/>
      <c r="C347" s="185" t="s">
        <v>269</v>
      </c>
      <c r="D347" s="185" t="s">
        <v>479</v>
      </c>
      <c r="E347" s="186" t="s">
        <v>4896</v>
      </c>
      <c r="F347" s="187" t="s">
        <v>4897</v>
      </c>
      <c r="G347" s="188" t="s">
        <v>465</v>
      </c>
      <c r="H347" s="189">
        <v>27</v>
      </c>
      <c r="I347" s="190"/>
      <c r="J347" s="191">
        <f>ROUND(I347*H347,2)</f>
        <v>0</v>
      </c>
      <c r="K347" s="192"/>
      <c r="L347" s="193"/>
      <c r="M347" s="194" t="s">
        <v>1</v>
      </c>
      <c r="N347" s="195" t="s">
        <v>45</v>
      </c>
      <c r="P347" s="149">
        <f>O347*H347</f>
        <v>0</v>
      </c>
      <c r="Q347" s="149">
        <v>6.1999999999999998E-3</v>
      </c>
      <c r="R347" s="149">
        <f>Q347*H347</f>
        <v>0.16739999999999999</v>
      </c>
      <c r="S347" s="149">
        <v>0</v>
      </c>
      <c r="T347" s="150">
        <f>S347*H347</f>
        <v>0</v>
      </c>
      <c r="AR347" s="151" t="s">
        <v>444</v>
      </c>
      <c r="AT347" s="151" t="s">
        <v>479</v>
      </c>
      <c r="AU347" s="151" t="s">
        <v>90</v>
      </c>
      <c r="AY347" s="17" t="s">
        <v>373</v>
      </c>
      <c r="BE347" s="152">
        <f>IF(N347="základní",J347,0)</f>
        <v>0</v>
      </c>
      <c r="BF347" s="152">
        <f>IF(N347="snížená",J347,0)</f>
        <v>0</v>
      </c>
      <c r="BG347" s="152">
        <f>IF(N347="zákl. přenesená",J347,0)</f>
        <v>0</v>
      </c>
      <c r="BH347" s="152">
        <f>IF(N347="sníž. přenesená",J347,0)</f>
        <v>0</v>
      </c>
      <c r="BI347" s="152">
        <f>IF(N347="nulová",J347,0)</f>
        <v>0</v>
      </c>
      <c r="BJ347" s="17" t="s">
        <v>87</v>
      </c>
      <c r="BK347" s="152">
        <f>ROUND(I347*H347,2)</f>
        <v>0</v>
      </c>
      <c r="BL347" s="17" t="s">
        <v>379</v>
      </c>
      <c r="BM347" s="151" t="s">
        <v>4898</v>
      </c>
    </row>
    <row r="348" spans="2:65" s="13" customFormat="1" ht="11.25">
      <c r="B348" s="160"/>
      <c r="D348" s="154" t="s">
        <v>381</v>
      </c>
      <c r="E348" s="161" t="s">
        <v>1</v>
      </c>
      <c r="F348" s="162" t="s">
        <v>4899</v>
      </c>
      <c r="H348" s="163">
        <v>27</v>
      </c>
      <c r="I348" s="164"/>
      <c r="L348" s="160"/>
      <c r="M348" s="165"/>
      <c r="T348" s="166"/>
      <c r="AT348" s="161" t="s">
        <v>381</v>
      </c>
      <c r="AU348" s="161" t="s">
        <v>90</v>
      </c>
      <c r="AV348" s="13" t="s">
        <v>90</v>
      </c>
      <c r="AW348" s="13" t="s">
        <v>36</v>
      </c>
      <c r="AX348" s="13" t="s">
        <v>87</v>
      </c>
      <c r="AY348" s="161" t="s">
        <v>373</v>
      </c>
    </row>
    <row r="349" spans="2:65" s="1" customFormat="1" ht="16.5" customHeight="1">
      <c r="B349" s="32"/>
      <c r="C349" s="139" t="s">
        <v>1000</v>
      </c>
      <c r="D349" s="139" t="s">
        <v>375</v>
      </c>
      <c r="E349" s="140" t="s">
        <v>4900</v>
      </c>
      <c r="F349" s="141" t="s">
        <v>4901</v>
      </c>
      <c r="G349" s="142" t="s">
        <v>465</v>
      </c>
      <c r="H349" s="143">
        <v>16</v>
      </c>
      <c r="I349" s="144"/>
      <c r="J349" s="145">
        <f>ROUND(I349*H349,2)</f>
        <v>0</v>
      </c>
      <c r="K349" s="146"/>
      <c r="L349" s="32"/>
      <c r="M349" s="147" t="s">
        <v>1</v>
      </c>
      <c r="N349" s="148" t="s">
        <v>45</v>
      </c>
      <c r="P349" s="149">
        <f>O349*H349</f>
        <v>0</v>
      </c>
      <c r="Q349" s="149">
        <v>2.0000000000000002E-5</v>
      </c>
      <c r="R349" s="149">
        <f>Q349*H349</f>
        <v>3.2000000000000003E-4</v>
      </c>
      <c r="S349" s="149">
        <v>0</v>
      </c>
      <c r="T349" s="150">
        <f>S349*H349</f>
        <v>0</v>
      </c>
      <c r="AR349" s="151" t="s">
        <v>379</v>
      </c>
      <c r="AT349" s="151" t="s">
        <v>375</v>
      </c>
      <c r="AU349" s="151" t="s">
        <v>90</v>
      </c>
      <c r="AY349" s="17" t="s">
        <v>373</v>
      </c>
      <c r="BE349" s="152">
        <f>IF(N349="základní",J349,0)</f>
        <v>0</v>
      </c>
      <c r="BF349" s="152">
        <f>IF(N349="snížená",J349,0)</f>
        <v>0</v>
      </c>
      <c r="BG349" s="152">
        <f>IF(N349="zákl. přenesená",J349,0)</f>
        <v>0</v>
      </c>
      <c r="BH349" s="152">
        <f>IF(N349="sníž. přenesená",J349,0)</f>
        <v>0</v>
      </c>
      <c r="BI349" s="152">
        <f>IF(N349="nulová",J349,0)</f>
        <v>0</v>
      </c>
      <c r="BJ349" s="17" t="s">
        <v>87</v>
      </c>
      <c r="BK349" s="152">
        <f>ROUND(I349*H349,2)</f>
        <v>0</v>
      </c>
      <c r="BL349" s="17" t="s">
        <v>379</v>
      </c>
      <c r="BM349" s="151" t="s">
        <v>4902</v>
      </c>
    </row>
    <row r="350" spans="2:65" s="13" customFormat="1" ht="11.25">
      <c r="B350" s="160"/>
      <c r="D350" s="154" t="s">
        <v>381</v>
      </c>
      <c r="E350" s="161" t="s">
        <v>1</v>
      </c>
      <c r="F350" s="162" t="s">
        <v>4903</v>
      </c>
      <c r="H350" s="163">
        <v>16</v>
      </c>
      <c r="I350" s="164"/>
      <c r="L350" s="160"/>
      <c r="M350" s="165"/>
      <c r="T350" s="166"/>
      <c r="AT350" s="161" t="s">
        <v>381</v>
      </c>
      <c r="AU350" s="161" t="s">
        <v>90</v>
      </c>
      <c r="AV350" s="13" t="s">
        <v>90</v>
      </c>
      <c r="AW350" s="13" t="s">
        <v>36</v>
      </c>
      <c r="AX350" s="13" t="s">
        <v>87</v>
      </c>
      <c r="AY350" s="161" t="s">
        <v>373</v>
      </c>
    </row>
    <row r="351" spans="2:65" s="1" customFormat="1" ht="16.5" customHeight="1">
      <c r="B351" s="32"/>
      <c r="C351" s="185" t="s">
        <v>1004</v>
      </c>
      <c r="D351" s="185" t="s">
        <v>479</v>
      </c>
      <c r="E351" s="186" t="s">
        <v>4904</v>
      </c>
      <c r="F351" s="187" t="s">
        <v>4905</v>
      </c>
      <c r="G351" s="188" t="s">
        <v>465</v>
      </c>
      <c r="H351" s="189">
        <v>12</v>
      </c>
      <c r="I351" s="190"/>
      <c r="J351" s="191">
        <f>ROUND(I351*H351,2)</f>
        <v>0</v>
      </c>
      <c r="K351" s="192"/>
      <c r="L351" s="193"/>
      <c r="M351" s="194" t="s">
        <v>1</v>
      </c>
      <c r="N351" s="195" t="s">
        <v>45</v>
      </c>
      <c r="P351" s="149">
        <f>O351*H351</f>
        <v>0</v>
      </c>
      <c r="Q351" s="149">
        <v>9.7000000000000003E-3</v>
      </c>
      <c r="R351" s="149">
        <f>Q351*H351</f>
        <v>0.1164</v>
      </c>
      <c r="S351" s="149">
        <v>0</v>
      </c>
      <c r="T351" s="150">
        <f>S351*H351</f>
        <v>0</v>
      </c>
      <c r="AR351" s="151" t="s">
        <v>444</v>
      </c>
      <c r="AT351" s="151" t="s">
        <v>479</v>
      </c>
      <c r="AU351" s="151" t="s">
        <v>90</v>
      </c>
      <c r="AY351" s="17" t="s">
        <v>373</v>
      </c>
      <c r="BE351" s="152">
        <f>IF(N351="základní",J351,0)</f>
        <v>0</v>
      </c>
      <c r="BF351" s="152">
        <f>IF(N351="snížená",J351,0)</f>
        <v>0</v>
      </c>
      <c r="BG351" s="152">
        <f>IF(N351="zákl. přenesená",J351,0)</f>
        <v>0</v>
      </c>
      <c r="BH351" s="152">
        <f>IF(N351="sníž. přenesená",J351,0)</f>
        <v>0</v>
      </c>
      <c r="BI351" s="152">
        <f>IF(N351="nulová",J351,0)</f>
        <v>0</v>
      </c>
      <c r="BJ351" s="17" t="s">
        <v>87</v>
      </c>
      <c r="BK351" s="152">
        <f>ROUND(I351*H351,2)</f>
        <v>0</v>
      </c>
      <c r="BL351" s="17" t="s">
        <v>379</v>
      </c>
      <c r="BM351" s="151" t="s">
        <v>4906</v>
      </c>
    </row>
    <row r="352" spans="2:65" s="1" customFormat="1" ht="16.5" customHeight="1">
      <c r="B352" s="32"/>
      <c r="C352" s="185" t="s">
        <v>1008</v>
      </c>
      <c r="D352" s="185" t="s">
        <v>479</v>
      </c>
      <c r="E352" s="186" t="s">
        <v>4907</v>
      </c>
      <c r="F352" s="187" t="s">
        <v>4908</v>
      </c>
      <c r="G352" s="188" t="s">
        <v>465</v>
      </c>
      <c r="H352" s="189">
        <v>6</v>
      </c>
      <c r="I352" s="190"/>
      <c r="J352" s="191">
        <f>ROUND(I352*H352,2)</f>
        <v>0</v>
      </c>
      <c r="K352" s="192"/>
      <c r="L352" s="193"/>
      <c r="M352" s="194" t="s">
        <v>1</v>
      </c>
      <c r="N352" s="195" t="s">
        <v>45</v>
      </c>
      <c r="P352" s="149">
        <f>O352*H352</f>
        <v>0</v>
      </c>
      <c r="Q352" s="149">
        <v>9.7000000000000003E-3</v>
      </c>
      <c r="R352" s="149">
        <f>Q352*H352</f>
        <v>5.8200000000000002E-2</v>
      </c>
      <c r="S352" s="149">
        <v>0</v>
      </c>
      <c r="T352" s="150">
        <f>S352*H352</f>
        <v>0</v>
      </c>
      <c r="AR352" s="151" t="s">
        <v>444</v>
      </c>
      <c r="AT352" s="151" t="s">
        <v>479</v>
      </c>
      <c r="AU352" s="151" t="s">
        <v>90</v>
      </c>
      <c r="AY352" s="17" t="s">
        <v>373</v>
      </c>
      <c r="BE352" s="152">
        <f>IF(N352="základní",J352,0)</f>
        <v>0</v>
      </c>
      <c r="BF352" s="152">
        <f>IF(N352="snížená",J352,0)</f>
        <v>0</v>
      </c>
      <c r="BG352" s="152">
        <f>IF(N352="zákl. přenesená",J352,0)</f>
        <v>0</v>
      </c>
      <c r="BH352" s="152">
        <f>IF(N352="sníž. přenesená",J352,0)</f>
        <v>0</v>
      </c>
      <c r="BI352" s="152">
        <f>IF(N352="nulová",J352,0)</f>
        <v>0</v>
      </c>
      <c r="BJ352" s="17" t="s">
        <v>87</v>
      </c>
      <c r="BK352" s="152">
        <f>ROUND(I352*H352,2)</f>
        <v>0</v>
      </c>
      <c r="BL352" s="17" t="s">
        <v>379</v>
      </c>
      <c r="BM352" s="151" t="s">
        <v>4909</v>
      </c>
    </row>
    <row r="353" spans="2:65" s="13" customFormat="1" ht="11.25">
      <c r="B353" s="160"/>
      <c r="D353" s="154" t="s">
        <v>381</v>
      </c>
      <c r="E353" s="161" t="s">
        <v>1</v>
      </c>
      <c r="F353" s="162" t="s">
        <v>4910</v>
      </c>
      <c r="H353" s="163">
        <v>6</v>
      </c>
      <c r="I353" s="164"/>
      <c r="L353" s="160"/>
      <c r="M353" s="165"/>
      <c r="T353" s="166"/>
      <c r="AT353" s="161" t="s">
        <v>381</v>
      </c>
      <c r="AU353" s="161" t="s">
        <v>90</v>
      </c>
      <c r="AV353" s="13" t="s">
        <v>90</v>
      </c>
      <c r="AW353" s="13" t="s">
        <v>36</v>
      </c>
      <c r="AX353" s="13" t="s">
        <v>87</v>
      </c>
      <c r="AY353" s="161" t="s">
        <v>373</v>
      </c>
    </row>
    <row r="354" spans="2:65" s="1" customFormat="1" ht="16.5" customHeight="1">
      <c r="B354" s="32"/>
      <c r="C354" s="139" t="s">
        <v>1015</v>
      </c>
      <c r="D354" s="139" t="s">
        <v>375</v>
      </c>
      <c r="E354" s="140" t="s">
        <v>4911</v>
      </c>
      <c r="F354" s="141" t="s">
        <v>4912</v>
      </c>
      <c r="G354" s="142" t="s">
        <v>465</v>
      </c>
      <c r="H354" s="143">
        <v>63</v>
      </c>
      <c r="I354" s="144"/>
      <c r="J354" s="145">
        <f>ROUND(I354*H354,2)</f>
        <v>0</v>
      </c>
      <c r="K354" s="146"/>
      <c r="L354" s="32"/>
      <c r="M354" s="147" t="s">
        <v>1</v>
      </c>
      <c r="N354" s="148" t="s">
        <v>45</v>
      </c>
      <c r="P354" s="149">
        <f>O354*H354</f>
        <v>0</v>
      </c>
      <c r="Q354" s="149">
        <v>2.0000000000000002E-5</v>
      </c>
      <c r="R354" s="149">
        <f>Q354*H354</f>
        <v>1.2600000000000001E-3</v>
      </c>
      <c r="S354" s="149">
        <v>0</v>
      </c>
      <c r="T354" s="150">
        <f>S354*H354</f>
        <v>0</v>
      </c>
      <c r="AR354" s="151" t="s">
        <v>379</v>
      </c>
      <c r="AT354" s="151" t="s">
        <v>375</v>
      </c>
      <c r="AU354" s="151" t="s">
        <v>90</v>
      </c>
      <c r="AY354" s="17" t="s">
        <v>373</v>
      </c>
      <c r="BE354" s="152">
        <f>IF(N354="základní",J354,0)</f>
        <v>0</v>
      </c>
      <c r="BF354" s="152">
        <f>IF(N354="snížená",J354,0)</f>
        <v>0</v>
      </c>
      <c r="BG354" s="152">
        <f>IF(N354="zákl. přenesená",J354,0)</f>
        <v>0</v>
      </c>
      <c r="BH354" s="152">
        <f>IF(N354="sníž. přenesená",J354,0)</f>
        <v>0</v>
      </c>
      <c r="BI354" s="152">
        <f>IF(N354="nulová",J354,0)</f>
        <v>0</v>
      </c>
      <c r="BJ354" s="17" t="s">
        <v>87</v>
      </c>
      <c r="BK354" s="152">
        <f>ROUND(I354*H354,2)</f>
        <v>0</v>
      </c>
      <c r="BL354" s="17" t="s">
        <v>379</v>
      </c>
      <c r="BM354" s="151" t="s">
        <v>4913</v>
      </c>
    </row>
    <row r="355" spans="2:65" s="13" customFormat="1" ht="11.25">
      <c r="B355" s="160"/>
      <c r="D355" s="154" t="s">
        <v>381</v>
      </c>
      <c r="E355" s="161" t="s">
        <v>1</v>
      </c>
      <c r="F355" s="162" t="s">
        <v>4914</v>
      </c>
      <c r="H355" s="163">
        <v>63</v>
      </c>
      <c r="I355" s="164"/>
      <c r="L355" s="160"/>
      <c r="M355" s="165"/>
      <c r="T355" s="166"/>
      <c r="AT355" s="161" t="s">
        <v>381</v>
      </c>
      <c r="AU355" s="161" t="s">
        <v>90</v>
      </c>
      <c r="AV355" s="13" t="s">
        <v>90</v>
      </c>
      <c r="AW355" s="13" t="s">
        <v>36</v>
      </c>
      <c r="AX355" s="13" t="s">
        <v>87</v>
      </c>
      <c r="AY355" s="161" t="s">
        <v>373</v>
      </c>
    </row>
    <row r="356" spans="2:65" s="1" customFormat="1" ht="16.5" customHeight="1">
      <c r="B356" s="32"/>
      <c r="C356" s="185" t="s">
        <v>1021</v>
      </c>
      <c r="D356" s="185" t="s">
        <v>479</v>
      </c>
      <c r="E356" s="186" t="s">
        <v>4915</v>
      </c>
      <c r="F356" s="187" t="s">
        <v>4916</v>
      </c>
      <c r="G356" s="188" t="s">
        <v>465</v>
      </c>
      <c r="H356" s="189">
        <v>42</v>
      </c>
      <c r="I356" s="190"/>
      <c r="J356" s="191">
        <f>ROUND(I356*H356,2)</f>
        <v>0</v>
      </c>
      <c r="K356" s="192"/>
      <c r="L356" s="193"/>
      <c r="M356" s="194" t="s">
        <v>1</v>
      </c>
      <c r="N356" s="195" t="s">
        <v>45</v>
      </c>
      <c r="P356" s="149">
        <f>O356*H356</f>
        <v>0</v>
      </c>
      <c r="Q356" s="149">
        <v>1.4999999999999999E-2</v>
      </c>
      <c r="R356" s="149">
        <f>Q356*H356</f>
        <v>0.63</v>
      </c>
      <c r="S356" s="149">
        <v>0</v>
      </c>
      <c r="T356" s="150">
        <f>S356*H356</f>
        <v>0</v>
      </c>
      <c r="AR356" s="151" t="s">
        <v>444</v>
      </c>
      <c r="AT356" s="151" t="s">
        <v>479</v>
      </c>
      <c r="AU356" s="151" t="s">
        <v>90</v>
      </c>
      <c r="AY356" s="17" t="s">
        <v>373</v>
      </c>
      <c r="BE356" s="152">
        <f>IF(N356="základní",J356,0)</f>
        <v>0</v>
      </c>
      <c r="BF356" s="152">
        <f>IF(N356="snížená",J356,0)</f>
        <v>0</v>
      </c>
      <c r="BG356" s="152">
        <f>IF(N356="zákl. přenesená",J356,0)</f>
        <v>0</v>
      </c>
      <c r="BH356" s="152">
        <f>IF(N356="sníž. přenesená",J356,0)</f>
        <v>0</v>
      </c>
      <c r="BI356" s="152">
        <f>IF(N356="nulová",J356,0)</f>
        <v>0</v>
      </c>
      <c r="BJ356" s="17" t="s">
        <v>87</v>
      </c>
      <c r="BK356" s="152">
        <f>ROUND(I356*H356,2)</f>
        <v>0</v>
      </c>
      <c r="BL356" s="17" t="s">
        <v>379</v>
      </c>
      <c r="BM356" s="151" t="s">
        <v>4917</v>
      </c>
    </row>
    <row r="357" spans="2:65" s="1" customFormat="1" ht="16.5" customHeight="1">
      <c r="B357" s="32"/>
      <c r="C357" s="185" t="s">
        <v>1090</v>
      </c>
      <c r="D357" s="185" t="s">
        <v>479</v>
      </c>
      <c r="E357" s="186" t="s">
        <v>4918</v>
      </c>
      <c r="F357" s="187" t="s">
        <v>4919</v>
      </c>
      <c r="G357" s="188" t="s">
        <v>465</v>
      </c>
      <c r="H357" s="189">
        <v>24</v>
      </c>
      <c r="I357" s="190"/>
      <c r="J357" s="191">
        <f>ROUND(I357*H357,2)</f>
        <v>0</v>
      </c>
      <c r="K357" s="192"/>
      <c r="L357" s="193"/>
      <c r="M357" s="194" t="s">
        <v>1</v>
      </c>
      <c r="N357" s="195" t="s">
        <v>45</v>
      </c>
      <c r="P357" s="149">
        <f>O357*H357</f>
        <v>0</v>
      </c>
      <c r="Q357" s="149">
        <v>1.4999999999999999E-2</v>
      </c>
      <c r="R357" s="149">
        <f>Q357*H357</f>
        <v>0.36</v>
      </c>
      <c r="S357" s="149">
        <v>0</v>
      </c>
      <c r="T357" s="150">
        <f>S357*H357</f>
        <v>0</v>
      </c>
      <c r="AR357" s="151" t="s">
        <v>444</v>
      </c>
      <c r="AT357" s="151" t="s">
        <v>479</v>
      </c>
      <c r="AU357" s="151" t="s">
        <v>90</v>
      </c>
      <c r="AY357" s="17" t="s">
        <v>373</v>
      </c>
      <c r="BE357" s="152">
        <f>IF(N357="základní",J357,0)</f>
        <v>0</v>
      </c>
      <c r="BF357" s="152">
        <f>IF(N357="snížená",J357,0)</f>
        <v>0</v>
      </c>
      <c r="BG357" s="152">
        <f>IF(N357="zákl. přenesená",J357,0)</f>
        <v>0</v>
      </c>
      <c r="BH357" s="152">
        <f>IF(N357="sníž. přenesená",J357,0)</f>
        <v>0</v>
      </c>
      <c r="BI357" s="152">
        <f>IF(N357="nulová",J357,0)</f>
        <v>0</v>
      </c>
      <c r="BJ357" s="17" t="s">
        <v>87</v>
      </c>
      <c r="BK357" s="152">
        <f>ROUND(I357*H357,2)</f>
        <v>0</v>
      </c>
      <c r="BL357" s="17" t="s">
        <v>379</v>
      </c>
      <c r="BM357" s="151" t="s">
        <v>4920</v>
      </c>
    </row>
    <row r="358" spans="2:65" s="13" customFormat="1" ht="11.25">
      <c r="B358" s="160"/>
      <c r="D358" s="154" t="s">
        <v>381</v>
      </c>
      <c r="E358" s="161" t="s">
        <v>1</v>
      </c>
      <c r="F358" s="162" t="s">
        <v>4921</v>
      </c>
      <c r="H358" s="163">
        <v>24</v>
      </c>
      <c r="I358" s="164"/>
      <c r="L358" s="160"/>
      <c r="M358" s="165"/>
      <c r="T358" s="166"/>
      <c r="AT358" s="161" t="s">
        <v>381</v>
      </c>
      <c r="AU358" s="161" t="s">
        <v>90</v>
      </c>
      <c r="AV358" s="13" t="s">
        <v>90</v>
      </c>
      <c r="AW358" s="13" t="s">
        <v>36</v>
      </c>
      <c r="AX358" s="13" t="s">
        <v>87</v>
      </c>
      <c r="AY358" s="161" t="s">
        <v>373</v>
      </c>
    </row>
    <row r="359" spans="2:65" s="1" customFormat="1" ht="24.2" customHeight="1">
      <c r="B359" s="32"/>
      <c r="C359" s="139" t="s">
        <v>1125</v>
      </c>
      <c r="D359" s="139" t="s">
        <v>375</v>
      </c>
      <c r="E359" s="140" t="s">
        <v>4922</v>
      </c>
      <c r="F359" s="141" t="s">
        <v>4923</v>
      </c>
      <c r="G359" s="142" t="s">
        <v>914</v>
      </c>
      <c r="H359" s="143">
        <v>17</v>
      </c>
      <c r="I359" s="144"/>
      <c r="J359" s="145">
        <f>ROUND(I359*H359,2)</f>
        <v>0</v>
      </c>
      <c r="K359" s="146"/>
      <c r="L359" s="32"/>
      <c r="M359" s="147" t="s">
        <v>1</v>
      </c>
      <c r="N359" s="148" t="s">
        <v>45</v>
      </c>
      <c r="P359" s="149">
        <f>O359*H359</f>
        <v>0</v>
      </c>
      <c r="Q359" s="149">
        <v>0</v>
      </c>
      <c r="R359" s="149">
        <f>Q359*H359</f>
        <v>0</v>
      </c>
      <c r="S359" s="149">
        <v>0</v>
      </c>
      <c r="T359" s="150">
        <f>S359*H359</f>
        <v>0</v>
      </c>
      <c r="AR359" s="151" t="s">
        <v>379</v>
      </c>
      <c r="AT359" s="151" t="s">
        <v>375</v>
      </c>
      <c r="AU359" s="151" t="s">
        <v>90</v>
      </c>
      <c r="AY359" s="17" t="s">
        <v>373</v>
      </c>
      <c r="BE359" s="152">
        <f>IF(N359="základní",J359,0)</f>
        <v>0</v>
      </c>
      <c r="BF359" s="152">
        <f>IF(N359="snížená",J359,0)</f>
        <v>0</v>
      </c>
      <c r="BG359" s="152">
        <f>IF(N359="zákl. přenesená",J359,0)</f>
        <v>0</v>
      </c>
      <c r="BH359" s="152">
        <f>IF(N359="sníž. přenesená",J359,0)</f>
        <v>0</v>
      </c>
      <c r="BI359" s="152">
        <f>IF(N359="nulová",J359,0)</f>
        <v>0</v>
      </c>
      <c r="BJ359" s="17" t="s">
        <v>87</v>
      </c>
      <c r="BK359" s="152">
        <f>ROUND(I359*H359,2)</f>
        <v>0</v>
      </c>
      <c r="BL359" s="17" t="s">
        <v>379</v>
      </c>
      <c r="BM359" s="151" t="s">
        <v>4924</v>
      </c>
    </row>
    <row r="360" spans="2:65" s="13" customFormat="1" ht="11.25">
      <c r="B360" s="160"/>
      <c r="D360" s="154" t="s">
        <v>381</v>
      </c>
      <c r="E360" s="161" t="s">
        <v>1</v>
      </c>
      <c r="F360" s="162" t="s">
        <v>4925</v>
      </c>
      <c r="H360" s="163">
        <v>5</v>
      </c>
      <c r="I360" s="164"/>
      <c r="L360" s="160"/>
      <c r="M360" s="165"/>
      <c r="T360" s="166"/>
      <c r="AT360" s="161" t="s">
        <v>381</v>
      </c>
      <c r="AU360" s="161" t="s">
        <v>90</v>
      </c>
      <c r="AV360" s="13" t="s">
        <v>90</v>
      </c>
      <c r="AW360" s="13" t="s">
        <v>36</v>
      </c>
      <c r="AX360" s="13" t="s">
        <v>80</v>
      </c>
      <c r="AY360" s="161" t="s">
        <v>373</v>
      </c>
    </row>
    <row r="361" spans="2:65" s="13" customFormat="1" ht="11.25">
      <c r="B361" s="160"/>
      <c r="D361" s="154" t="s">
        <v>381</v>
      </c>
      <c r="E361" s="161" t="s">
        <v>1</v>
      </c>
      <c r="F361" s="162" t="s">
        <v>4926</v>
      </c>
      <c r="H361" s="163">
        <v>10</v>
      </c>
      <c r="I361" s="164"/>
      <c r="L361" s="160"/>
      <c r="M361" s="165"/>
      <c r="T361" s="166"/>
      <c r="AT361" s="161" t="s">
        <v>381</v>
      </c>
      <c r="AU361" s="161" t="s">
        <v>90</v>
      </c>
      <c r="AV361" s="13" t="s">
        <v>90</v>
      </c>
      <c r="AW361" s="13" t="s">
        <v>36</v>
      </c>
      <c r="AX361" s="13" t="s">
        <v>80</v>
      </c>
      <c r="AY361" s="161" t="s">
        <v>373</v>
      </c>
    </row>
    <row r="362" spans="2:65" s="13" customFormat="1" ht="11.25">
      <c r="B362" s="160"/>
      <c r="D362" s="154" t="s">
        <v>381</v>
      </c>
      <c r="E362" s="161" t="s">
        <v>1</v>
      </c>
      <c r="F362" s="162" t="s">
        <v>4927</v>
      </c>
      <c r="H362" s="163">
        <v>2</v>
      </c>
      <c r="I362" s="164"/>
      <c r="L362" s="160"/>
      <c r="M362" s="165"/>
      <c r="T362" s="166"/>
      <c r="AT362" s="161" t="s">
        <v>381</v>
      </c>
      <c r="AU362" s="161" t="s">
        <v>90</v>
      </c>
      <c r="AV362" s="13" t="s">
        <v>90</v>
      </c>
      <c r="AW362" s="13" t="s">
        <v>36</v>
      </c>
      <c r="AX362" s="13" t="s">
        <v>80</v>
      </c>
      <c r="AY362" s="161" t="s">
        <v>373</v>
      </c>
    </row>
    <row r="363" spans="2:65" s="14" customFormat="1" ht="11.25">
      <c r="B363" s="167"/>
      <c r="D363" s="154" t="s">
        <v>381</v>
      </c>
      <c r="E363" s="168" t="s">
        <v>1</v>
      </c>
      <c r="F363" s="169" t="s">
        <v>386</v>
      </c>
      <c r="H363" s="170">
        <v>17</v>
      </c>
      <c r="I363" s="171"/>
      <c r="L363" s="167"/>
      <c r="M363" s="172"/>
      <c r="T363" s="173"/>
      <c r="AT363" s="168" t="s">
        <v>381</v>
      </c>
      <c r="AU363" s="168" t="s">
        <v>90</v>
      </c>
      <c r="AV363" s="14" t="s">
        <v>379</v>
      </c>
      <c r="AW363" s="14" t="s">
        <v>36</v>
      </c>
      <c r="AX363" s="14" t="s">
        <v>87</v>
      </c>
      <c r="AY363" s="168" t="s">
        <v>373</v>
      </c>
    </row>
    <row r="364" spans="2:65" s="1" customFormat="1" ht="16.5" customHeight="1">
      <c r="B364" s="32"/>
      <c r="C364" s="185" t="s">
        <v>1130</v>
      </c>
      <c r="D364" s="185" t="s">
        <v>479</v>
      </c>
      <c r="E364" s="186" t="s">
        <v>4928</v>
      </c>
      <c r="F364" s="187" t="s">
        <v>4929</v>
      </c>
      <c r="G364" s="188" t="s">
        <v>914</v>
      </c>
      <c r="H364" s="189">
        <v>17</v>
      </c>
      <c r="I364" s="190"/>
      <c r="J364" s="191">
        <f>ROUND(I364*H364,2)</f>
        <v>0</v>
      </c>
      <c r="K364" s="192"/>
      <c r="L364" s="193"/>
      <c r="M364" s="194" t="s">
        <v>1</v>
      </c>
      <c r="N364" s="195" t="s">
        <v>45</v>
      </c>
      <c r="P364" s="149">
        <f>O364*H364</f>
        <v>0</v>
      </c>
      <c r="Q364" s="149">
        <v>8.0000000000000004E-4</v>
      </c>
      <c r="R364" s="149">
        <f>Q364*H364</f>
        <v>1.3600000000000001E-2</v>
      </c>
      <c r="S364" s="149">
        <v>0</v>
      </c>
      <c r="T364" s="150">
        <f>S364*H364</f>
        <v>0</v>
      </c>
      <c r="AR364" s="151" t="s">
        <v>444</v>
      </c>
      <c r="AT364" s="151" t="s">
        <v>479</v>
      </c>
      <c r="AU364" s="151" t="s">
        <v>90</v>
      </c>
      <c r="AY364" s="17" t="s">
        <v>373</v>
      </c>
      <c r="BE364" s="152">
        <f>IF(N364="základní",J364,0)</f>
        <v>0</v>
      </c>
      <c r="BF364" s="152">
        <f>IF(N364="snížená",J364,0)</f>
        <v>0</v>
      </c>
      <c r="BG364" s="152">
        <f>IF(N364="zákl. přenesená",J364,0)</f>
        <v>0</v>
      </c>
      <c r="BH364" s="152">
        <f>IF(N364="sníž. přenesená",J364,0)</f>
        <v>0</v>
      </c>
      <c r="BI364" s="152">
        <f>IF(N364="nulová",J364,0)</f>
        <v>0</v>
      </c>
      <c r="BJ364" s="17" t="s">
        <v>87</v>
      </c>
      <c r="BK364" s="152">
        <f>ROUND(I364*H364,2)</f>
        <v>0</v>
      </c>
      <c r="BL364" s="17" t="s">
        <v>379</v>
      </c>
      <c r="BM364" s="151" t="s">
        <v>4930</v>
      </c>
    </row>
    <row r="365" spans="2:65" s="1" customFormat="1" ht="24.2" customHeight="1">
      <c r="B365" s="32"/>
      <c r="C365" s="139" t="s">
        <v>1179</v>
      </c>
      <c r="D365" s="139" t="s">
        <v>375</v>
      </c>
      <c r="E365" s="140" t="s">
        <v>4931</v>
      </c>
      <c r="F365" s="141" t="s">
        <v>4932</v>
      </c>
      <c r="G365" s="142" t="s">
        <v>914</v>
      </c>
      <c r="H365" s="143">
        <v>1</v>
      </c>
      <c r="I365" s="144"/>
      <c r="J365" s="145">
        <f>ROUND(I365*H365,2)</f>
        <v>0</v>
      </c>
      <c r="K365" s="146"/>
      <c r="L365" s="32"/>
      <c r="M365" s="147" t="s">
        <v>1</v>
      </c>
      <c r="N365" s="148" t="s">
        <v>45</v>
      </c>
      <c r="P365" s="149">
        <f>O365*H365</f>
        <v>0</v>
      </c>
      <c r="Q365" s="149">
        <v>0</v>
      </c>
      <c r="R365" s="149">
        <f>Q365*H365</f>
        <v>0</v>
      </c>
      <c r="S365" s="149">
        <v>0</v>
      </c>
      <c r="T365" s="150">
        <f>S365*H365</f>
        <v>0</v>
      </c>
      <c r="AR365" s="151" t="s">
        <v>379</v>
      </c>
      <c r="AT365" s="151" t="s">
        <v>375</v>
      </c>
      <c r="AU365" s="151" t="s">
        <v>90</v>
      </c>
      <c r="AY365" s="17" t="s">
        <v>373</v>
      </c>
      <c r="BE365" s="152">
        <f>IF(N365="základní",J365,0)</f>
        <v>0</v>
      </c>
      <c r="BF365" s="152">
        <f>IF(N365="snížená",J365,0)</f>
        <v>0</v>
      </c>
      <c r="BG365" s="152">
        <f>IF(N365="zákl. přenesená",J365,0)</f>
        <v>0</v>
      </c>
      <c r="BH365" s="152">
        <f>IF(N365="sníž. přenesená",J365,0)</f>
        <v>0</v>
      </c>
      <c r="BI365" s="152">
        <f>IF(N365="nulová",J365,0)</f>
        <v>0</v>
      </c>
      <c r="BJ365" s="17" t="s">
        <v>87</v>
      </c>
      <c r="BK365" s="152">
        <f>ROUND(I365*H365,2)</f>
        <v>0</v>
      </c>
      <c r="BL365" s="17" t="s">
        <v>379</v>
      </c>
      <c r="BM365" s="151" t="s">
        <v>4933</v>
      </c>
    </row>
    <row r="366" spans="2:65" s="13" customFormat="1" ht="11.25">
      <c r="B366" s="160"/>
      <c r="D366" s="154" t="s">
        <v>381</v>
      </c>
      <c r="E366" s="161" t="s">
        <v>1</v>
      </c>
      <c r="F366" s="162" t="s">
        <v>4934</v>
      </c>
      <c r="H366" s="163">
        <v>1</v>
      </c>
      <c r="I366" s="164"/>
      <c r="L366" s="160"/>
      <c r="M366" s="165"/>
      <c r="T366" s="166"/>
      <c r="AT366" s="161" t="s">
        <v>381</v>
      </c>
      <c r="AU366" s="161" t="s">
        <v>90</v>
      </c>
      <c r="AV366" s="13" t="s">
        <v>90</v>
      </c>
      <c r="AW366" s="13" t="s">
        <v>36</v>
      </c>
      <c r="AX366" s="13" t="s">
        <v>87</v>
      </c>
      <c r="AY366" s="161" t="s">
        <v>373</v>
      </c>
    </row>
    <row r="367" spans="2:65" s="1" customFormat="1" ht="16.5" customHeight="1">
      <c r="B367" s="32"/>
      <c r="C367" s="185" t="s">
        <v>1186</v>
      </c>
      <c r="D367" s="185" t="s">
        <v>479</v>
      </c>
      <c r="E367" s="186" t="s">
        <v>4935</v>
      </c>
      <c r="F367" s="187" t="s">
        <v>4936</v>
      </c>
      <c r="G367" s="188" t="s">
        <v>914</v>
      </c>
      <c r="H367" s="189">
        <v>1</v>
      </c>
      <c r="I367" s="190"/>
      <c r="J367" s="191">
        <f>ROUND(I367*H367,2)</f>
        <v>0</v>
      </c>
      <c r="K367" s="192"/>
      <c r="L367" s="193"/>
      <c r="M367" s="194" t="s">
        <v>1</v>
      </c>
      <c r="N367" s="195" t="s">
        <v>45</v>
      </c>
      <c r="P367" s="149">
        <f>O367*H367</f>
        <v>0</v>
      </c>
      <c r="Q367" s="149">
        <v>1.5E-3</v>
      </c>
      <c r="R367" s="149">
        <f>Q367*H367</f>
        <v>1.5E-3</v>
      </c>
      <c r="S367" s="149">
        <v>0</v>
      </c>
      <c r="T367" s="150">
        <f>S367*H367</f>
        <v>0</v>
      </c>
      <c r="AR367" s="151" t="s">
        <v>444</v>
      </c>
      <c r="AT367" s="151" t="s">
        <v>479</v>
      </c>
      <c r="AU367" s="151" t="s">
        <v>90</v>
      </c>
      <c r="AY367" s="17" t="s">
        <v>373</v>
      </c>
      <c r="BE367" s="152">
        <f>IF(N367="základní",J367,0)</f>
        <v>0</v>
      </c>
      <c r="BF367" s="152">
        <f>IF(N367="snížená",J367,0)</f>
        <v>0</v>
      </c>
      <c r="BG367" s="152">
        <f>IF(N367="zákl. přenesená",J367,0)</f>
        <v>0</v>
      </c>
      <c r="BH367" s="152">
        <f>IF(N367="sníž. přenesená",J367,0)</f>
        <v>0</v>
      </c>
      <c r="BI367" s="152">
        <f>IF(N367="nulová",J367,0)</f>
        <v>0</v>
      </c>
      <c r="BJ367" s="17" t="s">
        <v>87</v>
      </c>
      <c r="BK367" s="152">
        <f>ROUND(I367*H367,2)</f>
        <v>0</v>
      </c>
      <c r="BL367" s="17" t="s">
        <v>379</v>
      </c>
      <c r="BM367" s="151" t="s">
        <v>4937</v>
      </c>
    </row>
    <row r="368" spans="2:65" s="1" customFormat="1" ht="24.2" customHeight="1">
      <c r="B368" s="32"/>
      <c r="C368" s="139" t="s">
        <v>1192</v>
      </c>
      <c r="D368" s="139" t="s">
        <v>375</v>
      </c>
      <c r="E368" s="140" t="s">
        <v>4938</v>
      </c>
      <c r="F368" s="141" t="s">
        <v>4939</v>
      </c>
      <c r="G368" s="142" t="s">
        <v>914</v>
      </c>
      <c r="H368" s="143">
        <v>6</v>
      </c>
      <c r="I368" s="144"/>
      <c r="J368" s="145">
        <f>ROUND(I368*H368,2)</f>
        <v>0</v>
      </c>
      <c r="K368" s="146"/>
      <c r="L368" s="32"/>
      <c r="M368" s="147" t="s">
        <v>1</v>
      </c>
      <c r="N368" s="148" t="s">
        <v>45</v>
      </c>
      <c r="P368" s="149">
        <f>O368*H368</f>
        <v>0</v>
      </c>
      <c r="Q368" s="149">
        <v>0</v>
      </c>
      <c r="R368" s="149">
        <f>Q368*H368</f>
        <v>0</v>
      </c>
      <c r="S368" s="149">
        <v>0</v>
      </c>
      <c r="T368" s="150">
        <f>S368*H368</f>
        <v>0</v>
      </c>
      <c r="AR368" s="151" t="s">
        <v>379</v>
      </c>
      <c r="AT368" s="151" t="s">
        <v>375</v>
      </c>
      <c r="AU368" s="151" t="s">
        <v>90</v>
      </c>
      <c r="AY368" s="17" t="s">
        <v>373</v>
      </c>
      <c r="BE368" s="152">
        <f>IF(N368="základní",J368,0)</f>
        <v>0</v>
      </c>
      <c r="BF368" s="152">
        <f>IF(N368="snížená",J368,0)</f>
        <v>0</v>
      </c>
      <c r="BG368" s="152">
        <f>IF(N368="zákl. přenesená",J368,0)</f>
        <v>0</v>
      </c>
      <c r="BH368" s="152">
        <f>IF(N368="sníž. přenesená",J368,0)</f>
        <v>0</v>
      </c>
      <c r="BI368" s="152">
        <f>IF(N368="nulová",J368,0)</f>
        <v>0</v>
      </c>
      <c r="BJ368" s="17" t="s">
        <v>87</v>
      </c>
      <c r="BK368" s="152">
        <f>ROUND(I368*H368,2)</f>
        <v>0</v>
      </c>
      <c r="BL368" s="17" t="s">
        <v>379</v>
      </c>
      <c r="BM368" s="151" t="s">
        <v>4940</v>
      </c>
    </row>
    <row r="369" spans="2:65" s="13" customFormat="1" ht="11.25">
      <c r="B369" s="160"/>
      <c r="D369" s="154" t="s">
        <v>381</v>
      </c>
      <c r="E369" s="161" t="s">
        <v>1</v>
      </c>
      <c r="F369" s="162" t="s">
        <v>4941</v>
      </c>
      <c r="H369" s="163">
        <v>6</v>
      </c>
      <c r="I369" s="164"/>
      <c r="L369" s="160"/>
      <c r="M369" s="165"/>
      <c r="T369" s="166"/>
      <c r="AT369" s="161" t="s">
        <v>381</v>
      </c>
      <c r="AU369" s="161" t="s">
        <v>90</v>
      </c>
      <c r="AV369" s="13" t="s">
        <v>90</v>
      </c>
      <c r="AW369" s="13" t="s">
        <v>36</v>
      </c>
      <c r="AX369" s="13" t="s">
        <v>87</v>
      </c>
      <c r="AY369" s="161" t="s">
        <v>373</v>
      </c>
    </row>
    <row r="370" spans="2:65" s="1" customFormat="1" ht="16.5" customHeight="1">
      <c r="B370" s="32"/>
      <c r="C370" s="185" t="s">
        <v>1199</v>
      </c>
      <c r="D370" s="185" t="s">
        <v>479</v>
      </c>
      <c r="E370" s="186" t="s">
        <v>4942</v>
      </c>
      <c r="F370" s="187" t="s">
        <v>4943</v>
      </c>
      <c r="G370" s="188" t="s">
        <v>914</v>
      </c>
      <c r="H370" s="189">
        <v>1</v>
      </c>
      <c r="I370" s="190"/>
      <c r="J370" s="191">
        <f>ROUND(I370*H370,2)</f>
        <v>0</v>
      </c>
      <c r="K370" s="192"/>
      <c r="L370" s="193"/>
      <c r="M370" s="194" t="s">
        <v>1</v>
      </c>
      <c r="N370" s="195" t="s">
        <v>45</v>
      </c>
      <c r="P370" s="149">
        <f>O370*H370</f>
        <v>0</v>
      </c>
      <c r="Q370" s="149">
        <v>4.0999999999999999E-4</v>
      </c>
      <c r="R370" s="149">
        <f>Q370*H370</f>
        <v>4.0999999999999999E-4</v>
      </c>
      <c r="S370" s="149">
        <v>0</v>
      </c>
      <c r="T370" s="150">
        <f>S370*H370</f>
        <v>0</v>
      </c>
      <c r="AR370" s="151" t="s">
        <v>444</v>
      </c>
      <c r="AT370" s="151" t="s">
        <v>479</v>
      </c>
      <c r="AU370" s="151" t="s">
        <v>90</v>
      </c>
      <c r="AY370" s="17" t="s">
        <v>373</v>
      </c>
      <c r="BE370" s="152">
        <f>IF(N370="základní",J370,0)</f>
        <v>0</v>
      </c>
      <c r="BF370" s="152">
        <f>IF(N370="snížená",J370,0)</f>
        <v>0</v>
      </c>
      <c r="BG370" s="152">
        <f>IF(N370="zákl. přenesená",J370,0)</f>
        <v>0</v>
      </c>
      <c r="BH370" s="152">
        <f>IF(N370="sníž. přenesená",J370,0)</f>
        <v>0</v>
      </c>
      <c r="BI370" s="152">
        <f>IF(N370="nulová",J370,0)</f>
        <v>0</v>
      </c>
      <c r="BJ370" s="17" t="s">
        <v>87</v>
      </c>
      <c r="BK370" s="152">
        <f>ROUND(I370*H370,2)</f>
        <v>0</v>
      </c>
      <c r="BL370" s="17" t="s">
        <v>379</v>
      </c>
      <c r="BM370" s="151" t="s">
        <v>4944</v>
      </c>
    </row>
    <row r="371" spans="2:65" s="1" customFormat="1" ht="16.5" customHeight="1">
      <c r="B371" s="32"/>
      <c r="C371" s="185" t="s">
        <v>1206</v>
      </c>
      <c r="D371" s="185" t="s">
        <v>479</v>
      </c>
      <c r="E371" s="186" t="s">
        <v>4945</v>
      </c>
      <c r="F371" s="187" t="s">
        <v>4946</v>
      </c>
      <c r="G371" s="188" t="s">
        <v>914</v>
      </c>
      <c r="H371" s="189">
        <v>5</v>
      </c>
      <c r="I371" s="190"/>
      <c r="J371" s="191">
        <f>ROUND(I371*H371,2)</f>
        <v>0</v>
      </c>
      <c r="K371" s="192"/>
      <c r="L371" s="193"/>
      <c r="M371" s="194" t="s">
        <v>1</v>
      </c>
      <c r="N371" s="195" t="s">
        <v>45</v>
      </c>
      <c r="P371" s="149">
        <f>O371*H371</f>
        <v>0</v>
      </c>
      <c r="Q371" s="149">
        <v>5.0000000000000001E-4</v>
      </c>
      <c r="R371" s="149">
        <f>Q371*H371</f>
        <v>2.5000000000000001E-3</v>
      </c>
      <c r="S371" s="149">
        <v>0</v>
      </c>
      <c r="T371" s="150">
        <f>S371*H371</f>
        <v>0</v>
      </c>
      <c r="AR371" s="151" t="s">
        <v>444</v>
      </c>
      <c r="AT371" s="151" t="s">
        <v>479</v>
      </c>
      <c r="AU371" s="151" t="s">
        <v>90</v>
      </c>
      <c r="AY371" s="17" t="s">
        <v>373</v>
      </c>
      <c r="BE371" s="152">
        <f>IF(N371="základní",J371,0)</f>
        <v>0</v>
      </c>
      <c r="BF371" s="152">
        <f>IF(N371="snížená",J371,0)</f>
        <v>0</v>
      </c>
      <c r="BG371" s="152">
        <f>IF(N371="zákl. přenesená",J371,0)</f>
        <v>0</v>
      </c>
      <c r="BH371" s="152">
        <f>IF(N371="sníž. přenesená",J371,0)</f>
        <v>0</v>
      </c>
      <c r="BI371" s="152">
        <f>IF(N371="nulová",J371,0)</f>
        <v>0</v>
      </c>
      <c r="BJ371" s="17" t="s">
        <v>87</v>
      </c>
      <c r="BK371" s="152">
        <f>ROUND(I371*H371,2)</f>
        <v>0</v>
      </c>
      <c r="BL371" s="17" t="s">
        <v>379</v>
      </c>
      <c r="BM371" s="151" t="s">
        <v>4947</v>
      </c>
    </row>
    <row r="372" spans="2:65" s="1" customFormat="1" ht="24.2" customHeight="1">
      <c r="B372" s="32"/>
      <c r="C372" s="139" t="s">
        <v>1211</v>
      </c>
      <c r="D372" s="139" t="s">
        <v>375</v>
      </c>
      <c r="E372" s="140" t="s">
        <v>4948</v>
      </c>
      <c r="F372" s="141" t="s">
        <v>4949</v>
      </c>
      <c r="G372" s="142" t="s">
        <v>914</v>
      </c>
      <c r="H372" s="143">
        <v>1</v>
      </c>
      <c r="I372" s="144"/>
      <c r="J372" s="145">
        <f>ROUND(I372*H372,2)</f>
        <v>0</v>
      </c>
      <c r="K372" s="146"/>
      <c r="L372" s="32"/>
      <c r="M372" s="147" t="s">
        <v>1</v>
      </c>
      <c r="N372" s="148" t="s">
        <v>45</v>
      </c>
      <c r="P372" s="149">
        <f>O372*H372</f>
        <v>0</v>
      </c>
      <c r="Q372" s="149">
        <v>0</v>
      </c>
      <c r="R372" s="149">
        <f>Q372*H372</f>
        <v>0</v>
      </c>
      <c r="S372" s="149">
        <v>0</v>
      </c>
      <c r="T372" s="150">
        <f>S372*H372</f>
        <v>0</v>
      </c>
      <c r="AR372" s="151" t="s">
        <v>379</v>
      </c>
      <c r="AT372" s="151" t="s">
        <v>375</v>
      </c>
      <c r="AU372" s="151" t="s">
        <v>90</v>
      </c>
      <c r="AY372" s="17" t="s">
        <v>373</v>
      </c>
      <c r="BE372" s="152">
        <f>IF(N372="základní",J372,0)</f>
        <v>0</v>
      </c>
      <c r="BF372" s="152">
        <f>IF(N372="snížená",J372,0)</f>
        <v>0</v>
      </c>
      <c r="BG372" s="152">
        <f>IF(N372="zákl. přenesená",J372,0)</f>
        <v>0</v>
      </c>
      <c r="BH372" s="152">
        <f>IF(N372="sníž. přenesená",J372,0)</f>
        <v>0</v>
      </c>
      <c r="BI372" s="152">
        <f>IF(N372="nulová",J372,0)</f>
        <v>0</v>
      </c>
      <c r="BJ372" s="17" t="s">
        <v>87</v>
      </c>
      <c r="BK372" s="152">
        <f>ROUND(I372*H372,2)</f>
        <v>0</v>
      </c>
      <c r="BL372" s="17" t="s">
        <v>379</v>
      </c>
      <c r="BM372" s="151" t="s">
        <v>4950</v>
      </c>
    </row>
    <row r="373" spans="2:65" s="1" customFormat="1" ht="16.5" customHeight="1">
      <c r="B373" s="32"/>
      <c r="C373" s="185" t="s">
        <v>1216</v>
      </c>
      <c r="D373" s="185" t="s">
        <v>479</v>
      </c>
      <c r="E373" s="186" t="s">
        <v>4951</v>
      </c>
      <c r="F373" s="187" t="s">
        <v>4952</v>
      </c>
      <c r="G373" s="188" t="s">
        <v>914</v>
      </c>
      <c r="H373" s="189">
        <v>1</v>
      </c>
      <c r="I373" s="190"/>
      <c r="J373" s="191">
        <f>ROUND(I373*H373,2)</f>
        <v>0</v>
      </c>
      <c r="K373" s="192"/>
      <c r="L373" s="193"/>
      <c r="M373" s="194" t="s">
        <v>1</v>
      </c>
      <c r="N373" s="195" t="s">
        <v>45</v>
      </c>
      <c r="P373" s="149">
        <f>O373*H373</f>
        <v>0</v>
      </c>
      <c r="Q373" s="149">
        <v>1.5E-3</v>
      </c>
      <c r="R373" s="149">
        <f>Q373*H373</f>
        <v>1.5E-3</v>
      </c>
      <c r="S373" s="149">
        <v>0</v>
      </c>
      <c r="T373" s="150">
        <f>S373*H373</f>
        <v>0</v>
      </c>
      <c r="AR373" s="151" t="s">
        <v>444</v>
      </c>
      <c r="AT373" s="151" t="s">
        <v>479</v>
      </c>
      <c r="AU373" s="151" t="s">
        <v>90</v>
      </c>
      <c r="AY373" s="17" t="s">
        <v>373</v>
      </c>
      <c r="BE373" s="152">
        <f>IF(N373="základní",J373,0)</f>
        <v>0</v>
      </c>
      <c r="BF373" s="152">
        <f>IF(N373="snížená",J373,0)</f>
        <v>0</v>
      </c>
      <c r="BG373" s="152">
        <f>IF(N373="zákl. přenesená",J373,0)</f>
        <v>0</v>
      </c>
      <c r="BH373" s="152">
        <f>IF(N373="sníž. přenesená",J373,0)</f>
        <v>0</v>
      </c>
      <c r="BI373" s="152">
        <f>IF(N373="nulová",J373,0)</f>
        <v>0</v>
      </c>
      <c r="BJ373" s="17" t="s">
        <v>87</v>
      </c>
      <c r="BK373" s="152">
        <f>ROUND(I373*H373,2)</f>
        <v>0</v>
      </c>
      <c r="BL373" s="17" t="s">
        <v>379</v>
      </c>
      <c r="BM373" s="151" t="s">
        <v>4953</v>
      </c>
    </row>
    <row r="374" spans="2:65" s="1" customFormat="1" ht="24.2" customHeight="1">
      <c r="B374" s="32"/>
      <c r="C374" s="139" t="s">
        <v>1222</v>
      </c>
      <c r="D374" s="139" t="s">
        <v>375</v>
      </c>
      <c r="E374" s="140" t="s">
        <v>4954</v>
      </c>
      <c r="F374" s="141" t="s">
        <v>4955</v>
      </c>
      <c r="G374" s="142" t="s">
        <v>914</v>
      </c>
      <c r="H374" s="143">
        <v>11</v>
      </c>
      <c r="I374" s="144"/>
      <c r="J374" s="145">
        <f>ROUND(I374*H374,2)</f>
        <v>0</v>
      </c>
      <c r="K374" s="146"/>
      <c r="L374" s="32"/>
      <c r="M374" s="147" t="s">
        <v>1</v>
      </c>
      <c r="N374" s="148" t="s">
        <v>45</v>
      </c>
      <c r="P374" s="149">
        <f>O374*H374</f>
        <v>0</v>
      </c>
      <c r="Q374" s="149">
        <v>0</v>
      </c>
      <c r="R374" s="149">
        <f>Q374*H374</f>
        <v>0</v>
      </c>
      <c r="S374" s="149">
        <v>0</v>
      </c>
      <c r="T374" s="150">
        <f>S374*H374</f>
        <v>0</v>
      </c>
      <c r="AR374" s="151" t="s">
        <v>379</v>
      </c>
      <c r="AT374" s="151" t="s">
        <v>375</v>
      </c>
      <c r="AU374" s="151" t="s">
        <v>90</v>
      </c>
      <c r="AY374" s="17" t="s">
        <v>373</v>
      </c>
      <c r="BE374" s="152">
        <f>IF(N374="základní",J374,0)</f>
        <v>0</v>
      </c>
      <c r="BF374" s="152">
        <f>IF(N374="snížená",J374,0)</f>
        <v>0</v>
      </c>
      <c r="BG374" s="152">
        <f>IF(N374="zákl. přenesená",J374,0)</f>
        <v>0</v>
      </c>
      <c r="BH374" s="152">
        <f>IF(N374="sníž. přenesená",J374,0)</f>
        <v>0</v>
      </c>
      <c r="BI374" s="152">
        <f>IF(N374="nulová",J374,0)</f>
        <v>0</v>
      </c>
      <c r="BJ374" s="17" t="s">
        <v>87</v>
      </c>
      <c r="BK374" s="152">
        <f>ROUND(I374*H374,2)</f>
        <v>0</v>
      </c>
      <c r="BL374" s="17" t="s">
        <v>379</v>
      </c>
      <c r="BM374" s="151" t="s">
        <v>4956</v>
      </c>
    </row>
    <row r="375" spans="2:65" s="13" customFormat="1" ht="11.25">
      <c r="B375" s="160"/>
      <c r="D375" s="154" t="s">
        <v>381</v>
      </c>
      <c r="E375" s="161" t="s">
        <v>1</v>
      </c>
      <c r="F375" s="162" t="s">
        <v>4957</v>
      </c>
      <c r="H375" s="163">
        <v>11</v>
      </c>
      <c r="I375" s="164"/>
      <c r="L375" s="160"/>
      <c r="M375" s="165"/>
      <c r="T375" s="166"/>
      <c r="AT375" s="161" t="s">
        <v>381</v>
      </c>
      <c r="AU375" s="161" t="s">
        <v>90</v>
      </c>
      <c r="AV375" s="13" t="s">
        <v>90</v>
      </c>
      <c r="AW375" s="13" t="s">
        <v>36</v>
      </c>
      <c r="AX375" s="13" t="s">
        <v>87</v>
      </c>
      <c r="AY375" s="161" t="s">
        <v>373</v>
      </c>
    </row>
    <row r="376" spans="2:65" s="1" customFormat="1" ht="16.5" customHeight="1">
      <c r="B376" s="32"/>
      <c r="C376" s="185" t="s">
        <v>1227</v>
      </c>
      <c r="D376" s="185" t="s">
        <v>479</v>
      </c>
      <c r="E376" s="186" t="s">
        <v>4958</v>
      </c>
      <c r="F376" s="187" t="s">
        <v>4959</v>
      </c>
      <c r="G376" s="188" t="s">
        <v>914</v>
      </c>
      <c r="H376" s="189">
        <v>11</v>
      </c>
      <c r="I376" s="190"/>
      <c r="J376" s="191">
        <f>ROUND(I376*H376,2)</f>
        <v>0</v>
      </c>
      <c r="K376" s="192"/>
      <c r="L376" s="193"/>
      <c r="M376" s="194" t="s">
        <v>1</v>
      </c>
      <c r="N376" s="195" t="s">
        <v>45</v>
      </c>
      <c r="P376" s="149">
        <f>O376*H376</f>
        <v>0</v>
      </c>
      <c r="Q376" s="149">
        <v>2.3E-3</v>
      </c>
      <c r="R376" s="149">
        <f>Q376*H376</f>
        <v>2.53E-2</v>
      </c>
      <c r="S376" s="149">
        <v>0</v>
      </c>
      <c r="T376" s="150">
        <f>S376*H376</f>
        <v>0</v>
      </c>
      <c r="AR376" s="151" t="s">
        <v>444</v>
      </c>
      <c r="AT376" s="151" t="s">
        <v>479</v>
      </c>
      <c r="AU376" s="151" t="s">
        <v>90</v>
      </c>
      <c r="AY376" s="17" t="s">
        <v>373</v>
      </c>
      <c r="BE376" s="152">
        <f>IF(N376="základní",J376,0)</f>
        <v>0</v>
      </c>
      <c r="BF376" s="152">
        <f>IF(N376="snížená",J376,0)</f>
        <v>0</v>
      </c>
      <c r="BG376" s="152">
        <f>IF(N376="zákl. přenesená",J376,0)</f>
        <v>0</v>
      </c>
      <c r="BH376" s="152">
        <f>IF(N376="sníž. přenesená",J376,0)</f>
        <v>0</v>
      </c>
      <c r="BI376" s="152">
        <f>IF(N376="nulová",J376,0)</f>
        <v>0</v>
      </c>
      <c r="BJ376" s="17" t="s">
        <v>87</v>
      </c>
      <c r="BK376" s="152">
        <f>ROUND(I376*H376,2)</f>
        <v>0</v>
      </c>
      <c r="BL376" s="17" t="s">
        <v>379</v>
      </c>
      <c r="BM376" s="151" t="s">
        <v>4960</v>
      </c>
    </row>
    <row r="377" spans="2:65" s="1" customFormat="1" ht="24.2" customHeight="1">
      <c r="B377" s="32"/>
      <c r="C377" s="139" t="s">
        <v>1233</v>
      </c>
      <c r="D377" s="139" t="s">
        <v>375</v>
      </c>
      <c r="E377" s="140" t="s">
        <v>4961</v>
      </c>
      <c r="F377" s="141" t="s">
        <v>4962</v>
      </c>
      <c r="G377" s="142" t="s">
        <v>914</v>
      </c>
      <c r="H377" s="143">
        <v>6</v>
      </c>
      <c r="I377" s="144"/>
      <c r="J377" s="145">
        <f>ROUND(I377*H377,2)</f>
        <v>0</v>
      </c>
      <c r="K377" s="146"/>
      <c r="L377" s="32"/>
      <c r="M377" s="147" t="s">
        <v>1</v>
      </c>
      <c r="N377" s="148" t="s">
        <v>45</v>
      </c>
      <c r="P377" s="149">
        <f>O377*H377</f>
        <v>0</v>
      </c>
      <c r="Q377" s="149">
        <v>0</v>
      </c>
      <c r="R377" s="149">
        <f>Q377*H377</f>
        <v>0</v>
      </c>
      <c r="S377" s="149">
        <v>0</v>
      </c>
      <c r="T377" s="150">
        <f>S377*H377</f>
        <v>0</v>
      </c>
      <c r="AR377" s="151" t="s">
        <v>379</v>
      </c>
      <c r="AT377" s="151" t="s">
        <v>375</v>
      </c>
      <c r="AU377" s="151" t="s">
        <v>90</v>
      </c>
      <c r="AY377" s="17" t="s">
        <v>373</v>
      </c>
      <c r="BE377" s="152">
        <f>IF(N377="základní",J377,0)</f>
        <v>0</v>
      </c>
      <c r="BF377" s="152">
        <f>IF(N377="snížená",J377,0)</f>
        <v>0</v>
      </c>
      <c r="BG377" s="152">
        <f>IF(N377="zákl. přenesená",J377,0)</f>
        <v>0</v>
      </c>
      <c r="BH377" s="152">
        <f>IF(N377="sníž. přenesená",J377,0)</f>
        <v>0</v>
      </c>
      <c r="BI377" s="152">
        <f>IF(N377="nulová",J377,0)</f>
        <v>0</v>
      </c>
      <c r="BJ377" s="17" t="s">
        <v>87</v>
      </c>
      <c r="BK377" s="152">
        <f>ROUND(I377*H377,2)</f>
        <v>0</v>
      </c>
      <c r="BL377" s="17" t="s">
        <v>379</v>
      </c>
      <c r="BM377" s="151" t="s">
        <v>4963</v>
      </c>
    </row>
    <row r="378" spans="2:65" s="13" customFormat="1" ht="11.25">
      <c r="B378" s="160"/>
      <c r="D378" s="154" t="s">
        <v>381</v>
      </c>
      <c r="E378" s="161" t="s">
        <v>1</v>
      </c>
      <c r="F378" s="162" t="s">
        <v>4941</v>
      </c>
      <c r="H378" s="163">
        <v>6</v>
      </c>
      <c r="I378" s="164"/>
      <c r="L378" s="160"/>
      <c r="M378" s="165"/>
      <c r="T378" s="166"/>
      <c r="AT378" s="161" t="s">
        <v>381</v>
      </c>
      <c r="AU378" s="161" t="s">
        <v>90</v>
      </c>
      <c r="AV378" s="13" t="s">
        <v>90</v>
      </c>
      <c r="AW378" s="13" t="s">
        <v>36</v>
      </c>
      <c r="AX378" s="13" t="s">
        <v>87</v>
      </c>
      <c r="AY378" s="161" t="s">
        <v>373</v>
      </c>
    </row>
    <row r="379" spans="2:65" s="1" customFormat="1" ht="16.5" customHeight="1">
      <c r="B379" s="32"/>
      <c r="C379" s="185" t="s">
        <v>149</v>
      </c>
      <c r="D379" s="185" t="s">
        <v>479</v>
      </c>
      <c r="E379" s="186" t="s">
        <v>4964</v>
      </c>
      <c r="F379" s="187" t="s">
        <v>4965</v>
      </c>
      <c r="G379" s="188" t="s">
        <v>914</v>
      </c>
      <c r="H379" s="189">
        <v>1</v>
      </c>
      <c r="I379" s="190"/>
      <c r="J379" s="191">
        <f>ROUND(I379*H379,2)</f>
        <v>0</v>
      </c>
      <c r="K379" s="192"/>
      <c r="L379" s="193"/>
      <c r="M379" s="194" t="s">
        <v>1</v>
      </c>
      <c r="N379" s="195" t="s">
        <v>45</v>
      </c>
      <c r="P379" s="149">
        <f>O379*H379</f>
        <v>0</v>
      </c>
      <c r="Q379" s="149">
        <v>1.1999999999999999E-3</v>
      </c>
      <c r="R379" s="149">
        <f>Q379*H379</f>
        <v>1.1999999999999999E-3</v>
      </c>
      <c r="S379" s="149">
        <v>0</v>
      </c>
      <c r="T379" s="150">
        <f>S379*H379</f>
        <v>0</v>
      </c>
      <c r="AR379" s="151" t="s">
        <v>444</v>
      </c>
      <c r="AT379" s="151" t="s">
        <v>479</v>
      </c>
      <c r="AU379" s="151" t="s">
        <v>90</v>
      </c>
      <c r="AY379" s="17" t="s">
        <v>373</v>
      </c>
      <c r="BE379" s="152">
        <f>IF(N379="základní",J379,0)</f>
        <v>0</v>
      </c>
      <c r="BF379" s="152">
        <f>IF(N379="snížená",J379,0)</f>
        <v>0</v>
      </c>
      <c r="BG379" s="152">
        <f>IF(N379="zákl. přenesená",J379,0)</f>
        <v>0</v>
      </c>
      <c r="BH379" s="152">
        <f>IF(N379="sníž. přenesená",J379,0)</f>
        <v>0</v>
      </c>
      <c r="BI379" s="152">
        <f>IF(N379="nulová",J379,0)</f>
        <v>0</v>
      </c>
      <c r="BJ379" s="17" t="s">
        <v>87</v>
      </c>
      <c r="BK379" s="152">
        <f>ROUND(I379*H379,2)</f>
        <v>0</v>
      </c>
      <c r="BL379" s="17" t="s">
        <v>379</v>
      </c>
      <c r="BM379" s="151" t="s">
        <v>4966</v>
      </c>
    </row>
    <row r="380" spans="2:65" s="1" customFormat="1" ht="16.5" customHeight="1">
      <c r="B380" s="32"/>
      <c r="C380" s="185" t="s">
        <v>1267</v>
      </c>
      <c r="D380" s="185" t="s">
        <v>479</v>
      </c>
      <c r="E380" s="186" t="s">
        <v>4967</v>
      </c>
      <c r="F380" s="187" t="s">
        <v>4968</v>
      </c>
      <c r="G380" s="188" t="s">
        <v>914</v>
      </c>
      <c r="H380" s="189">
        <v>5</v>
      </c>
      <c r="I380" s="190"/>
      <c r="J380" s="191">
        <f>ROUND(I380*H380,2)</f>
        <v>0</v>
      </c>
      <c r="K380" s="192"/>
      <c r="L380" s="193"/>
      <c r="M380" s="194" t="s">
        <v>1</v>
      </c>
      <c r="N380" s="195" t="s">
        <v>45</v>
      </c>
      <c r="P380" s="149">
        <f>O380*H380</f>
        <v>0</v>
      </c>
      <c r="Q380" s="149">
        <v>8.0000000000000004E-4</v>
      </c>
      <c r="R380" s="149">
        <f>Q380*H380</f>
        <v>4.0000000000000001E-3</v>
      </c>
      <c r="S380" s="149">
        <v>0</v>
      </c>
      <c r="T380" s="150">
        <f>S380*H380</f>
        <v>0</v>
      </c>
      <c r="AR380" s="151" t="s">
        <v>444</v>
      </c>
      <c r="AT380" s="151" t="s">
        <v>479</v>
      </c>
      <c r="AU380" s="151" t="s">
        <v>90</v>
      </c>
      <c r="AY380" s="17" t="s">
        <v>373</v>
      </c>
      <c r="BE380" s="152">
        <f>IF(N380="základní",J380,0)</f>
        <v>0</v>
      </c>
      <c r="BF380" s="152">
        <f>IF(N380="snížená",J380,0)</f>
        <v>0</v>
      </c>
      <c r="BG380" s="152">
        <f>IF(N380="zákl. přenesená",J380,0)</f>
        <v>0</v>
      </c>
      <c r="BH380" s="152">
        <f>IF(N380="sníž. přenesená",J380,0)</f>
        <v>0</v>
      </c>
      <c r="BI380" s="152">
        <f>IF(N380="nulová",J380,0)</f>
        <v>0</v>
      </c>
      <c r="BJ380" s="17" t="s">
        <v>87</v>
      </c>
      <c r="BK380" s="152">
        <f>ROUND(I380*H380,2)</f>
        <v>0</v>
      </c>
      <c r="BL380" s="17" t="s">
        <v>379</v>
      </c>
      <c r="BM380" s="151" t="s">
        <v>4969</v>
      </c>
    </row>
    <row r="381" spans="2:65" s="1" customFormat="1" ht="24.2" customHeight="1">
      <c r="B381" s="32"/>
      <c r="C381" s="139" t="s">
        <v>1275</v>
      </c>
      <c r="D381" s="139" t="s">
        <v>375</v>
      </c>
      <c r="E381" s="140" t="s">
        <v>4970</v>
      </c>
      <c r="F381" s="141" t="s">
        <v>4971</v>
      </c>
      <c r="G381" s="142" t="s">
        <v>914</v>
      </c>
      <c r="H381" s="143">
        <v>2</v>
      </c>
      <c r="I381" s="144"/>
      <c r="J381" s="145">
        <f>ROUND(I381*H381,2)</f>
        <v>0</v>
      </c>
      <c r="K381" s="146"/>
      <c r="L381" s="32"/>
      <c r="M381" s="147" t="s">
        <v>1</v>
      </c>
      <c r="N381" s="148" t="s">
        <v>45</v>
      </c>
      <c r="P381" s="149">
        <f>O381*H381</f>
        <v>0</v>
      </c>
      <c r="Q381" s="149">
        <v>0</v>
      </c>
      <c r="R381" s="149">
        <f>Q381*H381</f>
        <v>0</v>
      </c>
      <c r="S381" s="149">
        <v>0</v>
      </c>
      <c r="T381" s="150">
        <f>S381*H381</f>
        <v>0</v>
      </c>
      <c r="AR381" s="151" t="s">
        <v>379</v>
      </c>
      <c r="AT381" s="151" t="s">
        <v>375</v>
      </c>
      <c r="AU381" s="151" t="s">
        <v>90</v>
      </c>
      <c r="AY381" s="17" t="s">
        <v>373</v>
      </c>
      <c r="BE381" s="152">
        <f>IF(N381="základní",J381,0)</f>
        <v>0</v>
      </c>
      <c r="BF381" s="152">
        <f>IF(N381="snížená",J381,0)</f>
        <v>0</v>
      </c>
      <c r="BG381" s="152">
        <f>IF(N381="zákl. přenesená",J381,0)</f>
        <v>0</v>
      </c>
      <c r="BH381" s="152">
        <f>IF(N381="sníž. přenesená",J381,0)</f>
        <v>0</v>
      </c>
      <c r="BI381" s="152">
        <f>IF(N381="nulová",J381,0)</f>
        <v>0</v>
      </c>
      <c r="BJ381" s="17" t="s">
        <v>87</v>
      </c>
      <c r="BK381" s="152">
        <f>ROUND(I381*H381,2)</f>
        <v>0</v>
      </c>
      <c r="BL381" s="17" t="s">
        <v>379</v>
      </c>
      <c r="BM381" s="151" t="s">
        <v>4972</v>
      </c>
    </row>
    <row r="382" spans="2:65" s="13" customFormat="1" ht="11.25">
      <c r="B382" s="160"/>
      <c r="D382" s="154" t="s">
        <v>381</v>
      </c>
      <c r="E382" s="161" t="s">
        <v>1</v>
      </c>
      <c r="F382" s="162" t="s">
        <v>4973</v>
      </c>
      <c r="H382" s="163">
        <v>2</v>
      </c>
      <c r="I382" s="164"/>
      <c r="L382" s="160"/>
      <c r="M382" s="165"/>
      <c r="T382" s="166"/>
      <c r="AT382" s="161" t="s">
        <v>381</v>
      </c>
      <c r="AU382" s="161" t="s">
        <v>90</v>
      </c>
      <c r="AV382" s="13" t="s">
        <v>90</v>
      </c>
      <c r="AW382" s="13" t="s">
        <v>36</v>
      </c>
      <c r="AX382" s="13" t="s">
        <v>87</v>
      </c>
      <c r="AY382" s="161" t="s">
        <v>373</v>
      </c>
    </row>
    <row r="383" spans="2:65" s="1" customFormat="1" ht="16.5" customHeight="1">
      <c r="B383" s="32"/>
      <c r="C383" s="185" t="s">
        <v>1281</v>
      </c>
      <c r="D383" s="185" t="s">
        <v>479</v>
      </c>
      <c r="E383" s="186" t="s">
        <v>4974</v>
      </c>
      <c r="F383" s="187" t="s">
        <v>4975</v>
      </c>
      <c r="G383" s="188" t="s">
        <v>914</v>
      </c>
      <c r="H383" s="189">
        <v>2</v>
      </c>
      <c r="I383" s="190"/>
      <c r="J383" s="191">
        <f>ROUND(I383*H383,2)</f>
        <v>0</v>
      </c>
      <c r="K383" s="192"/>
      <c r="L383" s="193"/>
      <c r="M383" s="194" t="s">
        <v>1</v>
      </c>
      <c r="N383" s="195" t="s">
        <v>45</v>
      </c>
      <c r="P383" s="149">
        <f>O383*H383</f>
        <v>0</v>
      </c>
      <c r="Q383" s="149">
        <v>3.7000000000000002E-3</v>
      </c>
      <c r="R383" s="149">
        <f>Q383*H383</f>
        <v>7.4000000000000003E-3</v>
      </c>
      <c r="S383" s="149">
        <v>0</v>
      </c>
      <c r="T383" s="150">
        <f>S383*H383</f>
        <v>0</v>
      </c>
      <c r="AR383" s="151" t="s">
        <v>444</v>
      </c>
      <c r="AT383" s="151" t="s">
        <v>479</v>
      </c>
      <c r="AU383" s="151" t="s">
        <v>90</v>
      </c>
      <c r="AY383" s="17" t="s">
        <v>373</v>
      </c>
      <c r="BE383" s="152">
        <f>IF(N383="základní",J383,0)</f>
        <v>0</v>
      </c>
      <c r="BF383" s="152">
        <f>IF(N383="snížená",J383,0)</f>
        <v>0</v>
      </c>
      <c r="BG383" s="152">
        <f>IF(N383="zákl. přenesená",J383,0)</f>
        <v>0</v>
      </c>
      <c r="BH383" s="152">
        <f>IF(N383="sníž. přenesená",J383,0)</f>
        <v>0</v>
      </c>
      <c r="BI383" s="152">
        <f>IF(N383="nulová",J383,0)</f>
        <v>0</v>
      </c>
      <c r="BJ383" s="17" t="s">
        <v>87</v>
      </c>
      <c r="BK383" s="152">
        <f>ROUND(I383*H383,2)</f>
        <v>0</v>
      </c>
      <c r="BL383" s="17" t="s">
        <v>379</v>
      </c>
      <c r="BM383" s="151" t="s">
        <v>4976</v>
      </c>
    </row>
    <row r="384" spans="2:65" s="1" customFormat="1" ht="24.2" customHeight="1">
      <c r="B384" s="32"/>
      <c r="C384" s="139" t="s">
        <v>1287</v>
      </c>
      <c r="D384" s="139" t="s">
        <v>375</v>
      </c>
      <c r="E384" s="140" t="s">
        <v>4977</v>
      </c>
      <c r="F384" s="141" t="s">
        <v>4978</v>
      </c>
      <c r="G384" s="142" t="s">
        <v>914</v>
      </c>
      <c r="H384" s="143">
        <v>1</v>
      </c>
      <c r="I384" s="144"/>
      <c r="J384" s="145">
        <f>ROUND(I384*H384,2)</f>
        <v>0</v>
      </c>
      <c r="K384" s="146"/>
      <c r="L384" s="32"/>
      <c r="M384" s="147" t="s">
        <v>1</v>
      </c>
      <c r="N384" s="148" t="s">
        <v>45</v>
      </c>
      <c r="P384" s="149">
        <f>O384*H384</f>
        <v>0</v>
      </c>
      <c r="Q384" s="149">
        <v>0</v>
      </c>
      <c r="R384" s="149">
        <f>Q384*H384</f>
        <v>0</v>
      </c>
      <c r="S384" s="149">
        <v>0</v>
      </c>
      <c r="T384" s="150">
        <f>S384*H384</f>
        <v>0</v>
      </c>
      <c r="AR384" s="151" t="s">
        <v>379</v>
      </c>
      <c r="AT384" s="151" t="s">
        <v>375</v>
      </c>
      <c r="AU384" s="151" t="s">
        <v>90</v>
      </c>
      <c r="AY384" s="17" t="s">
        <v>373</v>
      </c>
      <c r="BE384" s="152">
        <f>IF(N384="základní",J384,0)</f>
        <v>0</v>
      </c>
      <c r="BF384" s="152">
        <f>IF(N384="snížená",J384,0)</f>
        <v>0</v>
      </c>
      <c r="BG384" s="152">
        <f>IF(N384="zákl. přenesená",J384,0)</f>
        <v>0</v>
      </c>
      <c r="BH384" s="152">
        <f>IF(N384="sníž. přenesená",J384,0)</f>
        <v>0</v>
      </c>
      <c r="BI384" s="152">
        <f>IF(N384="nulová",J384,0)</f>
        <v>0</v>
      </c>
      <c r="BJ384" s="17" t="s">
        <v>87</v>
      </c>
      <c r="BK384" s="152">
        <f>ROUND(I384*H384,2)</f>
        <v>0</v>
      </c>
      <c r="BL384" s="17" t="s">
        <v>379</v>
      </c>
      <c r="BM384" s="151" t="s">
        <v>4979</v>
      </c>
    </row>
    <row r="385" spans="2:65" s="1" customFormat="1" ht="16.5" customHeight="1">
      <c r="B385" s="32"/>
      <c r="C385" s="185" t="s">
        <v>1291</v>
      </c>
      <c r="D385" s="185" t="s">
        <v>479</v>
      </c>
      <c r="E385" s="186" t="s">
        <v>4980</v>
      </c>
      <c r="F385" s="187" t="s">
        <v>4981</v>
      </c>
      <c r="G385" s="188" t="s">
        <v>914</v>
      </c>
      <c r="H385" s="189">
        <v>1</v>
      </c>
      <c r="I385" s="190"/>
      <c r="J385" s="191">
        <f>ROUND(I385*H385,2)</f>
        <v>0</v>
      </c>
      <c r="K385" s="192"/>
      <c r="L385" s="193"/>
      <c r="M385" s="194" t="s">
        <v>1</v>
      </c>
      <c r="N385" s="195" t="s">
        <v>45</v>
      </c>
      <c r="P385" s="149">
        <f>O385*H385</f>
        <v>0</v>
      </c>
      <c r="Q385" s="149">
        <v>1.9E-3</v>
      </c>
      <c r="R385" s="149">
        <f>Q385*H385</f>
        <v>1.9E-3</v>
      </c>
      <c r="S385" s="149">
        <v>0</v>
      </c>
      <c r="T385" s="150">
        <f>S385*H385</f>
        <v>0</v>
      </c>
      <c r="AR385" s="151" t="s">
        <v>444</v>
      </c>
      <c r="AT385" s="151" t="s">
        <v>479</v>
      </c>
      <c r="AU385" s="151" t="s">
        <v>90</v>
      </c>
      <c r="AY385" s="17" t="s">
        <v>373</v>
      </c>
      <c r="BE385" s="152">
        <f>IF(N385="základní",J385,0)</f>
        <v>0</v>
      </c>
      <c r="BF385" s="152">
        <f>IF(N385="snížená",J385,0)</f>
        <v>0</v>
      </c>
      <c r="BG385" s="152">
        <f>IF(N385="zákl. přenesená",J385,0)</f>
        <v>0</v>
      </c>
      <c r="BH385" s="152">
        <f>IF(N385="sníž. přenesená",J385,0)</f>
        <v>0</v>
      </c>
      <c r="BI385" s="152">
        <f>IF(N385="nulová",J385,0)</f>
        <v>0</v>
      </c>
      <c r="BJ385" s="17" t="s">
        <v>87</v>
      </c>
      <c r="BK385" s="152">
        <f>ROUND(I385*H385,2)</f>
        <v>0</v>
      </c>
      <c r="BL385" s="17" t="s">
        <v>379</v>
      </c>
      <c r="BM385" s="151" t="s">
        <v>4982</v>
      </c>
    </row>
    <row r="386" spans="2:65" s="1" customFormat="1" ht="24.2" customHeight="1">
      <c r="B386" s="32"/>
      <c r="C386" s="139" t="s">
        <v>1295</v>
      </c>
      <c r="D386" s="139" t="s">
        <v>375</v>
      </c>
      <c r="E386" s="140" t="s">
        <v>4983</v>
      </c>
      <c r="F386" s="141" t="s">
        <v>4984</v>
      </c>
      <c r="G386" s="142" t="s">
        <v>914</v>
      </c>
      <c r="H386" s="143">
        <v>4</v>
      </c>
      <c r="I386" s="144"/>
      <c r="J386" s="145">
        <f>ROUND(I386*H386,2)</f>
        <v>0</v>
      </c>
      <c r="K386" s="146"/>
      <c r="L386" s="32"/>
      <c r="M386" s="147" t="s">
        <v>1</v>
      </c>
      <c r="N386" s="148" t="s">
        <v>45</v>
      </c>
      <c r="P386" s="149">
        <f>O386*H386</f>
        <v>0</v>
      </c>
      <c r="Q386" s="149">
        <v>0</v>
      </c>
      <c r="R386" s="149">
        <f>Q386*H386</f>
        <v>0</v>
      </c>
      <c r="S386" s="149">
        <v>0</v>
      </c>
      <c r="T386" s="150">
        <f>S386*H386</f>
        <v>0</v>
      </c>
      <c r="AR386" s="151" t="s">
        <v>379</v>
      </c>
      <c r="AT386" s="151" t="s">
        <v>375</v>
      </c>
      <c r="AU386" s="151" t="s">
        <v>90</v>
      </c>
      <c r="AY386" s="17" t="s">
        <v>373</v>
      </c>
      <c r="BE386" s="152">
        <f>IF(N386="základní",J386,0)</f>
        <v>0</v>
      </c>
      <c r="BF386" s="152">
        <f>IF(N386="snížená",J386,0)</f>
        <v>0</v>
      </c>
      <c r="BG386" s="152">
        <f>IF(N386="zákl. přenesená",J386,0)</f>
        <v>0</v>
      </c>
      <c r="BH386" s="152">
        <f>IF(N386="sníž. přenesená",J386,0)</f>
        <v>0</v>
      </c>
      <c r="BI386" s="152">
        <f>IF(N386="nulová",J386,0)</f>
        <v>0</v>
      </c>
      <c r="BJ386" s="17" t="s">
        <v>87</v>
      </c>
      <c r="BK386" s="152">
        <f>ROUND(I386*H386,2)</f>
        <v>0</v>
      </c>
      <c r="BL386" s="17" t="s">
        <v>379</v>
      </c>
      <c r="BM386" s="151" t="s">
        <v>4985</v>
      </c>
    </row>
    <row r="387" spans="2:65" s="13" customFormat="1" ht="11.25">
      <c r="B387" s="160"/>
      <c r="D387" s="154" t="s">
        <v>381</v>
      </c>
      <c r="E387" s="161" t="s">
        <v>1</v>
      </c>
      <c r="F387" s="162" t="s">
        <v>4986</v>
      </c>
      <c r="H387" s="163">
        <v>4</v>
      </c>
      <c r="I387" s="164"/>
      <c r="L387" s="160"/>
      <c r="M387" s="165"/>
      <c r="T387" s="166"/>
      <c r="AT387" s="161" t="s">
        <v>381</v>
      </c>
      <c r="AU387" s="161" t="s">
        <v>90</v>
      </c>
      <c r="AV387" s="13" t="s">
        <v>90</v>
      </c>
      <c r="AW387" s="13" t="s">
        <v>36</v>
      </c>
      <c r="AX387" s="13" t="s">
        <v>87</v>
      </c>
      <c r="AY387" s="161" t="s">
        <v>373</v>
      </c>
    </row>
    <row r="388" spans="2:65" s="1" customFormat="1" ht="16.5" customHeight="1">
      <c r="B388" s="32"/>
      <c r="C388" s="185" t="s">
        <v>1301</v>
      </c>
      <c r="D388" s="185" t="s">
        <v>479</v>
      </c>
      <c r="E388" s="186" t="s">
        <v>4987</v>
      </c>
      <c r="F388" s="187" t="s">
        <v>4988</v>
      </c>
      <c r="G388" s="188" t="s">
        <v>914</v>
      </c>
      <c r="H388" s="189">
        <v>3</v>
      </c>
      <c r="I388" s="190"/>
      <c r="J388" s="191">
        <f t="shared" ref="J388:J416" si="10">ROUND(I388*H388,2)</f>
        <v>0</v>
      </c>
      <c r="K388" s="192"/>
      <c r="L388" s="193"/>
      <c r="M388" s="194" t="s">
        <v>1</v>
      </c>
      <c r="N388" s="195" t="s">
        <v>45</v>
      </c>
      <c r="P388" s="149">
        <f t="shared" ref="P388:P416" si="11">O388*H388</f>
        <v>0</v>
      </c>
      <c r="Q388" s="149">
        <v>8.5000000000000006E-3</v>
      </c>
      <c r="R388" s="149">
        <f t="shared" ref="R388:R416" si="12">Q388*H388</f>
        <v>2.5500000000000002E-2</v>
      </c>
      <c r="S388" s="149">
        <v>0</v>
      </c>
      <c r="T388" s="150">
        <f t="shared" ref="T388:T416" si="13">S388*H388</f>
        <v>0</v>
      </c>
      <c r="AR388" s="151" t="s">
        <v>444</v>
      </c>
      <c r="AT388" s="151" t="s">
        <v>479</v>
      </c>
      <c r="AU388" s="151" t="s">
        <v>90</v>
      </c>
      <c r="AY388" s="17" t="s">
        <v>373</v>
      </c>
      <c r="BE388" s="152">
        <f t="shared" ref="BE388:BE416" si="14">IF(N388="základní",J388,0)</f>
        <v>0</v>
      </c>
      <c r="BF388" s="152">
        <f t="shared" ref="BF388:BF416" si="15">IF(N388="snížená",J388,0)</f>
        <v>0</v>
      </c>
      <c r="BG388" s="152">
        <f t="shared" ref="BG388:BG416" si="16">IF(N388="zákl. přenesená",J388,0)</f>
        <v>0</v>
      </c>
      <c r="BH388" s="152">
        <f t="shared" ref="BH388:BH416" si="17">IF(N388="sníž. přenesená",J388,0)</f>
        <v>0</v>
      </c>
      <c r="BI388" s="152">
        <f t="shared" ref="BI388:BI416" si="18">IF(N388="nulová",J388,0)</f>
        <v>0</v>
      </c>
      <c r="BJ388" s="17" t="s">
        <v>87</v>
      </c>
      <c r="BK388" s="152">
        <f t="shared" ref="BK388:BK416" si="19">ROUND(I388*H388,2)</f>
        <v>0</v>
      </c>
      <c r="BL388" s="17" t="s">
        <v>379</v>
      </c>
      <c r="BM388" s="151" t="s">
        <v>4989</v>
      </c>
    </row>
    <row r="389" spans="2:65" s="1" customFormat="1" ht="16.5" customHeight="1">
      <c r="B389" s="32"/>
      <c r="C389" s="185" t="s">
        <v>1307</v>
      </c>
      <c r="D389" s="185" t="s">
        <v>479</v>
      </c>
      <c r="E389" s="186" t="s">
        <v>4990</v>
      </c>
      <c r="F389" s="187" t="s">
        <v>4991</v>
      </c>
      <c r="G389" s="188" t="s">
        <v>914</v>
      </c>
      <c r="H389" s="189">
        <v>1</v>
      </c>
      <c r="I389" s="190"/>
      <c r="J389" s="191">
        <f t="shared" si="10"/>
        <v>0</v>
      </c>
      <c r="K389" s="192"/>
      <c r="L389" s="193"/>
      <c r="M389" s="194" t="s">
        <v>1</v>
      </c>
      <c r="N389" s="195" t="s">
        <v>45</v>
      </c>
      <c r="P389" s="149">
        <f t="shared" si="11"/>
        <v>0</v>
      </c>
      <c r="Q389" s="149">
        <v>1.01E-2</v>
      </c>
      <c r="R389" s="149">
        <f t="shared" si="12"/>
        <v>1.01E-2</v>
      </c>
      <c r="S389" s="149">
        <v>0</v>
      </c>
      <c r="T389" s="150">
        <f t="shared" si="13"/>
        <v>0</v>
      </c>
      <c r="AR389" s="151" t="s">
        <v>444</v>
      </c>
      <c r="AT389" s="151" t="s">
        <v>479</v>
      </c>
      <c r="AU389" s="151" t="s">
        <v>90</v>
      </c>
      <c r="AY389" s="17" t="s">
        <v>373</v>
      </c>
      <c r="BE389" s="152">
        <f t="shared" si="14"/>
        <v>0</v>
      </c>
      <c r="BF389" s="152">
        <f t="shared" si="15"/>
        <v>0</v>
      </c>
      <c r="BG389" s="152">
        <f t="shared" si="16"/>
        <v>0</v>
      </c>
      <c r="BH389" s="152">
        <f t="shared" si="17"/>
        <v>0</v>
      </c>
      <c r="BI389" s="152">
        <f t="shared" si="18"/>
        <v>0</v>
      </c>
      <c r="BJ389" s="17" t="s">
        <v>87</v>
      </c>
      <c r="BK389" s="152">
        <f t="shared" si="19"/>
        <v>0</v>
      </c>
      <c r="BL389" s="17" t="s">
        <v>379</v>
      </c>
      <c r="BM389" s="151" t="s">
        <v>4992</v>
      </c>
    </row>
    <row r="390" spans="2:65" s="1" customFormat="1" ht="24.2" customHeight="1">
      <c r="B390" s="32"/>
      <c r="C390" s="139" t="s">
        <v>1331</v>
      </c>
      <c r="D390" s="139" t="s">
        <v>375</v>
      </c>
      <c r="E390" s="140" t="s">
        <v>4993</v>
      </c>
      <c r="F390" s="141" t="s">
        <v>4994</v>
      </c>
      <c r="G390" s="142" t="s">
        <v>914</v>
      </c>
      <c r="H390" s="143">
        <v>3</v>
      </c>
      <c r="I390" s="144"/>
      <c r="J390" s="145">
        <f t="shared" si="10"/>
        <v>0</v>
      </c>
      <c r="K390" s="146"/>
      <c r="L390" s="32"/>
      <c r="M390" s="147" t="s">
        <v>1</v>
      </c>
      <c r="N390" s="148" t="s">
        <v>45</v>
      </c>
      <c r="P390" s="149">
        <f t="shared" si="11"/>
        <v>0</v>
      </c>
      <c r="Q390" s="149">
        <v>0</v>
      </c>
      <c r="R390" s="149">
        <f t="shared" si="12"/>
        <v>0</v>
      </c>
      <c r="S390" s="149">
        <v>0</v>
      </c>
      <c r="T390" s="150">
        <f t="shared" si="13"/>
        <v>0</v>
      </c>
      <c r="AR390" s="151" t="s">
        <v>379</v>
      </c>
      <c r="AT390" s="151" t="s">
        <v>375</v>
      </c>
      <c r="AU390" s="151" t="s">
        <v>90</v>
      </c>
      <c r="AY390" s="17" t="s">
        <v>373</v>
      </c>
      <c r="BE390" s="152">
        <f t="shared" si="14"/>
        <v>0</v>
      </c>
      <c r="BF390" s="152">
        <f t="shared" si="15"/>
        <v>0</v>
      </c>
      <c r="BG390" s="152">
        <f t="shared" si="16"/>
        <v>0</v>
      </c>
      <c r="BH390" s="152">
        <f t="shared" si="17"/>
        <v>0</v>
      </c>
      <c r="BI390" s="152">
        <f t="shared" si="18"/>
        <v>0</v>
      </c>
      <c r="BJ390" s="17" t="s">
        <v>87</v>
      </c>
      <c r="BK390" s="152">
        <f t="shared" si="19"/>
        <v>0</v>
      </c>
      <c r="BL390" s="17" t="s">
        <v>379</v>
      </c>
      <c r="BM390" s="151" t="s">
        <v>4995</v>
      </c>
    </row>
    <row r="391" spans="2:65" s="1" customFormat="1" ht="16.5" customHeight="1">
      <c r="B391" s="32"/>
      <c r="C391" s="185" t="s">
        <v>1364</v>
      </c>
      <c r="D391" s="185" t="s">
        <v>479</v>
      </c>
      <c r="E391" s="186" t="s">
        <v>4996</v>
      </c>
      <c r="F391" s="187" t="s">
        <v>4997</v>
      </c>
      <c r="G391" s="188" t="s">
        <v>914</v>
      </c>
      <c r="H391" s="189">
        <v>3</v>
      </c>
      <c r="I391" s="190"/>
      <c r="J391" s="191">
        <f t="shared" si="10"/>
        <v>0</v>
      </c>
      <c r="K391" s="192"/>
      <c r="L391" s="193"/>
      <c r="M391" s="194" t="s">
        <v>1</v>
      </c>
      <c r="N391" s="195" t="s">
        <v>45</v>
      </c>
      <c r="P391" s="149">
        <f t="shared" si="11"/>
        <v>0</v>
      </c>
      <c r="Q391" s="149">
        <v>2.8999999999999998E-3</v>
      </c>
      <c r="R391" s="149">
        <f t="shared" si="12"/>
        <v>8.6999999999999994E-3</v>
      </c>
      <c r="S391" s="149">
        <v>0</v>
      </c>
      <c r="T391" s="150">
        <f t="shared" si="13"/>
        <v>0</v>
      </c>
      <c r="AR391" s="151" t="s">
        <v>444</v>
      </c>
      <c r="AT391" s="151" t="s">
        <v>479</v>
      </c>
      <c r="AU391" s="151" t="s">
        <v>90</v>
      </c>
      <c r="AY391" s="17" t="s">
        <v>373</v>
      </c>
      <c r="BE391" s="152">
        <f t="shared" si="14"/>
        <v>0</v>
      </c>
      <c r="BF391" s="152">
        <f t="shared" si="15"/>
        <v>0</v>
      </c>
      <c r="BG391" s="152">
        <f t="shared" si="16"/>
        <v>0</v>
      </c>
      <c r="BH391" s="152">
        <f t="shared" si="17"/>
        <v>0</v>
      </c>
      <c r="BI391" s="152">
        <f t="shared" si="18"/>
        <v>0</v>
      </c>
      <c r="BJ391" s="17" t="s">
        <v>87</v>
      </c>
      <c r="BK391" s="152">
        <f t="shared" si="19"/>
        <v>0</v>
      </c>
      <c r="BL391" s="17" t="s">
        <v>379</v>
      </c>
      <c r="BM391" s="151" t="s">
        <v>4998</v>
      </c>
    </row>
    <row r="392" spans="2:65" s="1" customFormat="1" ht="21.75" customHeight="1">
      <c r="B392" s="32"/>
      <c r="C392" s="139" t="s">
        <v>1374</v>
      </c>
      <c r="D392" s="139" t="s">
        <v>375</v>
      </c>
      <c r="E392" s="140" t="s">
        <v>4999</v>
      </c>
      <c r="F392" s="141" t="s">
        <v>5000</v>
      </c>
      <c r="G392" s="142" t="s">
        <v>4168</v>
      </c>
      <c r="H392" s="143">
        <v>1</v>
      </c>
      <c r="I392" s="144"/>
      <c r="J392" s="145">
        <f t="shared" si="10"/>
        <v>0</v>
      </c>
      <c r="K392" s="146"/>
      <c r="L392" s="32"/>
      <c r="M392" s="147" t="s">
        <v>1</v>
      </c>
      <c r="N392" s="148" t="s">
        <v>45</v>
      </c>
      <c r="P392" s="149">
        <f t="shared" si="11"/>
        <v>0</v>
      </c>
      <c r="Q392" s="149">
        <v>0.02</v>
      </c>
      <c r="R392" s="149">
        <f t="shared" si="12"/>
        <v>0.02</v>
      </c>
      <c r="S392" s="149">
        <v>0</v>
      </c>
      <c r="T392" s="150">
        <f t="shared" si="13"/>
        <v>0</v>
      </c>
      <c r="AR392" s="151" t="s">
        <v>379</v>
      </c>
      <c r="AT392" s="151" t="s">
        <v>375</v>
      </c>
      <c r="AU392" s="151" t="s">
        <v>90</v>
      </c>
      <c r="AY392" s="17" t="s">
        <v>373</v>
      </c>
      <c r="BE392" s="152">
        <f t="shared" si="14"/>
        <v>0</v>
      </c>
      <c r="BF392" s="152">
        <f t="shared" si="15"/>
        <v>0</v>
      </c>
      <c r="BG392" s="152">
        <f t="shared" si="16"/>
        <v>0</v>
      </c>
      <c r="BH392" s="152">
        <f t="shared" si="17"/>
        <v>0</v>
      </c>
      <c r="BI392" s="152">
        <f t="shared" si="18"/>
        <v>0</v>
      </c>
      <c r="BJ392" s="17" t="s">
        <v>87</v>
      </c>
      <c r="BK392" s="152">
        <f t="shared" si="19"/>
        <v>0</v>
      </c>
      <c r="BL392" s="17" t="s">
        <v>379</v>
      </c>
      <c r="BM392" s="151" t="s">
        <v>5001</v>
      </c>
    </row>
    <row r="393" spans="2:65" s="1" customFormat="1" ht="24.2" customHeight="1">
      <c r="B393" s="32"/>
      <c r="C393" s="139" t="s">
        <v>1379</v>
      </c>
      <c r="D393" s="139" t="s">
        <v>375</v>
      </c>
      <c r="E393" s="140" t="s">
        <v>5002</v>
      </c>
      <c r="F393" s="141" t="s">
        <v>5003</v>
      </c>
      <c r="G393" s="142" t="s">
        <v>914</v>
      </c>
      <c r="H393" s="143">
        <v>1</v>
      </c>
      <c r="I393" s="144"/>
      <c r="J393" s="145">
        <f t="shared" si="10"/>
        <v>0</v>
      </c>
      <c r="K393" s="146"/>
      <c r="L393" s="32"/>
      <c r="M393" s="147" t="s">
        <v>1</v>
      </c>
      <c r="N393" s="148" t="s">
        <v>45</v>
      </c>
      <c r="P393" s="149">
        <f t="shared" si="11"/>
        <v>0</v>
      </c>
      <c r="Q393" s="149">
        <v>8.0000000000000002E-3</v>
      </c>
      <c r="R393" s="149">
        <f t="shared" si="12"/>
        <v>8.0000000000000002E-3</v>
      </c>
      <c r="S393" s="149">
        <v>0</v>
      </c>
      <c r="T393" s="150">
        <f t="shared" si="13"/>
        <v>0</v>
      </c>
      <c r="AR393" s="151" t="s">
        <v>379</v>
      </c>
      <c r="AT393" s="151" t="s">
        <v>375</v>
      </c>
      <c r="AU393" s="151" t="s">
        <v>90</v>
      </c>
      <c r="AY393" s="17" t="s">
        <v>373</v>
      </c>
      <c r="BE393" s="152">
        <f t="shared" si="14"/>
        <v>0</v>
      </c>
      <c r="BF393" s="152">
        <f t="shared" si="15"/>
        <v>0</v>
      </c>
      <c r="BG393" s="152">
        <f t="shared" si="16"/>
        <v>0</v>
      </c>
      <c r="BH393" s="152">
        <f t="shared" si="17"/>
        <v>0</v>
      </c>
      <c r="BI393" s="152">
        <f t="shared" si="18"/>
        <v>0</v>
      </c>
      <c r="BJ393" s="17" t="s">
        <v>87</v>
      </c>
      <c r="BK393" s="152">
        <f t="shared" si="19"/>
        <v>0</v>
      </c>
      <c r="BL393" s="17" t="s">
        <v>379</v>
      </c>
      <c r="BM393" s="151" t="s">
        <v>5004</v>
      </c>
    </row>
    <row r="394" spans="2:65" s="1" customFormat="1" ht="24.2" customHeight="1">
      <c r="B394" s="32"/>
      <c r="C394" s="139" t="s">
        <v>1384</v>
      </c>
      <c r="D394" s="139" t="s">
        <v>375</v>
      </c>
      <c r="E394" s="140" t="s">
        <v>5005</v>
      </c>
      <c r="F394" s="141" t="s">
        <v>5006</v>
      </c>
      <c r="G394" s="142" t="s">
        <v>914</v>
      </c>
      <c r="H394" s="143">
        <v>1</v>
      </c>
      <c r="I394" s="144"/>
      <c r="J394" s="145">
        <f t="shared" si="10"/>
        <v>0</v>
      </c>
      <c r="K394" s="146"/>
      <c r="L394" s="32"/>
      <c r="M394" s="147" t="s">
        <v>1</v>
      </c>
      <c r="N394" s="148" t="s">
        <v>45</v>
      </c>
      <c r="P394" s="149">
        <f t="shared" si="11"/>
        <v>0</v>
      </c>
      <c r="Q394" s="149">
        <v>8.0000000000000002E-3</v>
      </c>
      <c r="R394" s="149">
        <f t="shared" si="12"/>
        <v>8.0000000000000002E-3</v>
      </c>
      <c r="S394" s="149">
        <v>0</v>
      </c>
      <c r="T394" s="150">
        <f t="shared" si="13"/>
        <v>0</v>
      </c>
      <c r="AR394" s="151" t="s">
        <v>379</v>
      </c>
      <c r="AT394" s="151" t="s">
        <v>375</v>
      </c>
      <c r="AU394" s="151" t="s">
        <v>90</v>
      </c>
      <c r="AY394" s="17" t="s">
        <v>373</v>
      </c>
      <c r="BE394" s="152">
        <f t="shared" si="14"/>
        <v>0</v>
      </c>
      <c r="BF394" s="152">
        <f t="shared" si="15"/>
        <v>0</v>
      </c>
      <c r="BG394" s="152">
        <f t="shared" si="16"/>
        <v>0</v>
      </c>
      <c r="BH394" s="152">
        <f t="shared" si="17"/>
        <v>0</v>
      </c>
      <c r="BI394" s="152">
        <f t="shared" si="18"/>
        <v>0</v>
      </c>
      <c r="BJ394" s="17" t="s">
        <v>87</v>
      </c>
      <c r="BK394" s="152">
        <f t="shared" si="19"/>
        <v>0</v>
      </c>
      <c r="BL394" s="17" t="s">
        <v>379</v>
      </c>
      <c r="BM394" s="151" t="s">
        <v>5007</v>
      </c>
    </row>
    <row r="395" spans="2:65" s="1" customFormat="1" ht="24.2" customHeight="1">
      <c r="B395" s="32"/>
      <c r="C395" s="139" t="s">
        <v>1393</v>
      </c>
      <c r="D395" s="139" t="s">
        <v>375</v>
      </c>
      <c r="E395" s="140" t="s">
        <v>5008</v>
      </c>
      <c r="F395" s="141" t="s">
        <v>5009</v>
      </c>
      <c r="G395" s="142" t="s">
        <v>914</v>
      </c>
      <c r="H395" s="143">
        <v>1</v>
      </c>
      <c r="I395" s="144"/>
      <c r="J395" s="145">
        <f t="shared" si="10"/>
        <v>0</v>
      </c>
      <c r="K395" s="146"/>
      <c r="L395" s="32"/>
      <c r="M395" s="147" t="s">
        <v>1</v>
      </c>
      <c r="N395" s="148" t="s">
        <v>45</v>
      </c>
      <c r="P395" s="149">
        <f t="shared" si="11"/>
        <v>0</v>
      </c>
      <c r="Q395" s="149">
        <v>8.0000000000000002E-3</v>
      </c>
      <c r="R395" s="149">
        <f t="shared" si="12"/>
        <v>8.0000000000000002E-3</v>
      </c>
      <c r="S395" s="149">
        <v>0</v>
      </c>
      <c r="T395" s="150">
        <f t="shared" si="13"/>
        <v>0</v>
      </c>
      <c r="AR395" s="151" t="s">
        <v>379</v>
      </c>
      <c r="AT395" s="151" t="s">
        <v>375</v>
      </c>
      <c r="AU395" s="151" t="s">
        <v>90</v>
      </c>
      <c r="AY395" s="17" t="s">
        <v>373</v>
      </c>
      <c r="BE395" s="152">
        <f t="shared" si="14"/>
        <v>0</v>
      </c>
      <c r="BF395" s="152">
        <f t="shared" si="15"/>
        <v>0</v>
      </c>
      <c r="BG395" s="152">
        <f t="shared" si="16"/>
        <v>0</v>
      </c>
      <c r="BH395" s="152">
        <f t="shared" si="17"/>
        <v>0</v>
      </c>
      <c r="BI395" s="152">
        <f t="shared" si="18"/>
        <v>0</v>
      </c>
      <c r="BJ395" s="17" t="s">
        <v>87</v>
      </c>
      <c r="BK395" s="152">
        <f t="shared" si="19"/>
        <v>0</v>
      </c>
      <c r="BL395" s="17" t="s">
        <v>379</v>
      </c>
      <c r="BM395" s="151" t="s">
        <v>5010</v>
      </c>
    </row>
    <row r="396" spans="2:65" s="1" customFormat="1" ht="16.5" customHeight="1">
      <c r="B396" s="32"/>
      <c r="C396" s="139" t="s">
        <v>1455</v>
      </c>
      <c r="D396" s="139" t="s">
        <v>375</v>
      </c>
      <c r="E396" s="140" t="s">
        <v>5011</v>
      </c>
      <c r="F396" s="141" t="s">
        <v>5012</v>
      </c>
      <c r="G396" s="142" t="s">
        <v>465</v>
      </c>
      <c r="H396" s="143">
        <v>35</v>
      </c>
      <c r="I396" s="144"/>
      <c r="J396" s="145">
        <f t="shared" si="10"/>
        <v>0</v>
      </c>
      <c r="K396" s="146"/>
      <c r="L396" s="32"/>
      <c r="M396" s="147" t="s">
        <v>1</v>
      </c>
      <c r="N396" s="148" t="s">
        <v>45</v>
      </c>
      <c r="P396" s="149">
        <f t="shared" si="11"/>
        <v>0</v>
      </c>
      <c r="Q396" s="149">
        <v>0</v>
      </c>
      <c r="R396" s="149">
        <f t="shared" si="12"/>
        <v>0</v>
      </c>
      <c r="S396" s="149">
        <v>0.19</v>
      </c>
      <c r="T396" s="150">
        <f t="shared" si="13"/>
        <v>6.65</v>
      </c>
      <c r="AR396" s="151" t="s">
        <v>379</v>
      </c>
      <c r="AT396" s="151" t="s">
        <v>375</v>
      </c>
      <c r="AU396" s="151" t="s">
        <v>90</v>
      </c>
      <c r="AY396" s="17" t="s">
        <v>373</v>
      </c>
      <c r="BE396" s="152">
        <f t="shared" si="14"/>
        <v>0</v>
      </c>
      <c r="BF396" s="152">
        <f t="shared" si="15"/>
        <v>0</v>
      </c>
      <c r="BG396" s="152">
        <f t="shared" si="16"/>
        <v>0</v>
      </c>
      <c r="BH396" s="152">
        <f t="shared" si="17"/>
        <v>0</v>
      </c>
      <c r="BI396" s="152">
        <f t="shared" si="18"/>
        <v>0</v>
      </c>
      <c r="BJ396" s="17" t="s">
        <v>87</v>
      </c>
      <c r="BK396" s="152">
        <f t="shared" si="19"/>
        <v>0</v>
      </c>
      <c r="BL396" s="17" t="s">
        <v>379</v>
      </c>
      <c r="BM396" s="151" t="s">
        <v>5013</v>
      </c>
    </row>
    <row r="397" spans="2:65" s="1" customFormat="1" ht="16.5" customHeight="1">
      <c r="B397" s="32"/>
      <c r="C397" s="139" t="s">
        <v>1465</v>
      </c>
      <c r="D397" s="139" t="s">
        <v>375</v>
      </c>
      <c r="E397" s="140" t="s">
        <v>5014</v>
      </c>
      <c r="F397" s="141" t="s">
        <v>5015</v>
      </c>
      <c r="G397" s="142" t="s">
        <v>5016</v>
      </c>
      <c r="H397" s="143">
        <v>1</v>
      </c>
      <c r="I397" s="144"/>
      <c r="J397" s="145">
        <f t="shared" si="10"/>
        <v>0</v>
      </c>
      <c r="K397" s="146"/>
      <c r="L397" s="32"/>
      <c r="M397" s="147" t="s">
        <v>1</v>
      </c>
      <c r="N397" s="148" t="s">
        <v>45</v>
      </c>
      <c r="P397" s="149">
        <f t="shared" si="11"/>
        <v>0</v>
      </c>
      <c r="Q397" s="149">
        <v>1E-4</v>
      </c>
      <c r="R397" s="149">
        <f t="shared" si="12"/>
        <v>1E-4</v>
      </c>
      <c r="S397" s="149">
        <v>0</v>
      </c>
      <c r="T397" s="150">
        <f t="shared" si="13"/>
        <v>0</v>
      </c>
      <c r="AR397" s="151" t="s">
        <v>379</v>
      </c>
      <c r="AT397" s="151" t="s">
        <v>375</v>
      </c>
      <c r="AU397" s="151" t="s">
        <v>90</v>
      </c>
      <c r="AY397" s="17" t="s">
        <v>373</v>
      </c>
      <c r="BE397" s="152">
        <f t="shared" si="14"/>
        <v>0</v>
      </c>
      <c r="BF397" s="152">
        <f t="shared" si="15"/>
        <v>0</v>
      </c>
      <c r="BG397" s="152">
        <f t="shared" si="16"/>
        <v>0</v>
      </c>
      <c r="BH397" s="152">
        <f t="shared" si="17"/>
        <v>0</v>
      </c>
      <c r="BI397" s="152">
        <f t="shared" si="18"/>
        <v>0</v>
      </c>
      <c r="BJ397" s="17" t="s">
        <v>87</v>
      </c>
      <c r="BK397" s="152">
        <f t="shared" si="19"/>
        <v>0</v>
      </c>
      <c r="BL397" s="17" t="s">
        <v>379</v>
      </c>
      <c r="BM397" s="151" t="s">
        <v>5017</v>
      </c>
    </row>
    <row r="398" spans="2:65" s="1" customFormat="1" ht="16.5" customHeight="1">
      <c r="B398" s="32"/>
      <c r="C398" s="139" t="s">
        <v>1469</v>
      </c>
      <c r="D398" s="139" t="s">
        <v>375</v>
      </c>
      <c r="E398" s="140" t="s">
        <v>5018</v>
      </c>
      <c r="F398" s="141" t="s">
        <v>5019</v>
      </c>
      <c r="G398" s="142" t="s">
        <v>5016</v>
      </c>
      <c r="H398" s="143">
        <v>5</v>
      </c>
      <c r="I398" s="144"/>
      <c r="J398" s="145">
        <f t="shared" si="10"/>
        <v>0</v>
      </c>
      <c r="K398" s="146"/>
      <c r="L398" s="32"/>
      <c r="M398" s="147" t="s">
        <v>1</v>
      </c>
      <c r="N398" s="148" t="s">
        <v>45</v>
      </c>
      <c r="P398" s="149">
        <f t="shared" si="11"/>
        <v>0</v>
      </c>
      <c r="Q398" s="149">
        <v>1.8000000000000001E-4</v>
      </c>
      <c r="R398" s="149">
        <f t="shared" si="12"/>
        <v>9.0000000000000008E-4</v>
      </c>
      <c r="S398" s="149">
        <v>0</v>
      </c>
      <c r="T398" s="150">
        <f t="shared" si="13"/>
        <v>0</v>
      </c>
      <c r="AR398" s="151" t="s">
        <v>379</v>
      </c>
      <c r="AT398" s="151" t="s">
        <v>375</v>
      </c>
      <c r="AU398" s="151" t="s">
        <v>90</v>
      </c>
      <c r="AY398" s="17" t="s">
        <v>373</v>
      </c>
      <c r="BE398" s="152">
        <f t="shared" si="14"/>
        <v>0</v>
      </c>
      <c r="BF398" s="152">
        <f t="shared" si="15"/>
        <v>0</v>
      </c>
      <c r="BG398" s="152">
        <f t="shared" si="16"/>
        <v>0</v>
      </c>
      <c r="BH398" s="152">
        <f t="shared" si="17"/>
        <v>0</v>
      </c>
      <c r="BI398" s="152">
        <f t="shared" si="18"/>
        <v>0</v>
      </c>
      <c r="BJ398" s="17" t="s">
        <v>87</v>
      </c>
      <c r="BK398" s="152">
        <f t="shared" si="19"/>
        <v>0</v>
      </c>
      <c r="BL398" s="17" t="s">
        <v>379</v>
      </c>
      <c r="BM398" s="151" t="s">
        <v>5020</v>
      </c>
    </row>
    <row r="399" spans="2:65" s="1" customFormat="1" ht="16.5" customHeight="1">
      <c r="B399" s="32"/>
      <c r="C399" s="139" t="s">
        <v>1474</v>
      </c>
      <c r="D399" s="139" t="s">
        <v>375</v>
      </c>
      <c r="E399" s="140" t="s">
        <v>5021</v>
      </c>
      <c r="F399" s="141" t="s">
        <v>5022</v>
      </c>
      <c r="G399" s="142" t="s">
        <v>5016</v>
      </c>
      <c r="H399" s="143">
        <v>1</v>
      </c>
      <c r="I399" s="144"/>
      <c r="J399" s="145">
        <f t="shared" si="10"/>
        <v>0</v>
      </c>
      <c r="K399" s="146"/>
      <c r="L399" s="32"/>
      <c r="M399" s="147" t="s">
        <v>1</v>
      </c>
      <c r="N399" s="148" t="s">
        <v>45</v>
      </c>
      <c r="P399" s="149">
        <f t="shared" si="11"/>
        <v>0</v>
      </c>
      <c r="Q399" s="149">
        <v>3.1E-4</v>
      </c>
      <c r="R399" s="149">
        <f t="shared" si="12"/>
        <v>3.1E-4</v>
      </c>
      <c r="S399" s="149">
        <v>0</v>
      </c>
      <c r="T399" s="150">
        <f t="shared" si="13"/>
        <v>0</v>
      </c>
      <c r="AR399" s="151" t="s">
        <v>379</v>
      </c>
      <c r="AT399" s="151" t="s">
        <v>375</v>
      </c>
      <c r="AU399" s="151" t="s">
        <v>90</v>
      </c>
      <c r="AY399" s="17" t="s">
        <v>373</v>
      </c>
      <c r="BE399" s="152">
        <f t="shared" si="14"/>
        <v>0</v>
      </c>
      <c r="BF399" s="152">
        <f t="shared" si="15"/>
        <v>0</v>
      </c>
      <c r="BG399" s="152">
        <f t="shared" si="16"/>
        <v>0</v>
      </c>
      <c r="BH399" s="152">
        <f t="shared" si="17"/>
        <v>0</v>
      </c>
      <c r="BI399" s="152">
        <f t="shared" si="18"/>
        <v>0</v>
      </c>
      <c r="BJ399" s="17" t="s">
        <v>87</v>
      </c>
      <c r="BK399" s="152">
        <f t="shared" si="19"/>
        <v>0</v>
      </c>
      <c r="BL399" s="17" t="s">
        <v>379</v>
      </c>
      <c r="BM399" s="151" t="s">
        <v>5023</v>
      </c>
    </row>
    <row r="400" spans="2:65" s="1" customFormat="1" ht="16.5" customHeight="1">
      <c r="B400" s="32"/>
      <c r="C400" s="139" t="s">
        <v>1479</v>
      </c>
      <c r="D400" s="139" t="s">
        <v>375</v>
      </c>
      <c r="E400" s="140" t="s">
        <v>5024</v>
      </c>
      <c r="F400" s="141" t="s">
        <v>5025</v>
      </c>
      <c r="G400" s="142" t="s">
        <v>5016</v>
      </c>
      <c r="H400" s="143">
        <v>4</v>
      </c>
      <c r="I400" s="144"/>
      <c r="J400" s="145">
        <f t="shared" si="10"/>
        <v>0</v>
      </c>
      <c r="K400" s="146"/>
      <c r="L400" s="32"/>
      <c r="M400" s="147" t="s">
        <v>1</v>
      </c>
      <c r="N400" s="148" t="s">
        <v>45</v>
      </c>
      <c r="P400" s="149">
        <f t="shared" si="11"/>
        <v>0</v>
      </c>
      <c r="Q400" s="149">
        <v>3.1E-4</v>
      </c>
      <c r="R400" s="149">
        <f t="shared" si="12"/>
        <v>1.24E-3</v>
      </c>
      <c r="S400" s="149">
        <v>0</v>
      </c>
      <c r="T400" s="150">
        <f t="shared" si="13"/>
        <v>0</v>
      </c>
      <c r="AR400" s="151" t="s">
        <v>379</v>
      </c>
      <c r="AT400" s="151" t="s">
        <v>375</v>
      </c>
      <c r="AU400" s="151" t="s">
        <v>90</v>
      </c>
      <c r="AY400" s="17" t="s">
        <v>373</v>
      </c>
      <c r="BE400" s="152">
        <f t="shared" si="14"/>
        <v>0</v>
      </c>
      <c r="BF400" s="152">
        <f t="shared" si="15"/>
        <v>0</v>
      </c>
      <c r="BG400" s="152">
        <f t="shared" si="16"/>
        <v>0</v>
      </c>
      <c r="BH400" s="152">
        <f t="shared" si="17"/>
        <v>0</v>
      </c>
      <c r="BI400" s="152">
        <f t="shared" si="18"/>
        <v>0</v>
      </c>
      <c r="BJ400" s="17" t="s">
        <v>87</v>
      </c>
      <c r="BK400" s="152">
        <f t="shared" si="19"/>
        <v>0</v>
      </c>
      <c r="BL400" s="17" t="s">
        <v>379</v>
      </c>
      <c r="BM400" s="151" t="s">
        <v>5026</v>
      </c>
    </row>
    <row r="401" spans="2:65" s="1" customFormat="1" ht="16.5" customHeight="1">
      <c r="B401" s="32"/>
      <c r="C401" s="139" t="s">
        <v>1486</v>
      </c>
      <c r="D401" s="139" t="s">
        <v>375</v>
      </c>
      <c r="E401" s="140" t="s">
        <v>5027</v>
      </c>
      <c r="F401" s="141" t="s">
        <v>5028</v>
      </c>
      <c r="G401" s="142" t="s">
        <v>914</v>
      </c>
      <c r="H401" s="143">
        <v>11</v>
      </c>
      <c r="I401" s="144"/>
      <c r="J401" s="145">
        <f t="shared" si="10"/>
        <v>0</v>
      </c>
      <c r="K401" s="146"/>
      <c r="L401" s="32"/>
      <c r="M401" s="147" t="s">
        <v>1</v>
      </c>
      <c r="N401" s="148" t="s">
        <v>45</v>
      </c>
      <c r="P401" s="149">
        <f t="shared" si="11"/>
        <v>0</v>
      </c>
      <c r="Q401" s="149">
        <v>0.41948000000000002</v>
      </c>
      <c r="R401" s="149">
        <f t="shared" si="12"/>
        <v>4.6142799999999999</v>
      </c>
      <c r="S401" s="149">
        <v>0</v>
      </c>
      <c r="T401" s="150">
        <f t="shared" si="13"/>
        <v>0</v>
      </c>
      <c r="AR401" s="151" t="s">
        <v>379</v>
      </c>
      <c r="AT401" s="151" t="s">
        <v>375</v>
      </c>
      <c r="AU401" s="151" t="s">
        <v>90</v>
      </c>
      <c r="AY401" s="17" t="s">
        <v>373</v>
      </c>
      <c r="BE401" s="152">
        <f t="shared" si="14"/>
        <v>0</v>
      </c>
      <c r="BF401" s="152">
        <f t="shared" si="15"/>
        <v>0</v>
      </c>
      <c r="BG401" s="152">
        <f t="shared" si="16"/>
        <v>0</v>
      </c>
      <c r="BH401" s="152">
        <f t="shared" si="17"/>
        <v>0</v>
      </c>
      <c r="BI401" s="152">
        <f t="shared" si="18"/>
        <v>0</v>
      </c>
      <c r="BJ401" s="17" t="s">
        <v>87</v>
      </c>
      <c r="BK401" s="152">
        <f t="shared" si="19"/>
        <v>0</v>
      </c>
      <c r="BL401" s="17" t="s">
        <v>379</v>
      </c>
      <c r="BM401" s="151" t="s">
        <v>5029</v>
      </c>
    </row>
    <row r="402" spans="2:65" s="1" customFormat="1" ht="16.5" customHeight="1">
      <c r="B402" s="32"/>
      <c r="C402" s="185" t="s">
        <v>1492</v>
      </c>
      <c r="D402" s="185" t="s">
        <v>479</v>
      </c>
      <c r="E402" s="186" t="s">
        <v>5030</v>
      </c>
      <c r="F402" s="187" t="s">
        <v>5031</v>
      </c>
      <c r="G402" s="188" t="s">
        <v>914</v>
      </c>
      <c r="H402" s="189">
        <v>11</v>
      </c>
      <c r="I402" s="190"/>
      <c r="J402" s="191">
        <f t="shared" si="10"/>
        <v>0</v>
      </c>
      <c r="K402" s="192"/>
      <c r="L402" s="193"/>
      <c r="M402" s="194" t="s">
        <v>1</v>
      </c>
      <c r="N402" s="195" t="s">
        <v>45</v>
      </c>
      <c r="P402" s="149">
        <f t="shared" si="11"/>
        <v>0</v>
      </c>
      <c r="Q402" s="149">
        <v>1.6</v>
      </c>
      <c r="R402" s="149">
        <f t="shared" si="12"/>
        <v>17.600000000000001</v>
      </c>
      <c r="S402" s="149">
        <v>0</v>
      </c>
      <c r="T402" s="150">
        <f t="shared" si="13"/>
        <v>0</v>
      </c>
      <c r="AR402" s="151" t="s">
        <v>444</v>
      </c>
      <c r="AT402" s="151" t="s">
        <v>479</v>
      </c>
      <c r="AU402" s="151" t="s">
        <v>90</v>
      </c>
      <c r="AY402" s="17" t="s">
        <v>373</v>
      </c>
      <c r="BE402" s="152">
        <f t="shared" si="14"/>
        <v>0</v>
      </c>
      <c r="BF402" s="152">
        <f t="shared" si="15"/>
        <v>0</v>
      </c>
      <c r="BG402" s="152">
        <f t="shared" si="16"/>
        <v>0</v>
      </c>
      <c r="BH402" s="152">
        <f t="shared" si="17"/>
        <v>0</v>
      </c>
      <c r="BI402" s="152">
        <f t="shared" si="18"/>
        <v>0</v>
      </c>
      <c r="BJ402" s="17" t="s">
        <v>87</v>
      </c>
      <c r="BK402" s="152">
        <f t="shared" si="19"/>
        <v>0</v>
      </c>
      <c r="BL402" s="17" t="s">
        <v>379</v>
      </c>
      <c r="BM402" s="151" t="s">
        <v>5032</v>
      </c>
    </row>
    <row r="403" spans="2:65" s="1" customFormat="1" ht="16.5" customHeight="1">
      <c r="B403" s="32"/>
      <c r="C403" s="139" t="s">
        <v>1496</v>
      </c>
      <c r="D403" s="139" t="s">
        <v>375</v>
      </c>
      <c r="E403" s="140" t="s">
        <v>5033</v>
      </c>
      <c r="F403" s="141" t="s">
        <v>5034</v>
      </c>
      <c r="G403" s="142" t="s">
        <v>914</v>
      </c>
      <c r="H403" s="143">
        <v>1</v>
      </c>
      <c r="I403" s="144"/>
      <c r="J403" s="145">
        <f t="shared" si="10"/>
        <v>0</v>
      </c>
      <c r="K403" s="146"/>
      <c r="L403" s="32"/>
      <c r="M403" s="147" t="s">
        <v>1</v>
      </c>
      <c r="N403" s="148" t="s">
        <v>45</v>
      </c>
      <c r="P403" s="149">
        <f t="shared" si="11"/>
        <v>0</v>
      </c>
      <c r="Q403" s="149">
        <v>0.41948000000000002</v>
      </c>
      <c r="R403" s="149">
        <f t="shared" si="12"/>
        <v>0.41948000000000002</v>
      </c>
      <c r="S403" s="149">
        <v>0</v>
      </c>
      <c r="T403" s="150">
        <f t="shared" si="13"/>
        <v>0</v>
      </c>
      <c r="AR403" s="151" t="s">
        <v>379</v>
      </c>
      <c r="AT403" s="151" t="s">
        <v>375</v>
      </c>
      <c r="AU403" s="151" t="s">
        <v>90</v>
      </c>
      <c r="AY403" s="17" t="s">
        <v>373</v>
      </c>
      <c r="BE403" s="152">
        <f t="shared" si="14"/>
        <v>0</v>
      </c>
      <c r="BF403" s="152">
        <f t="shared" si="15"/>
        <v>0</v>
      </c>
      <c r="BG403" s="152">
        <f t="shared" si="16"/>
        <v>0</v>
      </c>
      <c r="BH403" s="152">
        <f t="shared" si="17"/>
        <v>0</v>
      </c>
      <c r="BI403" s="152">
        <f t="shared" si="18"/>
        <v>0</v>
      </c>
      <c r="BJ403" s="17" t="s">
        <v>87</v>
      </c>
      <c r="BK403" s="152">
        <f t="shared" si="19"/>
        <v>0</v>
      </c>
      <c r="BL403" s="17" t="s">
        <v>379</v>
      </c>
      <c r="BM403" s="151" t="s">
        <v>5035</v>
      </c>
    </row>
    <row r="404" spans="2:65" s="1" customFormat="1" ht="16.5" customHeight="1">
      <c r="B404" s="32"/>
      <c r="C404" s="185" t="s">
        <v>1501</v>
      </c>
      <c r="D404" s="185" t="s">
        <v>479</v>
      </c>
      <c r="E404" s="186" t="s">
        <v>5036</v>
      </c>
      <c r="F404" s="187" t="s">
        <v>5037</v>
      </c>
      <c r="G404" s="188" t="s">
        <v>914</v>
      </c>
      <c r="H404" s="189">
        <v>1</v>
      </c>
      <c r="I404" s="190"/>
      <c r="J404" s="191">
        <f t="shared" si="10"/>
        <v>0</v>
      </c>
      <c r="K404" s="192"/>
      <c r="L404" s="193"/>
      <c r="M404" s="194" t="s">
        <v>1</v>
      </c>
      <c r="N404" s="195" t="s">
        <v>45</v>
      </c>
      <c r="P404" s="149">
        <f t="shared" si="11"/>
        <v>0</v>
      </c>
      <c r="Q404" s="149">
        <v>1.87</v>
      </c>
      <c r="R404" s="149">
        <f t="shared" si="12"/>
        <v>1.87</v>
      </c>
      <c r="S404" s="149">
        <v>0</v>
      </c>
      <c r="T404" s="150">
        <f t="shared" si="13"/>
        <v>0</v>
      </c>
      <c r="AR404" s="151" t="s">
        <v>444</v>
      </c>
      <c r="AT404" s="151" t="s">
        <v>479</v>
      </c>
      <c r="AU404" s="151" t="s">
        <v>90</v>
      </c>
      <c r="AY404" s="17" t="s">
        <v>373</v>
      </c>
      <c r="BE404" s="152">
        <f t="shared" si="14"/>
        <v>0</v>
      </c>
      <c r="BF404" s="152">
        <f t="shared" si="15"/>
        <v>0</v>
      </c>
      <c r="BG404" s="152">
        <f t="shared" si="16"/>
        <v>0</v>
      </c>
      <c r="BH404" s="152">
        <f t="shared" si="17"/>
        <v>0</v>
      </c>
      <c r="BI404" s="152">
        <f t="shared" si="18"/>
        <v>0</v>
      </c>
      <c r="BJ404" s="17" t="s">
        <v>87</v>
      </c>
      <c r="BK404" s="152">
        <f t="shared" si="19"/>
        <v>0</v>
      </c>
      <c r="BL404" s="17" t="s">
        <v>379</v>
      </c>
      <c r="BM404" s="151" t="s">
        <v>5038</v>
      </c>
    </row>
    <row r="405" spans="2:65" s="1" customFormat="1" ht="16.5" customHeight="1">
      <c r="B405" s="32"/>
      <c r="C405" s="139" t="s">
        <v>1507</v>
      </c>
      <c r="D405" s="139" t="s">
        <v>375</v>
      </c>
      <c r="E405" s="140" t="s">
        <v>5039</v>
      </c>
      <c r="F405" s="141" t="s">
        <v>5040</v>
      </c>
      <c r="G405" s="142" t="s">
        <v>914</v>
      </c>
      <c r="H405" s="143">
        <v>1</v>
      </c>
      <c r="I405" s="144"/>
      <c r="J405" s="145">
        <f t="shared" si="10"/>
        <v>0</v>
      </c>
      <c r="K405" s="146"/>
      <c r="L405" s="32"/>
      <c r="M405" s="147" t="s">
        <v>1</v>
      </c>
      <c r="N405" s="148" t="s">
        <v>45</v>
      </c>
      <c r="P405" s="149">
        <f t="shared" si="11"/>
        <v>0</v>
      </c>
      <c r="Q405" s="149">
        <v>0.41948000000000002</v>
      </c>
      <c r="R405" s="149">
        <f t="shared" si="12"/>
        <v>0.41948000000000002</v>
      </c>
      <c r="S405" s="149">
        <v>0</v>
      </c>
      <c r="T405" s="150">
        <f t="shared" si="13"/>
        <v>0</v>
      </c>
      <c r="AR405" s="151" t="s">
        <v>379</v>
      </c>
      <c r="AT405" s="151" t="s">
        <v>375</v>
      </c>
      <c r="AU405" s="151" t="s">
        <v>90</v>
      </c>
      <c r="AY405" s="17" t="s">
        <v>373</v>
      </c>
      <c r="BE405" s="152">
        <f t="shared" si="14"/>
        <v>0</v>
      </c>
      <c r="BF405" s="152">
        <f t="shared" si="15"/>
        <v>0</v>
      </c>
      <c r="BG405" s="152">
        <f t="shared" si="16"/>
        <v>0</v>
      </c>
      <c r="BH405" s="152">
        <f t="shared" si="17"/>
        <v>0</v>
      </c>
      <c r="BI405" s="152">
        <f t="shared" si="18"/>
        <v>0</v>
      </c>
      <c r="BJ405" s="17" t="s">
        <v>87</v>
      </c>
      <c r="BK405" s="152">
        <f t="shared" si="19"/>
        <v>0</v>
      </c>
      <c r="BL405" s="17" t="s">
        <v>379</v>
      </c>
      <c r="BM405" s="151" t="s">
        <v>5041</v>
      </c>
    </row>
    <row r="406" spans="2:65" s="1" customFormat="1" ht="16.5" customHeight="1">
      <c r="B406" s="32"/>
      <c r="C406" s="185" t="s">
        <v>1514</v>
      </c>
      <c r="D406" s="185" t="s">
        <v>479</v>
      </c>
      <c r="E406" s="186" t="s">
        <v>5042</v>
      </c>
      <c r="F406" s="187" t="s">
        <v>5043</v>
      </c>
      <c r="G406" s="188" t="s">
        <v>914</v>
      </c>
      <c r="H406" s="189">
        <v>1</v>
      </c>
      <c r="I406" s="190"/>
      <c r="J406" s="191">
        <f t="shared" si="10"/>
        <v>0</v>
      </c>
      <c r="K406" s="192"/>
      <c r="L406" s="193"/>
      <c r="M406" s="194" t="s">
        <v>1</v>
      </c>
      <c r="N406" s="195" t="s">
        <v>45</v>
      </c>
      <c r="P406" s="149">
        <f t="shared" si="11"/>
        <v>0</v>
      </c>
      <c r="Q406" s="149">
        <v>2.1</v>
      </c>
      <c r="R406" s="149">
        <f t="shared" si="12"/>
        <v>2.1</v>
      </c>
      <c r="S406" s="149">
        <v>0</v>
      </c>
      <c r="T406" s="150">
        <f t="shared" si="13"/>
        <v>0</v>
      </c>
      <c r="AR406" s="151" t="s">
        <v>444</v>
      </c>
      <c r="AT406" s="151" t="s">
        <v>479</v>
      </c>
      <c r="AU406" s="151" t="s">
        <v>90</v>
      </c>
      <c r="AY406" s="17" t="s">
        <v>373</v>
      </c>
      <c r="BE406" s="152">
        <f t="shared" si="14"/>
        <v>0</v>
      </c>
      <c r="BF406" s="152">
        <f t="shared" si="15"/>
        <v>0</v>
      </c>
      <c r="BG406" s="152">
        <f t="shared" si="16"/>
        <v>0</v>
      </c>
      <c r="BH406" s="152">
        <f t="shared" si="17"/>
        <v>0</v>
      </c>
      <c r="BI406" s="152">
        <f t="shared" si="18"/>
        <v>0</v>
      </c>
      <c r="BJ406" s="17" t="s">
        <v>87</v>
      </c>
      <c r="BK406" s="152">
        <f t="shared" si="19"/>
        <v>0</v>
      </c>
      <c r="BL406" s="17" t="s">
        <v>379</v>
      </c>
      <c r="BM406" s="151" t="s">
        <v>5044</v>
      </c>
    </row>
    <row r="407" spans="2:65" s="1" customFormat="1" ht="16.5" customHeight="1">
      <c r="B407" s="32"/>
      <c r="C407" s="139" t="s">
        <v>1518</v>
      </c>
      <c r="D407" s="139" t="s">
        <v>375</v>
      </c>
      <c r="E407" s="140" t="s">
        <v>5045</v>
      </c>
      <c r="F407" s="141" t="s">
        <v>5046</v>
      </c>
      <c r="G407" s="142" t="s">
        <v>914</v>
      </c>
      <c r="H407" s="143">
        <v>4</v>
      </c>
      <c r="I407" s="144"/>
      <c r="J407" s="145">
        <f t="shared" si="10"/>
        <v>0</v>
      </c>
      <c r="K407" s="146"/>
      <c r="L407" s="32"/>
      <c r="M407" s="147" t="s">
        <v>1</v>
      </c>
      <c r="N407" s="148" t="s">
        <v>45</v>
      </c>
      <c r="P407" s="149">
        <f t="shared" si="11"/>
        <v>0</v>
      </c>
      <c r="Q407" s="149">
        <v>9.8899999999999995E-3</v>
      </c>
      <c r="R407" s="149">
        <f t="shared" si="12"/>
        <v>3.9559999999999998E-2</v>
      </c>
      <c r="S407" s="149">
        <v>0</v>
      </c>
      <c r="T407" s="150">
        <f t="shared" si="13"/>
        <v>0</v>
      </c>
      <c r="AR407" s="151" t="s">
        <v>379</v>
      </c>
      <c r="AT407" s="151" t="s">
        <v>375</v>
      </c>
      <c r="AU407" s="151" t="s">
        <v>90</v>
      </c>
      <c r="AY407" s="17" t="s">
        <v>373</v>
      </c>
      <c r="BE407" s="152">
        <f t="shared" si="14"/>
        <v>0</v>
      </c>
      <c r="BF407" s="152">
        <f t="shared" si="15"/>
        <v>0</v>
      </c>
      <c r="BG407" s="152">
        <f t="shared" si="16"/>
        <v>0</v>
      </c>
      <c r="BH407" s="152">
        <f t="shared" si="17"/>
        <v>0</v>
      </c>
      <c r="BI407" s="152">
        <f t="shared" si="18"/>
        <v>0</v>
      </c>
      <c r="BJ407" s="17" t="s">
        <v>87</v>
      </c>
      <c r="BK407" s="152">
        <f t="shared" si="19"/>
        <v>0</v>
      </c>
      <c r="BL407" s="17" t="s">
        <v>379</v>
      </c>
      <c r="BM407" s="151" t="s">
        <v>5047</v>
      </c>
    </row>
    <row r="408" spans="2:65" s="1" customFormat="1" ht="16.5" customHeight="1">
      <c r="B408" s="32"/>
      <c r="C408" s="185" t="s">
        <v>1527</v>
      </c>
      <c r="D408" s="185" t="s">
        <v>479</v>
      </c>
      <c r="E408" s="186" t="s">
        <v>5048</v>
      </c>
      <c r="F408" s="187" t="s">
        <v>5049</v>
      </c>
      <c r="G408" s="188" t="s">
        <v>914</v>
      </c>
      <c r="H408" s="189">
        <v>4</v>
      </c>
      <c r="I408" s="190"/>
      <c r="J408" s="191">
        <f t="shared" si="10"/>
        <v>0</v>
      </c>
      <c r="K408" s="192"/>
      <c r="L408" s="193"/>
      <c r="M408" s="194" t="s">
        <v>1</v>
      </c>
      <c r="N408" s="195" t="s">
        <v>45</v>
      </c>
      <c r="P408" s="149">
        <f t="shared" si="11"/>
        <v>0</v>
      </c>
      <c r="Q408" s="149">
        <v>0.254</v>
      </c>
      <c r="R408" s="149">
        <f t="shared" si="12"/>
        <v>1.016</v>
      </c>
      <c r="S408" s="149">
        <v>0</v>
      </c>
      <c r="T408" s="150">
        <f t="shared" si="13"/>
        <v>0</v>
      </c>
      <c r="AR408" s="151" t="s">
        <v>444</v>
      </c>
      <c r="AT408" s="151" t="s">
        <v>479</v>
      </c>
      <c r="AU408" s="151" t="s">
        <v>90</v>
      </c>
      <c r="AY408" s="17" t="s">
        <v>373</v>
      </c>
      <c r="BE408" s="152">
        <f t="shared" si="14"/>
        <v>0</v>
      </c>
      <c r="BF408" s="152">
        <f t="shared" si="15"/>
        <v>0</v>
      </c>
      <c r="BG408" s="152">
        <f t="shared" si="16"/>
        <v>0</v>
      </c>
      <c r="BH408" s="152">
        <f t="shared" si="17"/>
        <v>0</v>
      </c>
      <c r="BI408" s="152">
        <f t="shared" si="18"/>
        <v>0</v>
      </c>
      <c r="BJ408" s="17" t="s">
        <v>87</v>
      </c>
      <c r="BK408" s="152">
        <f t="shared" si="19"/>
        <v>0</v>
      </c>
      <c r="BL408" s="17" t="s">
        <v>379</v>
      </c>
      <c r="BM408" s="151" t="s">
        <v>5050</v>
      </c>
    </row>
    <row r="409" spans="2:65" s="1" customFormat="1" ht="16.5" customHeight="1">
      <c r="B409" s="32"/>
      <c r="C409" s="139" t="s">
        <v>1533</v>
      </c>
      <c r="D409" s="139" t="s">
        <v>375</v>
      </c>
      <c r="E409" s="140" t="s">
        <v>5051</v>
      </c>
      <c r="F409" s="141" t="s">
        <v>5052</v>
      </c>
      <c r="G409" s="142" t="s">
        <v>914</v>
      </c>
      <c r="H409" s="143">
        <v>3</v>
      </c>
      <c r="I409" s="144"/>
      <c r="J409" s="145">
        <f t="shared" si="10"/>
        <v>0</v>
      </c>
      <c r="K409" s="146"/>
      <c r="L409" s="32"/>
      <c r="M409" s="147" t="s">
        <v>1</v>
      </c>
      <c r="N409" s="148" t="s">
        <v>45</v>
      </c>
      <c r="P409" s="149">
        <f t="shared" si="11"/>
        <v>0</v>
      </c>
      <c r="Q409" s="149">
        <v>9.8899999999999995E-3</v>
      </c>
      <c r="R409" s="149">
        <f t="shared" si="12"/>
        <v>2.9669999999999998E-2</v>
      </c>
      <c r="S409" s="149">
        <v>0</v>
      </c>
      <c r="T409" s="150">
        <f t="shared" si="13"/>
        <v>0</v>
      </c>
      <c r="AR409" s="151" t="s">
        <v>379</v>
      </c>
      <c r="AT409" s="151" t="s">
        <v>375</v>
      </c>
      <c r="AU409" s="151" t="s">
        <v>90</v>
      </c>
      <c r="AY409" s="17" t="s">
        <v>373</v>
      </c>
      <c r="BE409" s="152">
        <f t="shared" si="14"/>
        <v>0</v>
      </c>
      <c r="BF409" s="152">
        <f t="shared" si="15"/>
        <v>0</v>
      </c>
      <c r="BG409" s="152">
        <f t="shared" si="16"/>
        <v>0</v>
      </c>
      <c r="BH409" s="152">
        <f t="shared" si="17"/>
        <v>0</v>
      </c>
      <c r="BI409" s="152">
        <f t="shared" si="18"/>
        <v>0</v>
      </c>
      <c r="BJ409" s="17" t="s">
        <v>87</v>
      </c>
      <c r="BK409" s="152">
        <f t="shared" si="19"/>
        <v>0</v>
      </c>
      <c r="BL409" s="17" t="s">
        <v>379</v>
      </c>
      <c r="BM409" s="151" t="s">
        <v>5053</v>
      </c>
    </row>
    <row r="410" spans="2:65" s="1" customFormat="1" ht="16.5" customHeight="1">
      <c r="B410" s="32"/>
      <c r="C410" s="185" t="s">
        <v>1538</v>
      </c>
      <c r="D410" s="185" t="s">
        <v>479</v>
      </c>
      <c r="E410" s="186" t="s">
        <v>5054</v>
      </c>
      <c r="F410" s="187" t="s">
        <v>5055</v>
      </c>
      <c r="G410" s="188" t="s">
        <v>914</v>
      </c>
      <c r="H410" s="189">
        <v>3</v>
      </c>
      <c r="I410" s="190"/>
      <c r="J410" s="191">
        <f t="shared" si="10"/>
        <v>0</v>
      </c>
      <c r="K410" s="192"/>
      <c r="L410" s="193"/>
      <c r="M410" s="194" t="s">
        <v>1</v>
      </c>
      <c r="N410" s="195" t="s">
        <v>45</v>
      </c>
      <c r="P410" s="149">
        <f t="shared" si="11"/>
        <v>0</v>
      </c>
      <c r="Q410" s="149">
        <v>0.50600000000000001</v>
      </c>
      <c r="R410" s="149">
        <f t="shared" si="12"/>
        <v>1.518</v>
      </c>
      <c r="S410" s="149">
        <v>0</v>
      </c>
      <c r="T410" s="150">
        <f t="shared" si="13"/>
        <v>0</v>
      </c>
      <c r="AR410" s="151" t="s">
        <v>444</v>
      </c>
      <c r="AT410" s="151" t="s">
        <v>479</v>
      </c>
      <c r="AU410" s="151" t="s">
        <v>90</v>
      </c>
      <c r="AY410" s="17" t="s">
        <v>373</v>
      </c>
      <c r="BE410" s="152">
        <f t="shared" si="14"/>
        <v>0</v>
      </c>
      <c r="BF410" s="152">
        <f t="shared" si="15"/>
        <v>0</v>
      </c>
      <c r="BG410" s="152">
        <f t="shared" si="16"/>
        <v>0</v>
      </c>
      <c r="BH410" s="152">
        <f t="shared" si="17"/>
        <v>0</v>
      </c>
      <c r="BI410" s="152">
        <f t="shared" si="18"/>
        <v>0</v>
      </c>
      <c r="BJ410" s="17" t="s">
        <v>87</v>
      </c>
      <c r="BK410" s="152">
        <f t="shared" si="19"/>
        <v>0</v>
      </c>
      <c r="BL410" s="17" t="s">
        <v>379</v>
      </c>
      <c r="BM410" s="151" t="s">
        <v>5056</v>
      </c>
    </row>
    <row r="411" spans="2:65" s="1" customFormat="1" ht="16.5" customHeight="1">
      <c r="B411" s="32"/>
      <c r="C411" s="139" t="s">
        <v>157</v>
      </c>
      <c r="D411" s="139" t="s">
        <v>375</v>
      </c>
      <c r="E411" s="140" t="s">
        <v>5057</v>
      </c>
      <c r="F411" s="141" t="s">
        <v>5058</v>
      </c>
      <c r="G411" s="142" t="s">
        <v>914</v>
      </c>
      <c r="H411" s="143">
        <v>1</v>
      </c>
      <c r="I411" s="144"/>
      <c r="J411" s="145">
        <f t="shared" si="10"/>
        <v>0</v>
      </c>
      <c r="K411" s="146"/>
      <c r="L411" s="32"/>
      <c r="M411" s="147" t="s">
        <v>1</v>
      </c>
      <c r="N411" s="148" t="s">
        <v>45</v>
      </c>
      <c r="P411" s="149">
        <f t="shared" si="11"/>
        <v>0</v>
      </c>
      <c r="Q411" s="149">
        <v>9.8899999999999995E-3</v>
      </c>
      <c r="R411" s="149">
        <f t="shared" si="12"/>
        <v>9.8899999999999995E-3</v>
      </c>
      <c r="S411" s="149">
        <v>0</v>
      </c>
      <c r="T411" s="150">
        <f t="shared" si="13"/>
        <v>0</v>
      </c>
      <c r="AR411" s="151" t="s">
        <v>379</v>
      </c>
      <c r="AT411" s="151" t="s">
        <v>375</v>
      </c>
      <c r="AU411" s="151" t="s">
        <v>90</v>
      </c>
      <c r="AY411" s="17" t="s">
        <v>373</v>
      </c>
      <c r="BE411" s="152">
        <f t="shared" si="14"/>
        <v>0</v>
      </c>
      <c r="BF411" s="152">
        <f t="shared" si="15"/>
        <v>0</v>
      </c>
      <c r="BG411" s="152">
        <f t="shared" si="16"/>
        <v>0</v>
      </c>
      <c r="BH411" s="152">
        <f t="shared" si="17"/>
        <v>0</v>
      </c>
      <c r="BI411" s="152">
        <f t="shared" si="18"/>
        <v>0</v>
      </c>
      <c r="BJ411" s="17" t="s">
        <v>87</v>
      </c>
      <c r="BK411" s="152">
        <f t="shared" si="19"/>
        <v>0</v>
      </c>
      <c r="BL411" s="17" t="s">
        <v>379</v>
      </c>
      <c r="BM411" s="151" t="s">
        <v>5059</v>
      </c>
    </row>
    <row r="412" spans="2:65" s="1" customFormat="1" ht="16.5" customHeight="1">
      <c r="B412" s="32"/>
      <c r="C412" s="185" t="s">
        <v>1549</v>
      </c>
      <c r="D412" s="185" t="s">
        <v>479</v>
      </c>
      <c r="E412" s="186" t="s">
        <v>5060</v>
      </c>
      <c r="F412" s="187" t="s">
        <v>5061</v>
      </c>
      <c r="G412" s="188" t="s">
        <v>914</v>
      </c>
      <c r="H412" s="189">
        <v>1</v>
      </c>
      <c r="I412" s="190"/>
      <c r="J412" s="191">
        <f t="shared" si="10"/>
        <v>0</v>
      </c>
      <c r="K412" s="192"/>
      <c r="L412" s="193"/>
      <c r="M412" s="194" t="s">
        <v>1</v>
      </c>
      <c r="N412" s="195" t="s">
        <v>45</v>
      </c>
      <c r="P412" s="149">
        <f t="shared" si="11"/>
        <v>0</v>
      </c>
      <c r="Q412" s="149">
        <v>1.0129999999999999</v>
      </c>
      <c r="R412" s="149">
        <f t="shared" si="12"/>
        <v>1.0129999999999999</v>
      </c>
      <c r="S412" s="149">
        <v>0</v>
      </c>
      <c r="T412" s="150">
        <f t="shared" si="13"/>
        <v>0</v>
      </c>
      <c r="AR412" s="151" t="s">
        <v>444</v>
      </c>
      <c r="AT412" s="151" t="s">
        <v>479</v>
      </c>
      <c r="AU412" s="151" t="s">
        <v>90</v>
      </c>
      <c r="AY412" s="17" t="s">
        <v>373</v>
      </c>
      <c r="BE412" s="152">
        <f t="shared" si="14"/>
        <v>0</v>
      </c>
      <c r="BF412" s="152">
        <f t="shared" si="15"/>
        <v>0</v>
      </c>
      <c r="BG412" s="152">
        <f t="shared" si="16"/>
        <v>0</v>
      </c>
      <c r="BH412" s="152">
        <f t="shared" si="17"/>
        <v>0</v>
      </c>
      <c r="BI412" s="152">
        <f t="shared" si="18"/>
        <v>0</v>
      </c>
      <c r="BJ412" s="17" t="s">
        <v>87</v>
      </c>
      <c r="BK412" s="152">
        <f t="shared" si="19"/>
        <v>0</v>
      </c>
      <c r="BL412" s="17" t="s">
        <v>379</v>
      </c>
      <c r="BM412" s="151" t="s">
        <v>5062</v>
      </c>
    </row>
    <row r="413" spans="2:65" s="1" customFormat="1" ht="16.5" customHeight="1">
      <c r="B413" s="32"/>
      <c r="C413" s="139" t="s">
        <v>1553</v>
      </c>
      <c r="D413" s="139" t="s">
        <v>375</v>
      </c>
      <c r="E413" s="140" t="s">
        <v>5063</v>
      </c>
      <c r="F413" s="141" t="s">
        <v>5064</v>
      </c>
      <c r="G413" s="142" t="s">
        <v>914</v>
      </c>
      <c r="H413" s="143">
        <v>13</v>
      </c>
      <c r="I413" s="144"/>
      <c r="J413" s="145">
        <f t="shared" si="10"/>
        <v>0</v>
      </c>
      <c r="K413" s="146"/>
      <c r="L413" s="32"/>
      <c r="M413" s="147" t="s">
        <v>1</v>
      </c>
      <c r="N413" s="148" t="s">
        <v>45</v>
      </c>
      <c r="P413" s="149">
        <f t="shared" si="11"/>
        <v>0</v>
      </c>
      <c r="Q413" s="149">
        <v>9.8899999999999995E-3</v>
      </c>
      <c r="R413" s="149">
        <f t="shared" si="12"/>
        <v>0.12856999999999999</v>
      </c>
      <c r="S413" s="149">
        <v>0</v>
      </c>
      <c r="T413" s="150">
        <f t="shared" si="13"/>
        <v>0</v>
      </c>
      <c r="AR413" s="151" t="s">
        <v>379</v>
      </c>
      <c r="AT413" s="151" t="s">
        <v>375</v>
      </c>
      <c r="AU413" s="151" t="s">
        <v>90</v>
      </c>
      <c r="AY413" s="17" t="s">
        <v>373</v>
      </c>
      <c r="BE413" s="152">
        <f t="shared" si="14"/>
        <v>0</v>
      </c>
      <c r="BF413" s="152">
        <f t="shared" si="15"/>
        <v>0</v>
      </c>
      <c r="BG413" s="152">
        <f t="shared" si="16"/>
        <v>0</v>
      </c>
      <c r="BH413" s="152">
        <f t="shared" si="17"/>
        <v>0</v>
      </c>
      <c r="BI413" s="152">
        <f t="shared" si="18"/>
        <v>0</v>
      </c>
      <c r="BJ413" s="17" t="s">
        <v>87</v>
      </c>
      <c r="BK413" s="152">
        <f t="shared" si="19"/>
        <v>0</v>
      </c>
      <c r="BL413" s="17" t="s">
        <v>379</v>
      </c>
      <c r="BM413" s="151" t="s">
        <v>5065</v>
      </c>
    </row>
    <row r="414" spans="2:65" s="1" customFormat="1" ht="16.5" customHeight="1">
      <c r="B414" s="32"/>
      <c r="C414" s="185" t="s">
        <v>1557</v>
      </c>
      <c r="D414" s="185" t="s">
        <v>479</v>
      </c>
      <c r="E414" s="186" t="s">
        <v>5066</v>
      </c>
      <c r="F414" s="187" t="s">
        <v>5067</v>
      </c>
      <c r="G414" s="188" t="s">
        <v>914</v>
      </c>
      <c r="H414" s="189">
        <v>13</v>
      </c>
      <c r="I414" s="190"/>
      <c r="J414" s="191">
        <f t="shared" si="10"/>
        <v>0</v>
      </c>
      <c r="K414" s="192"/>
      <c r="L414" s="193"/>
      <c r="M414" s="194" t="s">
        <v>1</v>
      </c>
      <c r="N414" s="195" t="s">
        <v>45</v>
      </c>
      <c r="P414" s="149">
        <f t="shared" si="11"/>
        <v>0</v>
      </c>
      <c r="Q414" s="149">
        <v>0.44900000000000001</v>
      </c>
      <c r="R414" s="149">
        <f t="shared" si="12"/>
        <v>5.8369999999999997</v>
      </c>
      <c r="S414" s="149">
        <v>0</v>
      </c>
      <c r="T414" s="150">
        <f t="shared" si="13"/>
        <v>0</v>
      </c>
      <c r="AR414" s="151" t="s">
        <v>444</v>
      </c>
      <c r="AT414" s="151" t="s">
        <v>479</v>
      </c>
      <c r="AU414" s="151" t="s">
        <v>90</v>
      </c>
      <c r="AY414" s="17" t="s">
        <v>373</v>
      </c>
      <c r="BE414" s="152">
        <f t="shared" si="14"/>
        <v>0</v>
      </c>
      <c r="BF414" s="152">
        <f t="shared" si="15"/>
        <v>0</v>
      </c>
      <c r="BG414" s="152">
        <f t="shared" si="16"/>
        <v>0</v>
      </c>
      <c r="BH414" s="152">
        <f t="shared" si="17"/>
        <v>0</v>
      </c>
      <c r="BI414" s="152">
        <f t="shared" si="18"/>
        <v>0</v>
      </c>
      <c r="BJ414" s="17" t="s">
        <v>87</v>
      </c>
      <c r="BK414" s="152">
        <f t="shared" si="19"/>
        <v>0</v>
      </c>
      <c r="BL414" s="17" t="s">
        <v>379</v>
      </c>
      <c r="BM414" s="151" t="s">
        <v>5068</v>
      </c>
    </row>
    <row r="415" spans="2:65" s="1" customFormat="1" ht="16.5" customHeight="1">
      <c r="B415" s="32"/>
      <c r="C415" s="185" t="s">
        <v>1562</v>
      </c>
      <c r="D415" s="185" t="s">
        <v>479</v>
      </c>
      <c r="E415" s="186" t="s">
        <v>5069</v>
      </c>
      <c r="F415" s="187" t="s">
        <v>5070</v>
      </c>
      <c r="G415" s="188" t="s">
        <v>914</v>
      </c>
      <c r="H415" s="189">
        <v>21</v>
      </c>
      <c r="I415" s="190"/>
      <c r="J415" s="191">
        <f t="shared" si="10"/>
        <v>0</v>
      </c>
      <c r="K415" s="192"/>
      <c r="L415" s="193"/>
      <c r="M415" s="194" t="s">
        <v>1</v>
      </c>
      <c r="N415" s="195" t="s">
        <v>45</v>
      </c>
      <c r="P415" s="149">
        <f t="shared" si="11"/>
        <v>0</v>
      </c>
      <c r="Q415" s="149">
        <v>2E-3</v>
      </c>
      <c r="R415" s="149">
        <f t="shared" si="12"/>
        <v>4.2000000000000003E-2</v>
      </c>
      <c r="S415" s="149">
        <v>0</v>
      </c>
      <c r="T415" s="150">
        <f t="shared" si="13"/>
        <v>0</v>
      </c>
      <c r="AR415" s="151" t="s">
        <v>444</v>
      </c>
      <c r="AT415" s="151" t="s">
        <v>479</v>
      </c>
      <c r="AU415" s="151" t="s">
        <v>90</v>
      </c>
      <c r="AY415" s="17" t="s">
        <v>373</v>
      </c>
      <c r="BE415" s="152">
        <f t="shared" si="14"/>
        <v>0</v>
      </c>
      <c r="BF415" s="152">
        <f t="shared" si="15"/>
        <v>0</v>
      </c>
      <c r="BG415" s="152">
        <f t="shared" si="16"/>
        <v>0</v>
      </c>
      <c r="BH415" s="152">
        <f t="shared" si="17"/>
        <v>0</v>
      </c>
      <c r="BI415" s="152">
        <f t="shared" si="18"/>
        <v>0</v>
      </c>
      <c r="BJ415" s="17" t="s">
        <v>87</v>
      </c>
      <c r="BK415" s="152">
        <f t="shared" si="19"/>
        <v>0</v>
      </c>
      <c r="BL415" s="17" t="s">
        <v>379</v>
      </c>
      <c r="BM415" s="151" t="s">
        <v>5071</v>
      </c>
    </row>
    <row r="416" spans="2:65" s="1" customFormat="1" ht="16.5" customHeight="1">
      <c r="B416" s="32"/>
      <c r="C416" s="139" t="s">
        <v>1566</v>
      </c>
      <c r="D416" s="139" t="s">
        <v>375</v>
      </c>
      <c r="E416" s="140" t="s">
        <v>5072</v>
      </c>
      <c r="F416" s="141" t="s">
        <v>5073</v>
      </c>
      <c r="G416" s="142" t="s">
        <v>914</v>
      </c>
      <c r="H416" s="143">
        <v>2</v>
      </c>
      <c r="I416" s="144"/>
      <c r="J416" s="145">
        <f t="shared" si="10"/>
        <v>0</v>
      </c>
      <c r="K416" s="146"/>
      <c r="L416" s="32"/>
      <c r="M416" s="147" t="s">
        <v>1</v>
      </c>
      <c r="N416" s="148" t="s">
        <v>45</v>
      </c>
      <c r="P416" s="149">
        <f t="shared" si="11"/>
        <v>0</v>
      </c>
      <c r="Q416" s="149">
        <v>1.0189999999999999E-2</v>
      </c>
      <c r="R416" s="149">
        <f t="shared" si="12"/>
        <v>2.0379999999999999E-2</v>
      </c>
      <c r="S416" s="149">
        <v>0</v>
      </c>
      <c r="T416" s="150">
        <f t="shared" si="13"/>
        <v>0</v>
      </c>
      <c r="AR416" s="151" t="s">
        <v>379</v>
      </c>
      <c r="AT416" s="151" t="s">
        <v>375</v>
      </c>
      <c r="AU416" s="151" t="s">
        <v>90</v>
      </c>
      <c r="AY416" s="17" t="s">
        <v>373</v>
      </c>
      <c r="BE416" s="152">
        <f t="shared" si="14"/>
        <v>0</v>
      </c>
      <c r="BF416" s="152">
        <f t="shared" si="15"/>
        <v>0</v>
      </c>
      <c r="BG416" s="152">
        <f t="shared" si="16"/>
        <v>0</v>
      </c>
      <c r="BH416" s="152">
        <f t="shared" si="17"/>
        <v>0</v>
      </c>
      <c r="BI416" s="152">
        <f t="shared" si="18"/>
        <v>0</v>
      </c>
      <c r="BJ416" s="17" t="s">
        <v>87</v>
      </c>
      <c r="BK416" s="152">
        <f t="shared" si="19"/>
        <v>0</v>
      </c>
      <c r="BL416" s="17" t="s">
        <v>379</v>
      </c>
      <c r="BM416" s="151" t="s">
        <v>5074</v>
      </c>
    </row>
    <row r="417" spans="2:65" s="13" customFormat="1" ht="11.25">
      <c r="B417" s="160"/>
      <c r="D417" s="154" t="s">
        <v>381</v>
      </c>
      <c r="E417" s="161" t="s">
        <v>1</v>
      </c>
      <c r="F417" s="162" t="s">
        <v>5075</v>
      </c>
      <c r="H417" s="163">
        <v>2</v>
      </c>
      <c r="I417" s="164"/>
      <c r="L417" s="160"/>
      <c r="M417" s="165"/>
      <c r="T417" s="166"/>
      <c r="AT417" s="161" t="s">
        <v>381</v>
      </c>
      <c r="AU417" s="161" t="s">
        <v>90</v>
      </c>
      <c r="AV417" s="13" t="s">
        <v>90</v>
      </c>
      <c r="AW417" s="13" t="s">
        <v>36</v>
      </c>
      <c r="AX417" s="13" t="s">
        <v>87</v>
      </c>
      <c r="AY417" s="161" t="s">
        <v>373</v>
      </c>
    </row>
    <row r="418" spans="2:65" s="1" customFormat="1" ht="33" customHeight="1">
      <c r="B418" s="32"/>
      <c r="C418" s="139" t="s">
        <v>1570</v>
      </c>
      <c r="D418" s="139" t="s">
        <v>375</v>
      </c>
      <c r="E418" s="140" t="s">
        <v>5076</v>
      </c>
      <c r="F418" s="141" t="s">
        <v>5077</v>
      </c>
      <c r="G418" s="142" t="s">
        <v>914</v>
      </c>
      <c r="H418" s="143">
        <v>1</v>
      </c>
      <c r="I418" s="144"/>
      <c r="J418" s="145">
        <f>ROUND(I418*H418,2)</f>
        <v>0</v>
      </c>
      <c r="K418" s="146"/>
      <c r="L418" s="32"/>
      <c r="M418" s="147" t="s">
        <v>1</v>
      </c>
      <c r="N418" s="148" t="s">
        <v>45</v>
      </c>
      <c r="P418" s="149">
        <f>O418*H418</f>
        <v>0</v>
      </c>
      <c r="Q418" s="149">
        <v>1</v>
      </c>
      <c r="R418" s="149">
        <f>Q418*H418</f>
        <v>1</v>
      </c>
      <c r="S418" s="149">
        <v>0</v>
      </c>
      <c r="T418" s="150">
        <f>S418*H418</f>
        <v>0</v>
      </c>
      <c r="AR418" s="151" t="s">
        <v>379</v>
      </c>
      <c r="AT418" s="151" t="s">
        <v>375</v>
      </c>
      <c r="AU418" s="151" t="s">
        <v>90</v>
      </c>
      <c r="AY418" s="17" t="s">
        <v>373</v>
      </c>
      <c r="BE418" s="152">
        <f>IF(N418="základní",J418,0)</f>
        <v>0</v>
      </c>
      <c r="BF418" s="152">
        <f>IF(N418="snížená",J418,0)</f>
        <v>0</v>
      </c>
      <c r="BG418" s="152">
        <f>IF(N418="zákl. přenesená",J418,0)</f>
        <v>0</v>
      </c>
      <c r="BH418" s="152">
        <f>IF(N418="sníž. přenesená",J418,0)</f>
        <v>0</v>
      </c>
      <c r="BI418" s="152">
        <f>IF(N418="nulová",J418,0)</f>
        <v>0</v>
      </c>
      <c r="BJ418" s="17" t="s">
        <v>87</v>
      </c>
      <c r="BK418" s="152">
        <f>ROUND(I418*H418,2)</f>
        <v>0</v>
      </c>
      <c r="BL418" s="17" t="s">
        <v>379</v>
      </c>
      <c r="BM418" s="151" t="s">
        <v>5078</v>
      </c>
    </row>
    <row r="419" spans="2:65" s="1" customFormat="1" ht="24.2" customHeight="1">
      <c r="B419" s="32"/>
      <c r="C419" s="139" t="s">
        <v>1575</v>
      </c>
      <c r="D419" s="139" t="s">
        <v>375</v>
      </c>
      <c r="E419" s="140" t="s">
        <v>5079</v>
      </c>
      <c r="F419" s="141" t="s">
        <v>5080</v>
      </c>
      <c r="G419" s="142" t="s">
        <v>914</v>
      </c>
      <c r="H419" s="143">
        <v>1</v>
      </c>
      <c r="I419" s="144"/>
      <c r="J419" s="145">
        <f>ROUND(I419*H419,2)</f>
        <v>0</v>
      </c>
      <c r="K419" s="146"/>
      <c r="L419" s="32"/>
      <c r="M419" s="147" t="s">
        <v>1</v>
      </c>
      <c r="N419" s="148" t="s">
        <v>45</v>
      </c>
      <c r="P419" s="149">
        <f>O419*H419</f>
        <v>0</v>
      </c>
      <c r="Q419" s="149">
        <v>0.15</v>
      </c>
      <c r="R419" s="149">
        <f>Q419*H419</f>
        <v>0.15</v>
      </c>
      <c r="S419" s="149">
        <v>0</v>
      </c>
      <c r="T419" s="150">
        <f>S419*H419</f>
        <v>0</v>
      </c>
      <c r="AR419" s="151" t="s">
        <v>379</v>
      </c>
      <c r="AT419" s="151" t="s">
        <v>375</v>
      </c>
      <c r="AU419" s="151" t="s">
        <v>90</v>
      </c>
      <c r="AY419" s="17" t="s">
        <v>373</v>
      </c>
      <c r="BE419" s="152">
        <f>IF(N419="základní",J419,0)</f>
        <v>0</v>
      </c>
      <c r="BF419" s="152">
        <f>IF(N419="snížená",J419,0)</f>
        <v>0</v>
      </c>
      <c r="BG419" s="152">
        <f>IF(N419="zákl. přenesená",J419,0)</f>
        <v>0</v>
      </c>
      <c r="BH419" s="152">
        <f>IF(N419="sníž. přenesená",J419,0)</f>
        <v>0</v>
      </c>
      <c r="BI419" s="152">
        <f>IF(N419="nulová",J419,0)</f>
        <v>0</v>
      </c>
      <c r="BJ419" s="17" t="s">
        <v>87</v>
      </c>
      <c r="BK419" s="152">
        <f>ROUND(I419*H419,2)</f>
        <v>0</v>
      </c>
      <c r="BL419" s="17" t="s">
        <v>379</v>
      </c>
      <c r="BM419" s="151" t="s">
        <v>5081</v>
      </c>
    </row>
    <row r="420" spans="2:65" s="1" customFormat="1" ht="16.5" customHeight="1">
      <c r="B420" s="32"/>
      <c r="C420" s="139" t="s">
        <v>1581</v>
      </c>
      <c r="D420" s="139" t="s">
        <v>375</v>
      </c>
      <c r="E420" s="140" t="s">
        <v>5082</v>
      </c>
      <c r="F420" s="141" t="s">
        <v>5083</v>
      </c>
      <c r="G420" s="142" t="s">
        <v>914</v>
      </c>
      <c r="H420" s="143">
        <v>2</v>
      </c>
      <c r="I420" s="144"/>
      <c r="J420" s="145">
        <f>ROUND(I420*H420,2)</f>
        <v>0</v>
      </c>
      <c r="K420" s="146"/>
      <c r="L420" s="32"/>
      <c r="M420" s="147" t="s">
        <v>1</v>
      </c>
      <c r="N420" s="148" t="s">
        <v>45</v>
      </c>
      <c r="P420" s="149">
        <f>O420*H420</f>
        <v>0</v>
      </c>
      <c r="Q420" s="149">
        <v>3.9269999999999999E-2</v>
      </c>
      <c r="R420" s="149">
        <f>Q420*H420</f>
        <v>7.8539999999999999E-2</v>
      </c>
      <c r="S420" s="149">
        <v>0</v>
      </c>
      <c r="T420" s="150">
        <f>S420*H420</f>
        <v>0</v>
      </c>
      <c r="AR420" s="151" t="s">
        <v>379</v>
      </c>
      <c r="AT420" s="151" t="s">
        <v>375</v>
      </c>
      <c r="AU420" s="151" t="s">
        <v>90</v>
      </c>
      <c r="AY420" s="17" t="s">
        <v>373</v>
      </c>
      <c r="BE420" s="152">
        <f>IF(N420="základní",J420,0)</f>
        <v>0</v>
      </c>
      <c r="BF420" s="152">
        <f>IF(N420="snížená",J420,0)</f>
        <v>0</v>
      </c>
      <c r="BG420" s="152">
        <f>IF(N420="zákl. přenesená",J420,0)</f>
        <v>0</v>
      </c>
      <c r="BH420" s="152">
        <f>IF(N420="sníž. přenesená",J420,0)</f>
        <v>0</v>
      </c>
      <c r="BI420" s="152">
        <f>IF(N420="nulová",J420,0)</f>
        <v>0</v>
      </c>
      <c r="BJ420" s="17" t="s">
        <v>87</v>
      </c>
      <c r="BK420" s="152">
        <f>ROUND(I420*H420,2)</f>
        <v>0</v>
      </c>
      <c r="BL420" s="17" t="s">
        <v>379</v>
      </c>
      <c r="BM420" s="151" t="s">
        <v>5084</v>
      </c>
    </row>
    <row r="421" spans="2:65" s="13" customFormat="1" ht="11.25">
      <c r="B421" s="160"/>
      <c r="D421" s="154" t="s">
        <v>381</v>
      </c>
      <c r="E421" s="161" t="s">
        <v>1</v>
      </c>
      <c r="F421" s="162" t="s">
        <v>5075</v>
      </c>
      <c r="H421" s="163">
        <v>2</v>
      </c>
      <c r="I421" s="164"/>
      <c r="L421" s="160"/>
      <c r="M421" s="165"/>
      <c r="T421" s="166"/>
      <c r="AT421" s="161" t="s">
        <v>381</v>
      </c>
      <c r="AU421" s="161" t="s">
        <v>90</v>
      </c>
      <c r="AV421" s="13" t="s">
        <v>90</v>
      </c>
      <c r="AW421" s="13" t="s">
        <v>36</v>
      </c>
      <c r="AX421" s="13" t="s">
        <v>87</v>
      </c>
      <c r="AY421" s="161" t="s">
        <v>373</v>
      </c>
    </row>
    <row r="422" spans="2:65" s="1" customFormat="1" ht="44.25" customHeight="1">
      <c r="B422" s="32"/>
      <c r="C422" s="139" t="s">
        <v>1586</v>
      </c>
      <c r="D422" s="139" t="s">
        <v>375</v>
      </c>
      <c r="E422" s="140" t="s">
        <v>5085</v>
      </c>
      <c r="F422" s="141" t="s">
        <v>5086</v>
      </c>
      <c r="G422" s="142" t="s">
        <v>914</v>
      </c>
      <c r="H422" s="143">
        <v>3</v>
      </c>
      <c r="I422" s="144"/>
      <c r="J422" s="145">
        <f>ROUND(I422*H422,2)</f>
        <v>0</v>
      </c>
      <c r="K422" s="146"/>
      <c r="L422" s="32"/>
      <c r="M422" s="147" t="s">
        <v>1</v>
      </c>
      <c r="N422" s="148" t="s">
        <v>45</v>
      </c>
      <c r="P422" s="149">
        <f>O422*H422</f>
        <v>0</v>
      </c>
      <c r="Q422" s="149">
        <v>8.0000000000000002E-3</v>
      </c>
      <c r="R422" s="149">
        <f>Q422*H422</f>
        <v>2.4E-2</v>
      </c>
      <c r="S422" s="149">
        <v>0</v>
      </c>
      <c r="T422" s="150">
        <f>S422*H422</f>
        <v>0</v>
      </c>
      <c r="AR422" s="151" t="s">
        <v>379</v>
      </c>
      <c r="AT422" s="151" t="s">
        <v>375</v>
      </c>
      <c r="AU422" s="151" t="s">
        <v>90</v>
      </c>
      <c r="AY422" s="17" t="s">
        <v>373</v>
      </c>
      <c r="BE422" s="152">
        <f>IF(N422="základní",J422,0)</f>
        <v>0</v>
      </c>
      <c r="BF422" s="152">
        <f>IF(N422="snížená",J422,0)</f>
        <v>0</v>
      </c>
      <c r="BG422" s="152">
        <f>IF(N422="zákl. přenesená",J422,0)</f>
        <v>0</v>
      </c>
      <c r="BH422" s="152">
        <f>IF(N422="sníž. přenesená",J422,0)</f>
        <v>0</v>
      </c>
      <c r="BI422" s="152">
        <f>IF(N422="nulová",J422,0)</f>
        <v>0</v>
      </c>
      <c r="BJ422" s="17" t="s">
        <v>87</v>
      </c>
      <c r="BK422" s="152">
        <f>ROUND(I422*H422,2)</f>
        <v>0</v>
      </c>
      <c r="BL422" s="17" t="s">
        <v>379</v>
      </c>
      <c r="BM422" s="151" t="s">
        <v>5087</v>
      </c>
    </row>
    <row r="423" spans="2:65" s="13" customFormat="1" ht="11.25">
      <c r="B423" s="160"/>
      <c r="D423" s="154" t="s">
        <v>381</v>
      </c>
      <c r="E423" s="161" t="s">
        <v>1</v>
      </c>
      <c r="F423" s="162" t="s">
        <v>5088</v>
      </c>
      <c r="H423" s="163">
        <v>3</v>
      </c>
      <c r="I423" s="164"/>
      <c r="L423" s="160"/>
      <c r="M423" s="165"/>
      <c r="T423" s="166"/>
      <c r="AT423" s="161" t="s">
        <v>381</v>
      </c>
      <c r="AU423" s="161" t="s">
        <v>90</v>
      </c>
      <c r="AV423" s="13" t="s">
        <v>90</v>
      </c>
      <c r="AW423" s="13" t="s">
        <v>36</v>
      </c>
      <c r="AX423" s="13" t="s">
        <v>87</v>
      </c>
      <c r="AY423" s="161" t="s">
        <v>373</v>
      </c>
    </row>
    <row r="424" spans="2:65" s="1" customFormat="1" ht="24.2" customHeight="1">
      <c r="B424" s="32"/>
      <c r="C424" s="139" t="s">
        <v>1595</v>
      </c>
      <c r="D424" s="139" t="s">
        <v>375</v>
      </c>
      <c r="E424" s="140" t="s">
        <v>5089</v>
      </c>
      <c r="F424" s="141" t="s">
        <v>5090</v>
      </c>
      <c r="G424" s="142" t="s">
        <v>914</v>
      </c>
      <c r="H424" s="143">
        <v>2</v>
      </c>
      <c r="I424" s="144"/>
      <c r="J424" s="145">
        <f>ROUND(I424*H424,2)</f>
        <v>0</v>
      </c>
      <c r="K424" s="146"/>
      <c r="L424" s="32"/>
      <c r="M424" s="147" t="s">
        <v>1</v>
      </c>
      <c r="N424" s="148" t="s">
        <v>45</v>
      </c>
      <c r="P424" s="149">
        <f>O424*H424</f>
        <v>0</v>
      </c>
      <c r="Q424" s="149">
        <v>0.09</v>
      </c>
      <c r="R424" s="149">
        <f>Q424*H424</f>
        <v>0.18</v>
      </c>
      <c r="S424" s="149">
        <v>0</v>
      </c>
      <c r="T424" s="150">
        <f>S424*H424</f>
        <v>0</v>
      </c>
      <c r="AR424" s="151" t="s">
        <v>379</v>
      </c>
      <c r="AT424" s="151" t="s">
        <v>375</v>
      </c>
      <c r="AU424" s="151" t="s">
        <v>90</v>
      </c>
      <c r="AY424" s="17" t="s">
        <v>373</v>
      </c>
      <c r="BE424" s="152">
        <f>IF(N424="základní",J424,0)</f>
        <v>0</v>
      </c>
      <c r="BF424" s="152">
        <f>IF(N424="snížená",J424,0)</f>
        <v>0</v>
      </c>
      <c r="BG424" s="152">
        <f>IF(N424="zákl. přenesená",J424,0)</f>
        <v>0</v>
      </c>
      <c r="BH424" s="152">
        <f>IF(N424="sníž. přenesená",J424,0)</f>
        <v>0</v>
      </c>
      <c r="BI424" s="152">
        <f>IF(N424="nulová",J424,0)</f>
        <v>0</v>
      </c>
      <c r="BJ424" s="17" t="s">
        <v>87</v>
      </c>
      <c r="BK424" s="152">
        <f>ROUND(I424*H424,2)</f>
        <v>0</v>
      </c>
      <c r="BL424" s="17" t="s">
        <v>379</v>
      </c>
      <c r="BM424" s="151" t="s">
        <v>5091</v>
      </c>
    </row>
    <row r="425" spans="2:65" s="13" customFormat="1" ht="11.25">
      <c r="B425" s="160"/>
      <c r="D425" s="154" t="s">
        <v>381</v>
      </c>
      <c r="E425" s="161" t="s">
        <v>1</v>
      </c>
      <c r="F425" s="162" t="s">
        <v>5075</v>
      </c>
      <c r="H425" s="163">
        <v>2</v>
      </c>
      <c r="I425" s="164"/>
      <c r="L425" s="160"/>
      <c r="M425" s="165"/>
      <c r="T425" s="166"/>
      <c r="AT425" s="161" t="s">
        <v>381</v>
      </c>
      <c r="AU425" s="161" t="s">
        <v>90</v>
      </c>
      <c r="AV425" s="13" t="s">
        <v>90</v>
      </c>
      <c r="AW425" s="13" t="s">
        <v>36</v>
      </c>
      <c r="AX425" s="13" t="s">
        <v>87</v>
      </c>
      <c r="AY425" s="161" t="s">
        <v>373</v>
      </c>
    </row>
    <row r="426" spans="2:65" s="1" customFormat="1" ht="24.2" customHeight="1">
      <c r="B426" s="32"/>
      <c r="C426" s="139" t="s">
        <v>1613</v>
      </c>
      <c r="D426" s="139" t="s">
        <v>375</v>
      </c>
      <c r="E426" s="140" t="s">
        <v>5092</v>
      </c>
      <c r="F426" s="141" t="s">
        <v>5093</v>
      </c>
      <c r="G426" s="142" t="s">
        <v>914</v>
      </c>
      <c r="H426" s="143">
        <v>13</v>
      </c>
      <c r="I426" s="144"/>
      <c r="J426" s="145">
        <f>ROUND(I426*H426,2)</f>
        <v>0</v>
      </c>
      <c r="K426" s="146"/>
      <c r="L426" s="32"/>
      <c r="M426" s="147" t="s">
        <v>1</v>
      </c>
      <c r="N426" s="148" t="s">
        <v>45</v>
      </c>
      <c r="P426" s="149">
        <f>O426*H426</f>
        <v>0</v>
      </c>
      <c r="Q426" s="149">
        <v>0.09</v>
      </c>
      <c r="R426" s="149">
        <f>Q426*H426</f>
        <v>1.17</v>
      </c>
      <c r="S426" s="149">
        <v>0</v>
      </c>
      <c r="T426" s="150">
        <f>S426*H426</f>
        <v>0</v>
      </c>
      <c r="AR426" s="151" t="s">
        <v>379</v>
      </c>
      <c r="AT426" s="151" t="s">
        <v>375</v>
      </c>
      <c r="AU426" s="151" t="s">
        <v>90</v>
      </c>
      <c r="AY426" s="17" t="s">
        <v>373</v>
      </c>
      <c r="BE426" s="152">
        <f>IF(N426="základní",J426,0)</f>
        <v>0</v>
      </c>
      <c r="BF426" s="152">
        <f>IF(N426="snížená",J426,0)</f>
        <v>0</v>
      </c>
      <c r="BG426" s="152">
        <f>IF(N426="zákl. přenesená",J426,0)</f>
        <v>0</v>
      </c>
      <c r="BH426" s="152">
        <f>IF(N426="sníž. přenesená",J426,0)</f>
        <v>0</v>
      </c>
      <c r="BI426" s="152">
        <f>IF(N426="nulová",J426,0)</f>
        <v>0</v>
      </c>
      <c r="BJ426" s="17" t="s">
        <v>87</v>
      </c>
      <c r="BK426" s="152">
        <f>ROUND(I426*H426,2)</f>
        <v>0</v>
      </c>
      <c r="BL426" s="17" t="s">
        <v>379</v>
      </c>
      <c r="BM426" s="151" t="s">
        <v>5094</v>
      </c>
    </row>
    <row r="427" spans="2:65" s="1" customFormat="1" ht="16.5" customHeight="1">
      <c r="B427" s="32"/>
      <c r="C427" s="185" t="s">
        <v>1618</v>
      </c>
      <c r="D427" s="185" t="s">
        <v>479</v>
      </c>
      <c r="E427" s="186" t="s">
        <v>5095</v>
      </c>
      <c r="F427" s="187" t="s">
        <v>5096</v>
      </c>
      <c r="G427" s="188" t="s">
        <v>914</v>
      </c>
      <c r="H427" s="189">
        <v>3</v>
      </c>
      <c r="I427" s="190"/>
      <c r="J427" s="191">
        <f>ROUND(I427*H427,2)</f>
        <v>0</v>
      </c>
      <c r="K427" s="192"/>
      <c r="L427" s="193"/>
      <c r="M427" s="194" t="s">
        <v>1</v>
      </c>
      <c r="N427" s="195" t="s">
        <v>45</v>
      </c>
      <c r="P427" s="149">
        <f>O427*H427</f>
        <v>0</v>
      </c>
      <c r="Q427" s="149">
        <v>5.4600000000000003E-2</v>
      </c>
      <c r="R427" s="149">
        <f>Q427*H427</f>
        <v>0.1638</v>
      </c>
      <c r="S427" s="149">
        <v>0</v>
      </c>
      <c r="T427" s="150">
        <f>S427*H427</f>
        <v>0</v>
      </c>
      <c r="AR427" s="151" t="s">
        <v>444</v>
      </c>
      <c r="AT427" s="151" t="s">
        <v>479</v>
      </c>
      <c r="AU427" s="151" t="s">
        <v>90</v>
      </c>
      <c r="AY427" s="17" t="s">
        <v>373</v>
      </c>
      <c r="BE427" s="152">
        <f>IF(N427="základní",J427,0)</f>
        <v>0</v>
      </c>
      <c r="BF427" s="152">
        <f>IF(N427="snížená",J427,0)</f>
        <v>0</v>
      </c>
      <c r="BG427" s="152">
        <f>IF(N427="zákl. přenesená",J427,0)</f>
        <v>0</v>
      </c>
      <c r="BH427" s="152">
        <f>IF(N427="sníž. přenesená",J427,0)</f>
        <v>0</v>
      </c>
      <c r="BI427" s="152">
        <f>IF(N427="nulová",J427,0)</f>
        <v>0</v>
      </c>
      <c r="BJ427" s="17" t="s">
        <v>87</v>
      </c>
      <c r="BK427" s="152">
        <f>ROUND(I427*H427,2)</f>
        <v>0</v>
      </c>
      <c r="BL427" s="17" t="s">
        <v>379</v>
      </c>
      <c r="BM427" s="151" t="s">
        <v>5097</v>
      </c>
    </row>
    <row r="428" spans="2:65" s="1" customFormat="1" ht="16.5" customHeight="1">
      <c r="B428" s="32"/>
      <c r="C428" s="185" t="s">
        <v>1622</v>
      </c>
      <c r="D428" s="185" t="s">
        <v>479</v>
      </c>
      <c r="E428" s="186" t="s">
        <v>5098</v>
      </c>
      <c r="F428" s="187" t="s">
        <v>5099</v>
      </c>
      <c r="G428" s="188" t="s">
        <v>914</v>
      </c>
      <c r="H428" s="189">
        <v>10</v>
      </c>
      <c r="I428" s="190"/>
      <c r="J428" s="191">
        <f>ROUND(I428*H428,2)</f>
        <v>0</v>
      </c>
      <c r="K428" s="192"/>
      <c r="L428" s="193"/>
      <c r="M428" s="194" t="s">
        <v>1</v>
      </c>
      <c r="N428" s="195" t="s">
        <v>45</v>
      </c>
      <c r="P428" s="149">
        <f>O428*H428</f>
        <v>0</v>
      </c>
      <c r="Q428" s="149">
        <v>5.4600000000000003E-2</v>
      </c>
      <c r="R428" s="149">
        <f>Q428*H428</f>
        <v>0.54600000000000004</v>
      </c>
      <c r="S428" s="149">
        <v>0</v>
      </c>
      <c r="T428" s="150">
        <f>S428*H428</f>
        <v>0</v>
      </c>
      <c r="AR428" s="151" t="s">
        <v>444</v>
      </c>
      <c r="AT428" s="151" t="s">
        <v>479</v>
      </c>
      <c r="AU428" s="151" t="s">
        <v>90</v>
      </c>
      <c r="AY428" s="17" t="s">
        <v>373</v>
      </c>
      <c r="BE428" s="152">
        <f>IF(N428="základní",J428,0)</f>
        <v>0</v>
      </c>
      <c r="BF428" s="152">
        <f>IF(N428="snížená",J428,0)</f>
        <v>0</v>
      </c>
      <c r="BG428" s="152">
        <f>IF(N428="zákl. přenesená",J428,0)</f>
        <v>0</v>
      </c>
      <c r="BH428" s="152">
        <f>IF(N428="sníž. přenesená",J428,0)</f>
        <v>0</v>
      </c>
      <c r="BI428" s="152">
        <f>IF(N428="nulová",J428,0)</f>
        <v>0</v>
      </c>
      <c r="BJ428" s="17" t="s">
        <v>87</v>
      </c>
      <c r="BK428" s="152">
        <f>ROUND(I428*H428,2)</f>
        <v>0</v>
      </c>
      <c r="BL428" s="17" t="s">
        <v>379</v>
      </c>
      <c r="BM428" s="151" t="s">
        <v>5100</v>
      </c>
    </row>
    <row r="429" spans="2:65" s="1" customFormat="1" ht="16.5" customHeight="1">
      <c r="B429" s="32"/>
      <c r="C429" s="139" t="s">
        <v>1626</v>
      </c>
      <c r="D429" s="139" t="s">
        <v>375</v>
      </c>
      <c r="E429" s="140" t="s">
        <v>5101</v>
      </c>
      <c r="F429" s="141" t="s">
        <v>5102</v>
      </c>
      <c r="G429" s="142" t="s">
        <v>395</v>
      </c>
      <c r="H429" s="143">
        <v>13</v>
      </c>
      <c r="I429" s="144"/>
      <c r="J429" s="145">
        <f>ROUND(I429*H429,2)</f>
        <v>0</v>
      </c>
      <c r="K429" s="146"/>
      <c r="L429" s="32"/>
      <c r="M429" s="147" t="s">
        <v>1</v>
      </c>
      <c r="N429" s="148" t="s">
        <v>45</v>
      </c>
      <c r="P429" s="149">
        <f>O429*H429</f>
        <v>0</v>
      </c>
      <c r="Q429" s="149">
        <v>0</v>
      </c>
      <c r="R429" s="149">
        <f>Q429*H429</f>
        <v>0</v>
      </c>
      <c r="S429" s="149">
        <v>0</v>
      </c>
      <c r="T429" s="150">
        <f>S429*H429</f>
        <v>0</v>
      </c>
      <c r="AR429" s="151" t="s">
        <v>379</v>
      </c>
      <c r="AT429" s="151" t="s">
        <v>375</v>
      </c>
      <c r="AU429" s="151" t="s">
        <v>90</v>
      </c>
      <c r="AY429" s="17" t="s">
        <v>373</v>
      </c>
      <c r="BE429" s="152">
        <f>IF(N429="základní",J429,0)</f>
        <v>0</v>
      </c>
      <c r="BF429" s="152">
        <f>IF(N429="snížená",J429,0)</f>
        <v>0</v>
      </c>
      <c r="BG429" s="152">
        <f>IF(N429="zákl. přenesená",J429,0)</f>
        <v>0</v>
      </c>
      <c r="BH429" s="152">
        <f>IF(N429="sníž. přenesená",J429,0)</f>
        <v>0</v>
      </c>
      <c r="BI429" s="152">
        <f>IF(N429="nulová",J429,0)</f>
        <v>0</v>
      </c>
      <c r="BJ429" s="17" t="s">
        <v>87</v>
      </c>
      <c r="BK429" s="152">
        <f>ROUND(I429*H429,2)</f>
        <v>0</v>
      </c>
      <c r="BL429" s="17" t="s">
        <v>379</v>
      </c>
      <c r="BM429" s="151" t="s">
        <v>5103</v>
      </c>
    </row>
    <row r="430" spans="2:65" s="12" customFormat="1" ht="11.25">
      <c r="B430" s="153"/>
      <c r="D430" s="154" t="s">
        <v>381</v>
      </c>
      <c r="E430" s="155" t="s">
        <v>1</v>
      </c>
      <c r="F430" s="156" t="s">
        <v>4681</v>
      </c>
      <c r="H430" s="155" t="s">
        <v>1</v>
      </c>
      <c r="I430" s="157"/>
      <c r="L430" s="153"/>
      <c r="M430" s="158"/>
      <c r="T430" s="159"/>
      <c r="AT430" s="155" t="s">
        <v>381</v>
      </c>
      <c r="AU430" s="155" t="s">
        <v>90</v>
      </c>
      <c r="AV430" s="12" t="s">
        <v>87</v>
      </c>
      <c r="AW430" s="12" t="s">
        <v>36</v>
      </c>
      <c r="AX430" s="12" t="s">
        <v>80</v>
      </c>
      <c r="AY430" s="155" t="s">
        <v>373</v>
      </c>
    </row>
    <row r="431" spans="2:65" s="13" customFormat="1" ht="11.25">
      <c r="B431" s="160"/>
      <c r="D431" s="154" t="s">
        <v>381</v>
      </c>
      <c r="E431" s="161" t="s">
        <v>1</v>
      </c>
      <c r="F431" s="162" t="s">
        <v>5104</v>
      </c>
      <c r="H431" s="163">
        <v>11.266</v>
      </c>
      <c r="I431" s="164"/>
      <c r="L431" s="160"/>
      <c r="M431" s="165"/>
      <c r="T431" s="166"/>
      <c r="AT431" s="161" t="s">
        <v>381</v>
      </c>
      <c r="AU431" s="161" t="s">
        <v>90</v>
      </c>
      <c r="AV431" s="13" t="s">
        <v>90</v>
      </c>
      <c r="AW431" s="13" t="s">
        <v>36</v>
      </c>
      <c r="AX431" s="13" t="s">
        <v>80</v>
      </c>
      <c r="AY431" s="161" t="s">
        <v>373</v>
      </c>
    </row>
    <row r="432" spans="2:65" s="12" customFormat="1" ht="11.25">
      <c r="B432" s="153"/>
      <c r="D432" s="154" t="s">
        <v>381</v>
      </c>
      <c r="E432" s="155" t="s">
        <v>1</v>
      </c>
      <c r="F432" s="156" t="s">
        <v>5105</v>
      </c>
      <c r="H432" s="155" t="s">
        <v>1</v>
      </c>
      <c r="I432" s="157"/>
      <c r="L432" s="153"/>
      <c r="M432" s="158"/>
      <c r="T432" s="159"/>
      <c r="AT432" s="155" t="s">
        <v>381</v>
      </c>
      <c r="AU432" s="155" t="s">
        <v>90</v>
      </c>
      <c r="AV432" s="12" t="s">
        <v>87</v>
      </c>
      <c r="AW432" s="12" t="s">
        <v>36</v>
      </c>
      <c r="AX432" s="12" t="s">
        <v>80</v>
      </c>
      <c r="AY432" s="155" t="s">
        <v>373</v>
      </c>
    </row>
    <row r="433" spans="2:65" s="13" customFormat="1" ht="11.25">
      <c r="B433" s="160"/>
      <c r="D433" s="154" t="s">
        <v>381</v>
      </c>
      <c r="E433" s="161" t="s">
        <v>1</v>
      </c>
      <c r="F433" s="162" t="s">
        <v>5106</v>
      </c>
      <c r="H433" s="163">
        <v>0.61899999999999999</v>
      </c>
      <c r="I433" s="164"/>
      <c r="L433" s="160"/>
      <c r="M433" s="165"/>
      <c r="T433" s="166"/>
      <c r="AT433" s="161" t="s">
        <v>381</v>
      </c>
      <c r="AU433" s="161" t="s">
        <v>90</v>
      </c>
      <c r="AV433" s="13" t="s">
        <v>90</v>
      </c>
      <c r="AW433" s="13" t="s">
        <v>36</v>
      </c>
      <c r="AX433" s="13" t="s">
        <v>80</v>
      </c>
      <c r="AY433" s="161" t="s">
        <v>373</v>
      </c>
    </row>
    <row r="434" spans="2:65" s="13" customFormat="1" ht="11.25">
      <c r="B434" s="160"/>
      <c r="D434" s="154" t="s">
        <v>381</v>
      </c>
      <c r="E434" s="161" t="s">
        <v>1</v>
      </c>
      <c r="F434" s="162" t="s">
        <v>5107</v>
      </c>
      <c r="H434" s="163">
        <v>1.115</v>
      </c>
      <c r="I434" s="164"/>
      <c r="L434" s="160"/>
      <c r="M434" s="165"/>
      <c r="T434" s="166"/>
      <c r="AT434" s="161" t="s">
        <v>381</v>
      </c>
      <c r="AU434" s="161" t="s">
        <v>90</v>
      </c>
      <c r="AV434" s="13" t="s">
        <v>90</v>
      </c>
      <c r="AW434" s="13" t="s">
        <v>36</v>
      </c>
      <c r="AX434" s="13" t="s">
        <v>80</v>
      </c>
      <c r="AY434" s="161" t="s">
        <v>373</v>
      </c>
    </row>
    <row r="435" spans="2:65" s="14" customFormat="1" ht="11.25">
      <c r="B435" s="167"/>
      <c r="D435" s="154" t="s">
        <v>381</v>
      </c>
      <c r="E435" s="168" t="s">
        <v>1</v>
      </c>
      <c r="F435" s="169" t="s">
        <v>386</v>
      </c>
      <c r="H435" s="170">
        <v>13</v>
      </c>
      <c r="I435" s="171"/>
      <c r="L435" s="167"/>
      <c r="M435" s="172"/>
      <c r="T435" s="173"/>
      <c r="AT435" s="168" t="s">
        <v>381</v>
      </c>
      <c r="AU435" s="168" t="s">
        <v>90</v>
      </c>
      <c r="AV435" s="14" t="s">
        <v>379</v>
      </c>
      <c r="AW435" s="14" t="s">
        <v>36</v>
      </c>
      <c r="AX435" s="14" t="s">
        <v>87</v>
      </c>
      <c r="AY435" s="168" t="s">
        <v>373</v>
      </c>
    </row>
    <row r="436" spans="2:65" s="1" customFormat="1" ht="16.5" customHeight="1">
      <c r="B436" s="32"/>
      <c r="C436" s="139" t="s">
        <v>1630</v>
      </c>
      <c r="D436" s="139" t="s">
        <v>375</v>
      </c>
      <c r="E436" s="140" t="s">
        <v>5108</v>
      </c>
      <c r="F436" s="141" t="s">
        <v>5109</v>
      </c>
      <c r="G436" s="142" t="s">
        <v>172</v>
      </c>
      <c r="H436" s="143">
        <v>55</v>
      </c>
      <c r="I436" s="144"/>
      <c r="J436" s="145">
        <f>ROUND(I436*H436,2)</f>
        <v>0</v>
      </c>
      <c r="K436" s="146"/>
      <c r="L436" s="32"/>
      <c r="M436" s="147" t="s">
        <v>1</v>
      </c>
      <c r="N436" s="148" t="s">
        <v>45</v>
      </c>
      <c r="P436" s="149">
        <f>O436*H436</f>
        <v>0</v>
      </c>
      <c r="Q436" s="149">
        <v>4.5999999999999999E-3</v>
      </c>
      <c r="R436" s="149">
        <f>Q436*H436</f>
        <v>0.253</v>
      </c>
      <c r="S436" s="149">
        <v>0</v>
      </c>
      <c r="T436" s="150">
        <f>S436*H436</f>
        <v>0</v>
      </c>
      <c r="AR436" s="151" t="s">
        <v>379</v>
      </c>
      <c r="AT436" s="151" t="s">
        <v>375</v>
      </c>
      <c r="AU436" s="151" t="s">
        <v>90</v>
      </c>
      <c r="AY436" s="17" t="s">
        <v>373</v>
      </c>
      <c r="BE436" s="152">
        <f>IF(N436="základní",J436,0)</f>
        <v>0</v>
      </c>
      <c r="BF436" s="152">
        <f>IF(N436="snížená",J436,0)</f>
        <v>0</v>
      </c>
      <c r="BG436" s="152">
        <f>IF(N436="zákl. přenesená",J436,0)</f>
        <v>0</v>
      </c>
      <c r="BH436" s="152">
        <f>IF(N436="sníž. přenesená",J436,0)</f>
        <v>0</v>
      </c>
      <c r="BI436" s="152">
        <f>IF(N436="nulová",J436,0)</f>
        <v>0</v>
      </c>
      <c r="BJ436" s="17" t="s">
        <v>87</v>
      </c>
      <c r="BK436" s="152">
        <f>ROUND(I436*H436,2)</f>
        <v>0</v>
      </c>
      <c r="BL436" s="17" t="s">
        <v>379</v>
      </c>
      <c r="BM436" s="151" t="s">
        <v>5110</v>
      </c>
    </row>
    <row r="437" spans="2:65" s="12" customFormat="1" ht="11.25">
      <c r="B437" s="153"/>
      <c r="D437" s="154" t="s">
        <v>381</v>
      </c>
      <c r="E437" s="155" t="s">
        <v>1</v>
      </c>
      <c r="F437" s="156" t="s">
        <v>4681</v>
      </c>
      <c r="H437" s="155" t="s">
        <v>1</v>
      </c>
      <c r="I437" s="157"/>
      <c r="L437" s="153"/>
      <c r="M437" s="158"/>
      <c r="T437" s="159"/>
      <c r="AT437" s="155" t="s">
        <v>381</v>
      </c>
      <c r="AU437" s="155" t="s">
        <v>90</v>
      </c>
      <c r="AV437" s="12" t="s">
        <v>87</v>
      </c>
      <c r="AW437" s="12" t="s">
        <v>36</v>
      </c>
      <c r="AX437" s="12" t="s">
        <v>80</v>
      </c>
      <c r="AY437" s="155" t="s">
        <v>373</v>
      </c>
    </row>
    <row r="438" spans="2:65" s="13" customFormat="1" ht="11.25">
      <c r="B438" s="160"/>
      <c r="D438" s="154" t="s">
        <v>381</v>
      </c>
      <c r="E438" s="161" t="s">
        <v>1</v>
      </c>
      <c r="F438" s="162" t="s">
        <v>5111</v>
      </c>
      <c r="H438" s="163">
        <v>47.26</v>
      </c>
      <c r="I438" s="164"/>
      <c r="L438" s="160"/>
      <c r="M438" s="165"/>
      <c r="T438" s="166"/>
      <c r="AT438" s="161" t="s">
        <v>381</v>
      </c>
      <c r="AU438" s="161" t="s">
        <v>90</v>
      </c>
      <c r="AV438" s="13" t="s">
        <v>90</v>
      </c>
      <c r="AW438" s="13" t="s">
        <v>36</v>
      </c>
      <c r="AX438" s="13" t="s">
        <v>80</v>
      </c>
      <c r="AY438" s="161" t="s">
        <v>373</v>
      </c>
    </row>
    <row r="439" spans="2:65" s="12" customFormat="1" ht="11.25">
      <c r="B439" s="153"/>
      <c r="D439" s="154" t="s">
        <v>381</v>
      </c>
      <c r="E439" s="155" t="s">
        <v>1</v>
      </c>
      <c r="F439" s="156" t="s">
        <v>5105</v>
      </c>
      <c r="H439" s="155" t="s">
        <v>1</v>
      </c>
      <c r="I439" s="157"/>
      <c r="L439" s="153"/>
      <c r="M439" s="158"/>
      <c r="T439" s="159"/>
      <c r="AT439" s="155" t="s">
        <v>381</v>
      </c>
      <c r="AU439" s="155" t="s">
        <v>90</v>
      </c>
      <c r="AV439" s="12" t="s">
        <v>87</v>
      </c>
      <c r="AW439" s="12" t="s">
        <v>36</v>
      </c>
      <c r="AX439" s="12" t="s">
        <v>80</v>
      </c>
      <c r="AY439" s="155" t="s">
        <v>373</v>
      </c>
    </row>
    <row r="440" spans="2:65" s="13" customFormat="1" ht="11.25">
      <c r="B440" s="160"/>
      <c r="D440" s="154" t="s">
        <v>381</v>
      </c>
      <c r="E440" s="161" t="s">
        <v>1</v>
      </c>
      <c r="F440" s="162" t="s">
        <v>5112</v>
      </c>
      <c r="H440" s="163">
        <v>7.74</v>
      </c>
      <c r="I440" s="164"/>
      <c r="L440" s="160"/>
      <c r="M440" s="165"/>
      <c r="T440" s="166"/>
      <c r="AT440" s="161" t="s">
        <v>381</v>
      </c>
      <c r="AU440" s="161" t="s">
        <v>90</v>
      </c>
      <c r="AV440" s="13" t="s">
        <v>90</v>
      </c>
      <c r="AW440" s="13" t="s">
        <v>36</v>
      </c>
      <c r="AX440" s="13" t="s">
        <v>80</v>
      </c>
      <c r="AY440" s="161" t="s">
        <v>373</v>
      </c>
    </row>
    <row r="441" spans="2:65" s="14" customFormat="1" ht="11.25">
      <c r="B441" s="167"/>
      <c r="D441" s="154" t="s">
        <v>381</v>
      </c>
      <c r="E441" s="168" t="s">
        <v>1</v>
      </c>
      <c r="F441" s="169" t="s">
        <v>386</v>
      </c>
      <c r="H441" s="170">
        <v>55</v>
      </c>
      <c r="I441" s="171"/>
      <c r="L441" s="167"/>
      <c r="M441" s="172"/>
      <c r="T441" s="173"/>
      <c r="AT441" s="168" t="s">
        <v>381</v>
      </c>
      <c r="AU441" s="168" t="s">
        <v>90</v>
      </c>
      <c r="AV441" s="14" t="s">
        <v>379</v>
      </c>
      <c r="AW441" s="14" t="s">
        <v>36</v>
      </c>
      <c r="AX441" s="14" t="s">
        <v>87</v>
      </c>
      <c r="AY441" s="168" t="s">
        <v>373</v>
      </c>
    </row>
    <row r="442" spans="2:65" s="1" customFormat="1" ht="16.5" customHeight="1">
      <c r="B442" s="32"/>
      <c r="C442" s="139" t="s">
        <v>1635</v>
      </c>
      <c r="D442" s="139" t="s">
        <v>375</v>
      </c>
      <c r="E442" s="140" t="s">
        <v>5113</v>
      </c>
      <c r="F442" s="141" t="s">
        <v>5114</v>
      </c>
      <c r="G442" s="142" t="s">
        <v>172</v>
      </c>
      <c r="H442" s="143">
        <v>55</v>
      </c>
      <c r="I442" s="144"/>
      <c r="J442" s="145">
        <f>ROUND(I442*H442,2)</f>
        <v>0</v>
      </c>
      <c r="K442" s="146"/>
      <c r="L442" s="32"/>
      <c r="M442" s="147" t="s">
        <v>1</v>
      </c>
      <c r="N442" s="148" t="s">
        <v>45</v>
      </c>
      <c r="P442" s="149">
        <f>O442*H442</f>
        <v>0</v>
      </c>
      <c r="Q442" s="149">
        <v>0</v>
      </c>
      <c r="R442" s="149">
        <f>Q442*H442</f>
        <v>0</v>
      </c>
      <c r="S442" s="149">
        <v>0</v>
      </c>
      <c r="T442" s="150">
        <f>S442*H442</f>
        <v>0</v>
      </c>
      <c r="AR442" s="151" t="s">
        <v>379</v>
      </c>
      <c r="AT442" s="151" t="s">
        <v>375</v>
      </c>
      <c r="AU442" s="151" t="s">
        <v>90</v>
      </c>
      <c r="AY442" s="17" t="s">
        <v>373</v>
      </c>
      <c r="BE442" s="152">
        <f>IF(N442="základní",J442,0)</f>
        <v>0</v>
      </c>
      <c r="BF442" s="152">
        <f>IF(N442="snížená",J442,0)</f>
        <v>0</v>
      </c>
      <c r="BG442" s="152">
        <f>IF(N442="zákl. přenesená",J442,0)</f>
        <v>0</v>
      </c>
      <c r="BH442" s="152">
        <f>IF(N442="sníž. přenesená",J442,0)</f>
        <v>0</v>
      </c>
      <c r="BI442" s="152">
        <f>IF(N442="nulová",J442,0)</f>
        <v>0</v>
      </c>
      <c r="BJ442" s="17" t="s">
        <v>87</v>
      </c>
      <c r="BK442" s="152">
        <f>ROUND(I442*H442,2)</f>
        <v>0</v>
      </c>
      <c r="BL442" s="17" t="s">
        <v>379</v>
      </c>
      <c r="BM442" s="151" t="s">
        <v>5115</v>
      </c>
    </row>
    <row r="443" spans="2:65" s="11" customFormat="1" ht="22.9" customHeight="1">
      <c r="B443" s="127"/>
      <c r="D443" s="128" t="s">
        <v>79</v>
      </c>
      <c r="E443" s="137" t="s">
        <v>449</v>
      </c>
      <c r="F443" s="137" t="s">
        <v>4469</v>
      </c>
      <c r="I443" s="130"/>
      <c r="J443" s="138">
        <f>BK443</f>
        <v>0</v>
      </c>
      <c r="L443" s="127"/>
      <c r="M443" s="132"/>
      <c r="P443" s="133">
        <f>SUM(P444:P446)</f>
        <v>0</v>
      </c>
      <c r="R443" s="133">
        <f>SUM(R444:R446)</f>
        <v>0</v>
      </c>
      <c r="T443" s="134">
        <f>SUM(T444:T446)</f>
        <v>0</v>
      </c>
      <c r="AR443" s="128" t="s">
        <v>87</v>
      </c>
      <c r="AT443" s="135" t="s">
        <v>79</v>
      </c>
      <c r="AU443" s="135" t="s">
        <v>87</v>
      </c>
      <c r="AY443" s="128" t="s">
        <v>373</v>
      </c>
      <c r="BK443" s="136">
        <f>SUM(BK444:BK446)</f>
        <v>0</v>
      </c>
    </row>
    <row r="444" spans="2:65" s="1" customFormat="1" ht="24.2" customHeight="1">
      <c r="B444" s="32"/>
      <c r="C444" s="139" t="s">
        <v>1639</v>
      </c>
      <c r="D444" s="139" t="s">
        <v>375</v>
      </c>
      <c r="E444" s="140" t="s">
        <v>5116</v>
      </c>
      <c r="F444" s="141" t="s">
        <v>5117</v>
      </c>
      <c r="G444" s="142" t="s">
        <v>395</v>
      </c>
      <c r="H444" s="143">
        <v>39.200000000000003</v>
      </c>
      <c r="I444" s="144"/>
      <c r="J444" s="145">
        <f>ROUND(I444*H444,2)</f>
        <v>0</v>
      </c>
      <c r="K444" s="146"/>
      <c r="L444" s="32"/>
      <c r="M444" s="147" t="s">
        <v>1</v>
      </c>
      <c r="N444" s="148" t="s">
        <v>45</v>
      </c>
      <c r="P444" s="149">
        <f>O444*H444</f>
        <v>0</v>
      </c>
      <c r="Q444" s="149">
        <v>0</v>
      </c>
      <c r="R444" s="149">
        <f>Q444*H444</f>
        <v>0</v>
      </c>
      <c r="S444" s="149">
        <v>0</v>
      </c>
      <c r="T444" s="150">
        <f>S444*H444</f>
        <v>0</v>
      </c>
      <c r="AR444" s="151" t="s">
        <v>379</v>
      </c>
      <c r="AT444" s="151" t="s">
        <v>375</v>
      </c>
      <c r="AU444" s="151" t="s">
        <v>90</v>
      </c>
      <c r="AY444" s="17" t="s">
        <v>373</v>
      </c>
      <c r="BE444" s="152">
        <f>IF(N444="základní",J444,0)</f>
        <v>0</v>
      </c>
      <c r="BF444" s="152">
        <f>IF(N444="snížená",J444,0)</f>
        <v>0</v>
      </c>
      <c r="BG444" s="152">
        <f>IF(N444="zákl. přenesená",J444,0)</f>
        <v>0</v>
      </c>
      <c r="BH444" s="152">
        <f>IF(N444="sníž. přenesená",J444,0)</f>
        <v>0</v>
      </c>
      <c r="BI444" s="152">
        <f>IF(N444="nulová",J444,0)</f>
        <v>0</v>
      </c>
      <c r="BJ444" s="17" t="s">
        <v>87</v>
      </c>
      <c r="BK444" s="152">
        <f>ROUND(I444*H444,2)</f>
        <v>0</v>
      </c>
      <c r="BL444" s="17" t="s">
        <v>379</v>
      </c>
      <c r="BM444" s="151" t="s">
        <v>5118</v>
      </c>
    </row>
    <row r="445" spans="2:65" s="13" customFormat="1" ht="11.25">
      <c r="B445" s="160"/>
      <c r="D445" s="154" t="s">
        <v>381</v>
      </c>
      <c r="E445" s="161" t="s">
        <v>1</v>
      </c>
      <c r="F445" s="162" t="s">
        <v>5119</v>
      </c>
      <c r="H445" s="163">
        <v>39.200000000000003</v>
      </c>
      <c r="I445" s="164"/>
      <c r="L445" s="160"/>
      <c r="M445" s="165"/>
      <c r="T445" s="166"/>
      <c r="AT445" s="161" t="s">
        <v>381</v>
      </c>
      <c r="AU445" s="161" t="s">
        <v>90</v>
      </c>
      <c r="AV445" s="13" t="s">
        <v>90</v>
      </c>
      <c r="AW445" s="13" t="s">
        <v>36</v>
      </c>
      <c r="AX445" s="13" t="s">
        <v>87</v>
      </c>
      <c r="AY445" s="161" t="s">
        <v>373</v>
      </c>
    </row>
    <row r="446" spans="2:65" s="1" customFormat="1" ht="24.2" customHeight="1">
      <c r="B446" s="32"/>
      <c r="C446" s="139" t="s">
        <v>1649</v>
      </c>
      <c r="D446" s="139" t="s">
        <v>375</v>
      </c>
      <c r="E446" s="140" t="s">
        <v>5120</v>
      </c>
      <c r="F446" s="141" t="s">
        <v>5121</v>
      </c>
      <c r="G446" s="142" t="s">
        <v>395</v>
      </c>
      <c r="H446" s="143">
        <v>39.200000000000003</v>
      </c>
      <c r="I446" s="144"/>
      <c r="J446" s="145">
        <f>ROUND(I446*H446,2)</f>
        <v>0</v>
      </c>
      <c r="K446" s="146"/>
      <c r="L446" s="32"/>
      <c r="M446" s="147" t="s">
        <v>1</v>
      </c>
      <c r="N446" s="148" t="s">
        <v>45</v>
      </c>
      <c r="P446" s="149">
        <f>O446*H446</f>
        <v>0</v>
      </c>
      <c r="Q446" s="149">
        <v>0</v>
      </c>
      <c r="R446" s="149">
        <f>Q446*H446</f>
        <v>0</v>
      </c>
      <c r="S446" s="149">
        <v>0</v>
      </c>
      <c r="T446" s="150">
        <f>S446*H446</f>
        <v>0</v>
      </c>
      <c r="AR446" s="151" t="s">
        <v>379</v>
      </c>
      <c r="AT446" s="151" t="s">
        <v>375</v>
      </c>
      <c r="AU446" s="151" t="s">
        <v>90</v>
      </c>
      <c r="AY446" s="17" t="s">
        <v>373</v>
      </c>
      <c r="BE446" s="152">
        <f>IF(N446="základní",J446,0)</f>
        <v>0</v>
      </c>
      <c r="BF446" s="152">
        <f>IF(N446="snížená",J446,0)</f>
        <v>0</v>
      </c>
      <c r="BG446" s="152">
        <f>IF(N446="zákl. přenesená",J446,0)</f>
        <v>0</v>
      </c>
      <c r="BH446" s="152">
        <f>IF(N446="sníž. přenesená",J446,0)</f>
        <v>0</v>
      </c>
      <c r="BI446" s="152">
        <f>IF(N446="nulová",J446,0)</f>
        <v>0</v>
      </c>
      <c r="BJ446" s="17" t="s">
        <v>87</v>
      </c>
      <c r="BK446" s="152">
        <f>ROUND(I446*H446,2)</f>
        <v>0</v>
      </c>
      <c r="BL446" s="17" t="s">
        <v>379</v>
      </c>
      <c r="BM446" s="151" t="s">
        <v>5122</v>
      </c>
    </row>
    <row r="447" spans="2:65" s="11" customFormat="1" ht="22.9" customHeight="1">
      <c r="B447" s="127"/>
      <c r="D447" s="128" t="s">
        <v>79</v>
      </c>
      <c r="E447" s="137" t="s">
        <v>1702</v>
      </c>
      <c r="F447" s="137" t="s">
        <v>1703</v>
      </c>
      <c r="I447" s="130"/>
      <c r="J447" s="138">
        <f>BK447</f>
        <v>0</v>
      </c>
      <c r="L447" s="127"/>
      <c r="M447" s="132"/>
      <c r="P447" s="133">
        <f>SUM(P448:P457)</f>
        <v>0</v>
      </c>
      <c r="R447" s="133">
        <f>SUM(R448:R457)</f>
        <v>4.9875000000000003E-2</v>
      </c>
      <c r="T447" s="134">
        <f>SUM(T448:T457)</f>
        <v>0</v>
      </c>
      <c r="AR447" s="128" t="s">
        <v>87</v>
      </c>
      <c r="AT447" s="135" t="s">
        <v>79</v>
      </c>
      <c r="AU447" s="135" t="s">
        <v>87</v>
      </c>
      <c r="AY447" s="128" t="s">
        <v>373</v>
      </c>
      <c r="BK447" s="136">
        <f>SUM(BK448:BK457)</f>
        <v>0</v>
      </c>
    </row>
    <row r="448" spans="2:65" s="1" customFormat="1" ht="16.5" customHeight="1">
      <c r="B448" s="32"/>
      <c r="C448" s="139" t="s">
        <v>1653</v>
      </c>
      <c r="D448" s="139" t="s">
        <v>375</v>
      </c>
      <c r="E448" s="140" t="s">
        <v>5123</v>
      </c>
      <c r="F448" s="141" t="s">
        <v>5124</v>
      </c>
      <c r="G448" s="142" t="s">
        <v>647</v>
      </c>
      <c r="H448" s="143">
        <v>5.6529999999999996</v>
      </c>
      <c r="I448" s="144"/>
      <c r="J448" s="145">
        <f>ROUND(I448*H448,2)</f>
        <v>0</v>
      </c>
      <c r="K448" s="146"/>
      <c r="L448" s="32"/>
      <c r="M448" s="147" t="s">
        <v>1</v>
      </c>
      <c r="N448" s="148" t="s">
        <v>45</v>
      </c>
      <c r="P448" s="149">
        <f>O448*H448</f>
        <v>0</v>
      </c>
      <c r="Q448" s="149">
        <v>0</v>
      </c>
      <c r="R448" s="149">
        <f>Q448*H448</f>
        <v>0</v>
      </c>
      <c r="S448" s="149">
        <v>0</v>
      </c>
      <c r="T448" s="150">
        <f>S448*H448</f>
        <v>0</v>
      </c>
      <c r="AR448" s="151" t="s">
        <v>379</v>
      </c>
      <c r="AT448" s="151" t="s">
        <v>375</v>
      </c>
      <c r="AU448" s="151" t="s">
        <v>90</v>
      </c>
      <c r="AY448" s="17" t="s">
        <v>373</v>
      </c>
      <c r="BE448" s="152">
        <f>IF(N448="základní",J448,0)</f>
        <v>0</v>
      </c>
      <c r="BF448" s="152">
        <f>IF(N448="snížená",J448,0)</f>
        <v>0</v>
      </c>
      <c r="BG448" s="152">
        <f>IF(N448="zákl. přenesená",J448,0)</f>
        <v>0</v>
      </c>
      <c r="BH448" s="152">
        <f>IF(N448="sníž. přenesená",J448,0)</f>
        <v>0</v>
      </c>
      <c r="BI448" s="152">
        <f>IF(N448="nulová",J448,0)</f>
        <v>0</v>
      </c>
      <c r="BJ448" s="17" t="s">
        <v>87</v>
      </c>
      <c r="BK448" s="152">
        <f>ROUND(I448*H448,2)</f>
        <v>0</v>
      </c>
      <c r="BL448" s="17" t="s">
        <v>379</v>
      </c>
      <c r="BM448" s="151" t="s">
        <v>5125</v>
      </c>
    </row>
    <row r="449" spans="2:65" s="13" customFormat="1" ht="11.25">
      <c r="B449" s="160"/>
      <c r="D449" s="154" t="s">
        <v>381</v>
      </c>
      <c r="E449" s="161" t="s">
        <v>1</v>
      </c>
      <c r="F449" s="162" t="s">
        <v>5126</v>
      </c>
      <c r="H449" s="163">
        <v>5.6529999999999996</v>
      </c>
      <c r="I449" s="164"/>
      <c r="L449" s="160"/>
      <c r="M449" s="165"/>
      <c r="T449" s="166"/>
      <c r="AT449" s="161" t="s">
        <v>381</v>
      </c>
      <c r="AU449" s="161" t="s">
        <v>90</v>
      </c>
      <c r="AV449" s="13" t="s">
        <v>90</v>
      </c>
      <c r="AW449" s="13" t="s">
        <v>36</v>
      </c>
      <c r="AX449" s="13" t="s">
        <v>87</v>
      </c>
      <c r="AY449" s="161" t="s">
        <v>373</v>
      </c>
    </row>
    <row r="450" spans="2:65" s="1" customFormat="1" ht="16.5" customHeight="1">
      <c r="B450" s="32"/>
      <c r="C450" s="139" t="s">
        <v>1657</v>
      </c>
      <c r="D450" s="139" t="s">
        <v>375</v>
      </c>
      <c r="E450" s="140" t="s">
        <v>5127</v>
      </c>
      <c r="F450" s="141" t="s">
        <v>5128</v>
      </c>
      <c r="G450" s="142" t="s">
        <v>647</v>
      </c>
      <c r="H450" s="143">
        <v>0.998</v>
      </c>
      <c r="I450" s="144"/>
      <c r="J450" s="145">
        <f>ROUND(I450*H450,2)</f>
        <v>0</v>
      </c>
      <c r="K450" s="146"/>
      <c r="L450" s="32"/>
      <c r="M450" s="147" t="s">
        <v>1</v>
      </c>
      <c r="N450" s="148" t="s">
        <v>45</v>
      </c>
      <c r="P450" s="149">
        <f>O450*H450</f>
        <v>0</v>
      </c>
      <c r="Q450" s="149">
        <v>0</v>
      </c>
      <c r="R450" s="149">
        <f>Q450*H450</f>
        <v>0</v>
      </c>
      <c r="S450" s="149">
        <v>0</v>
      </c>
      <c r="T450" s="150">
        <f>S450*H450</f>
        <v>0</v>
      </c>
      <c r="AR450" s="151" t="s">
        <v>379</v>
      </c>
      <c r="AT450" s="151" t="s">
        <v>375</v>
      </c>
      <c r="AU450" s="151" t="s">
        <v>90</v>
      </c>
      <c r="AY450" s="17" t="s">
        <v>373</v>
      </c>
      <c r="BE450" s="152">
        <f>IF(N450="základní",J450,0)</f>
        <v>0</v>
      </c>
      <c r="BF450" s="152">
        <f>IF(N450="snížená",J450,0)</f>
        <v>0</v>
      </c>
      <c r="BG450" s="152">
        <f>IF(N450="zákl. přenesená",J450,0)</f>
        <v>0</v>
      </c>
      <c r="BH450" s="152">
        <f>IF(N450="sníž. přenesená",J450,0)</f>
        <v>0</v>
      </c>
      <c r="BI450" s="152">
        <f>IF(N450="nulová",J450,0)</f>
        <v>0</v>
      </c>
      <c r="BJ450" s="17" t="s">
        <v>87</v>
      </c>
      <c r="BK450" s="152">
        <f>ROUND(I450*H450,2)</f>
        <v>0</v>
      </c>
      <c r="BL450" s="17" t="s">
        <v>379</v>
      </c>
      <c r="BM450" s="151" t="s">
        <v>5129</v>
      </c>
    </row>
    <row r="451" spans="2:65" s="13" customFormat="1" ht="11.25">
      <c r="B451" s="160"/>
      <c r="D451" s="154" t="s">
        <v>381</v>
      </c>
      <c r="E451" s="161" t="s">
        <v>1</v>
      </c>
      <c r="F451" s="162" t="s">
        <v>5130</v>
      </c>
      <c r="H451" s="163">
        <v>0.998</v>
      </c>
      <c r="I451" s="164"/>
      <c r="L451" s="160"/>
      <c r="M451" s="165"/>
      <c r="T451" s="166"/>
      <c r="AT451" s="161" t="s">
        <v>381</v>
      </c>
      <c r="AU451" s="161" t="s">
        <v>90</v>
      </c>
      <c r="AV451" s="13" t="s">
        <v>90</v>
      </c>
      <c r="AW451" s="13" t="s">
        <v>36</v>
      </c>
      <c r="AX451" s="13" t="s">
        <v>87</v>
      </c>
      <c r="AY451" s="161" t="s">
        <v>373</v>
      </c>
    </row>
    <row r="452" spans="2:65" s="1" customFormat="1" ht="21.75" customHeight="1">
      <c r="B452" s="32"/>
      <c r="C452" s="139" t="s">
        <v>1661</v>
      </c>
      <c r="D452" s="139" t="s">
        <v>375</v>
      </c>
      <c r="E452" s="140" t="s">
        <v>5131</v>
      </c>
      <c r="F452" s="141" t="s">
        <v>5132</v>
      </c>
      <c r="G452" s="142" t="s">
        <v>647</v>
      </c>
      <c r="H452" s="143">
        <v>6.65</v>
      </c>
      <c r="I452" s="144"/>
      <c r="J452" s="145">
        <f>ROUND(I452*H452,2)</f>
        <v>0</v>
      </c>
      <c r="K452" s="146"/>
      <c r="L452" s="32"/>
      <c r="M452" s="147" t="s">
        <v>1</v>
      </c>
      <c r="N452" s="148" t="s">
        <v>45</v>
      </c>
      <c r="P452" s="149">
        <f>O452*H452</f>
        <v>0</v>
      </c>
      <c r="Q452" s="149">
        <v>7.4999999999999997E-3</v>
      </c>
      <c r="R452" s="149">
        <f>Q452*H452</f>
        <v>4.9875000000000003E-2</v>
      </c>
      <c r="S452" s="149">
        <v>0</v>
      </c>
      <c r="T452" s="150">
        <f>S452*H452</f>
        <v>0</v>
      </c>
      <c r="AR452" s="151" t="s">
        <v>379</v>
      </c>
      <c r="AT452" s="151" t="s">
        <v>375</v>
      </c>
      <c r="AU452" s="151" t="s">
        <v>90</v>
      </c>
      <c r="AY452" s="17" t="s">
        <v>373</v>
      </c>
      <c r="BE452" s="152">
        <f>IF(N452="základní",J452,0)</f>
        <v>0</v>
      </c>
      <c r="BF452" s="152">
        <f>IF(N452="snížená",J452,0)</f>
        <v>0</v>
      </c>
      <c r="BG452" s="152">
        <f>IF(N452="zákl. přenesená",J452,0)</f>
        <v>0</v>
      </c>
      <c r="BH452" s="152">
        <f>IF(N452="sníž. přenesená",J452,0)</f>
        <v>0</v>
      </c>
      <c r="BI452" s="152">
        <f>IF(N452="nulová",J452,0)</f>
        <v>0</v>
      </c>
      <c r="BJ452" s="17" t="s">
        <v>87</v>
      </c>
      <c r="BK452" s="152">
        <f>ROUND(I452*H452,2)</f>
        <v>0</v>
      </c>
      <c r="BL452" s="17" t="s">
        <v>379</v>
      </c>
      <c r="BM452" s="151" t="s">
        <v>5133</v>
      </c>
    </row>
    <row r="453" spans="2:65" s="1" customFormat="1" ht="24.2" customHeight="1">
      <c r="B453" s="32"/>
      <c r="C453" s="139" t="s">
        <v>1665</v>
      </c>
      <c r="D453" s="139" t="s">
        <v>375</v>
      </c>
      <c r="E453" s="140" t="s">
        <v>1704</v>
      </c>
      <c r="F453" s="141" t="s">
        <v>1705</v>
      </c>
      <c r="G453" s="142" t="s">
        <v>647</v>
      </c>
      <c r="H453" s="143">
        <v>6.65</v>
      </c>
      <c r="I453" s="144"/>
      <c r="J453" s="145">
        <f>ROUND(I453*H453,2)</f>
        <v>0</v>
      </c>
      <c r="K453" s="146"/>
      <c r="L453" s="32"/>
      <c r="M453" s="147" t="s">
        <v>1</v>
      </c>
      <c r="N453" s="148" t="s">
        <v>45</v>
      </c>
      <c r="P453" s="149">
        <f>O453*H453</f>
        <v>0</v>
      </c>
      <c r="Q453" s="149">
        <v>0</v>
      </c>
      <c r="R453" s="149">
        <f>Q453*H453</f>
        <v>0</v>
      </c>
      <c r="S453" s="149">
        <v>0</v>
      </c>
      <c r="T453" s="150">
        <f>S453*H453</f>
        <v>0</v>
      </c>
      <c r="AR453" s="151" t="s">
        <v>379</v>
      </c>
      <c r="AT453" s="151" t="s">
        <v>375</v>
      </c>
      <c r="AU453" s="151" t="s">
        <v>90</v>
      </c>
      <c r="AY453" s="17" t="s">
        <v>373</v>
      </c>
      <c r="BE453" s="152">
        <f>IF(N453="základní",J453,0)</f>
        <v>0</v>
      </c>
      <c r="BF453" s="152">
        <f>IF(N453="snížená",J453,0)</f>
        <v>0</v>
      </c>
      <c r="BG453" s="152">
        <f>IF(N453="zákl. přenesená",J453,0)</f>
        <v>0</v>
      </c>
      <c r="BH453" s="152">
        <f>IF(N453="sníž. přenesená",J453,0)</f>
        <v>0</v>
      </c>
      <c r="BI453" s="152">
        <f>IF(N453="nulová",J453,0)</f>
        <v>0</v>
      </c>
      <c r="BJ453" s="17" t="s">
        <v>87</v>
      </c>
      <c r="BK453" s="152">
        <f>ROUND(I453*H453,2)</f>
        <v>0</v>
      </c>
      <c r="BL453" s="17" t="s">
        <v>379</v>
      </c>
      <c r="BM453" s="151" t="s">
        <v>5134</v>
      </c>
    </row>
    <row r="454" spans="2:65" s="1" customFormat="1" ht="21.75" customHeight="1">
      <c r="B454" s="32"/>
      <c r="C454" s="139" t="s">
        <v>1669</v>
      </c>
      <c r="D454" s="139" t="s">
        <v>375</v>
      </c>
      <c r="E454" s="140" t="s">
        <v>1708</v>
      </c>
      <c r="F454" s="141" t="s">
        <v>1709</v>
      </c>
      <c r="G454" s="142" t="s">
        <v>647</v>
      </c>
      <c r="H454" s="143">
        <v>6.65</v>
      </c>
      <c r="I454" s="144"/>
      <c r="J454" s="145">
        <f>ROUND(I454*H454,2)</f>
        <v>0</v>
      </c>
      <c r="K454" s="146"/>
      <c r="L454" s="32"/>
      <c r="M454" s="147" t="s">
        <v>1</v>
      </c>
      <c r="N454" s="148" t="s">
        <v>45</v>
      </c>
      <c r="P454" s="149">
        <f>O454*H454</f>
        <v>0</v>
      </c>
      <c r="Q454" s="149">
        <v>0</v>
      </c>
      <c r="R454" s="149">
        <f>Q454*H454</f>
        <v>0</v>
      </c>
      <c r="S454" s="149">
        <v>0</v>
      </c>
      <c r="T454" s="150">
        <f>S454*H454</f>
        <v>0</v>
      </c>
      <c r="AR454" s="151" t="s">
        <v>379</v>
      </c>
      <c r="AT454" s="151" t="s">
        <v>375</v>
      </c>
      <c r="AU454" s="151" t="s">
        <v>90</v>
      </c>
      <c r="AY454" s="17" t="s">
        <v>373</v>
      </c>
      <c r="BE454" s="152">
        <f>IF(N454="základní",J454,0)</f>
        <v>0</v>
      </c>
      <c r="BF454" s="152">
        <f>IF(N454="snížená",J454,0)</f>
        <v>0</v>
      </c>
      <c r="BG454" s="152">
        <f>IF(N454="zákl. přenesená",J454,0)</f>
        <v>0</v>
      </c>
      <c r="BH454" s="152">
        <f>IF(N454="sníž. přenesená",J454,0)</f>
        <v>0</v>
      </c>
      <c r="BI454" s="152">
        <f>IF(N454="nulová",J454,0)</f>
        <v>0</v>
      </c>
      <c r="BJ454" s="17" t="s">
        <v>87</v>
      </c>
      <c r="BK454" s="152">
        <f>ROUND(I454*H454,2)</f>
        <v>0</v>
      </c>
      <c r="BL454" s="17" t="s">
        <v>379</v>
      </c>
      <c r="BM454" s="151" t="s">
        <v>5135</v>
      </c>
    </row>
    <row r="455" spans="2:65" s="1" customFormat="1" ht="24.2" customHeight="1">
      <c r="B455" s="32"/>
      <c r="C455" s="139" t="s">
        <v>1673</v>
      </c>
      <c r="D455" s="139" t="s">
        <v>375</v>
      </c>
      <c r="E455" s="140" t="s">
        <v>1712</v>
      </c>
      <c r="F455" s="141" t="s">
        <v>1713</v>
      </c>
      <c r="G455" s="142" t="s">
        <v>647</v>
      </c>
      <c r="H455" s="143">
        <v>172.9</v>
      </c>
      <c r="I455" s="144"/>
      <c r="J455" s="145">
        <f>ROUND(I455*H455,2)</f>
        <v>0</v>
      </c>
      <c r="K455" s="146"/>
      <c r="L455" s="32"/>
      <c r="M455" s="147" t="s">
        <v>1</v>
      </c>
      <c r="N455" s="148" t="s">
        <v>45</v>
      </c>
      <c r="P455" s="149">
        <f>O455*H455</f>
        <v>0</v>
      </c>
      <c r="Q455" s="149">
        <v>0</v>
      </c>
      <c r="R455" s="149">
        <f>Q455*H455</f>
        <v>0</v>
      </c>
      <c r="S455" s="149">
        <v>0</v>
      </c>
      <c r="T455" s="150">
        <f>S455*H455</f>
        <v>0</v>
      </c>
      <c r="AR455" s="151" t="s">
        <v>379</v>
      </c>
      <c r="AT455" s="151" t="s">
        <v>375</v>
      </c>
      <c r="AU455" s="151" t="s">
        <v>90</v>
      </c>
      <c r="AY455" s="17" t="s">
        <v>373</v>
      </c>
      <c r="BE455" s="152">
        <f>IF(N455="základní",J455,0)</f>
        <v>0</v>
      </c>
      <c r="BF455" s="152">
        <f>IF(N455="snížená",J455,0)</f>
        <v>0</v>
      </c>
      <c r="BG455" s="152">
        <f>IF(N455="zákl. přenesená",J455,0)</f>
        <v>0</v>
      </c>
      <c r="BH455" s="152">
        <f>IF(N455="sníž. přenesená",J455,0)</f>
        <v>0</v>
      </c>
      <c r="BI455" s="152">
        <f>IF(N455="nulová",J455,0)</f>
        <v>0</v>
      </c>
      <c r="BJ455" s="17" t="s">
        <v>87</v>
      </c>
      <c r="BK455" s="152">
        <f>ROUND(I455*H455,2)</f>
        <v>0</v>
      </c>
      <c r="BL455" s="17" t="s">
        <v>379</v>
      </c>
      <c r="BM455" s="151" t="s">
        <v>5136</v>
      </c>
    </row>
    <row r="456" spans="2:65" s="13" customFormat="1" ht="11.25">
      <c r="B456" s="160"/>
      <c r="D456" s="154" t="s">
        <v>381</v>
      </c>
      <c r="E456" s="161" t="s">
        <v>1</v>
      </c>
      <c r="F456" s="162" t="s">
        <v>5137</v>
      </c>
      <c r="H456" s="163">
        <v>172.9</v>
      </c>
      <c r="I456" s="164"/>
      <c r="L456" s="160"/>
      <c r="M456" s="165"/>
      <c r="T456" s="166"/>
      <c r="AT456" s="161" t="s">
        <v>381</v>
      </c>
      <c r="AU456" s="161" t="s">
        <v>90</v>
      </c>
      <c r="AV456" s="13" t="s">
        <v>90</v>
      </c>
      <c r="AW456" s="13" t="s">
        <v>36</v>
      </c>
      <c r="AX456" s="13" t="s">
        <v>87</v>
      </c>
      <c r="AY456" s="161" t="s">
        <v>373</v>
      </c>
    </row>
    <row r="457" spans="2:65" s="1" customFormat="1" ht="24.2" customHeight="1">
      <c r="B457" s="32"/>
      <c r="C457" s="139" t="s">
        <v>1678</v>
      </c>
      <c r="D457" s="139" t="s">
        <v>375</v>
      </c>
      <c r="E457" s="140" t="s">
        <v>5138</v>
      </c>
      <c r="F457" s="141" t="s">
        <v>5139</v>
      </c>
      <c r="G457" s="142" t="s">
        <v>647</v>
      </c>
      <c r="H457" s="143">
        <v>6.65</v>
      </c>
      <c r="I457" s="144"/>
      <c r="J457" s="145">
        <f>ROUND(I457*H457,2)</f>
        <v>0</v>
      </c>
      <c r="K457" s="146"/>
      <c r="L457" s="32"/>
      <c r="M457" s="147" t="s">
        <v>1</v>
      </c>
      <c r="N457" s="148" t="s">
        <v>45</v>
      </c>
      <c r="P457" s="149">
        <f>O457*H457</f>
        <v>0</v>
      </c>
      <c r="Q457" s="149">
        <v>0</v>
      </c>
      <c r="R457" s="149">
        <f>Q457*H457</f>
        <v>0</v>
      </c>
      <c r="S457" s="149">
        <v>0</v>
      </c>
      <c r="T457" s="150">
        <f>S457*H457</f>
        <v>0</v>
      </c>
      <c r="AR457" s="151" t="s">
        <v>379</v>
      </c>
      <c r="AT457" s="151" t="s">
        <v>375</v>
      </c>
      <c r="AU457" s="151" t="s">
        <v>90</v>
      </c>
      <c r="AY457" s="17" t="s">
        <v>373</v>
      </c>
      <c r="BE457" s="152">
        <f>IF(N457="základní",J457,0)</f>
        <v>0</v>
      </c>
      <c r="BF457" s="152">
        <f>IF(N457="snížená",J457,0)</f>
        <v>0</v>
      </c>
      <c r="BG457" s="152">
        <f>IF(N457="zákl. přenesená",J457,0)</f>
        <v>0</v>
      </c>
      <c r="BH457" s="152">
        <f>IF(N457="sníž. přenesená",J457,0)</f>
        <v>0</v>
      </c>
      <c r="BI457" s="152">
        <f>IF(N457="nulová",J457,0)</f>
        <v>0</v>
      </c>
      <c r="BJ457" s="17" t="s">
        <v>87</v>
      </c>
      <c r="BK457" s="152">
        <f>ROUND(I457*H457,2)</f>
        <v>0</v>
      </c>
      <c r="BL457" s="17" t="s">
        <v>379</v>
      </c>
      <c r="BM457" s="151" t="s">
        <v>5140</v>
      </c>
    </row>
    <row r="458" spans="2:65" s="11" customFormat="1" ht="22.9" customHeight="1">
      <c r="B458" s="127"/>
      <c r="D458" s="128" t="s">
        <v>79</v>
      </c>
      <c r="E458" s="137" t="s">
        <v>1720</v>
      </c>
      <c r="F458" s="137" t="s">
        <v>1721</v>
      </c>
      <c r="I458" s="130"/>
      <c r="J458" s="138">
        <f>BK458</f>
        <v>0</v>
      </c>
      <c r="L458" s="127"/>
      <c r="M458" s="132"/>
      <c r="P458" s="133">
        <f>SUM(P459:P460)</f>
        <v>0</v>
      </c>
      <c r="R458" s="133">
        <f>SUM(R459:R460)</f>
        <v>0</v>
      </c>
      <c r="T458" s="134">
        <f>SUM(T459:T460)</f>
        <v>0</v>
      </c>
      <c r="AR458" s="128" t="s">
        <v>87</v>
      </c>
      <c r="AT458" s="135" t="s">
        <v>79</v>
      </c>
      <c r="AU458" s="135" t="s">
        <v>87</v>
      </c>
      <c r="AY458" s="128" t="s">
        <v>373</v>
      </c>
      <c r="BK458" s="136">
        <f>SUM(BK459:BK460)</f>
        <v>0</v>
      </c>
    </row>
    <row r="459" spans="2:65" s="1" customFormat="1" ht="24.2" customHeight="1">
      <c r="B459" s="32"/>
      <c r="C459" s="139" t="s">
        <v>1683</v>
      </c>
      <c r="D459" s="139" t="s">
        <v>375</v>
      </c>
      <c r="E459" s="140" t="s">
        <v>5141</v>
      </c>
      <c r="F459" s="141" t="s">
        <v>5142</v>
      </c>
      <c r="G459" s="142" t="s">
        <v>647</v>
      </c>
      <c r="H459" s="143">
        <v>184.809</v>
      </c>
      <c r="I459" s="144"/>
      <c r="J459" s="145">
        <f>ROUND(I459*H459,2)</f>
        <v>0</v>
      </c>
      <c r="K459" s="146"/>
      <c r="L459" s="32"/>
      <c r="M459" s="147" t="s">
        <v>1</v>
      </c>
      <c r="N459" s="148" t="s">
        <v>45</v>
      </c>
      <c r="P459" s="149">
        <f>O459*H459</f>
        <v>0</v>
      </c>
      <c r="Q459" s="149">
        <v>0</v>
      </c>
      <c r="R459" s="149">
        <f>Q459*H459</f>
        <v>0</v>
      </c>
      <c r="S459" s="149">
        <v>0</v>
      </c>
      <c r="T459" s="150">
        <f>S459*H459</f>
        <v>0</v>
      </c>
      <c r="AR459" s="151" t="s">
        <v>379</v>
      </c>
      <c r="AT459" s="151" t="s">
        <v>375</v>
      </c>
      <c r="AU459" s="151" t="s">
        <v>90</v>
      </c>
      <c r="AY459" s="17" t="s">
        <v>373</v>
      </c>
      <c r="BE459" s="152">
        <f>IF(N459="základní",J459,0)</f>
        <v>0</v>
      </c>
      <c r="BF459" s="152">
        <f>IF(N459="snížená",J459,0)</f>
        <v>0</v>
      </c>
      <c r="BG459" s="152">
        <f>IF(N459="zákl. přenesená",J459,0)</f>
        <v>0</v>
      </c>
      <c r="BH459" s="152">
        <f>IF(N459="sníž. přenesená",J459,0)</f>
        <v>0</v>
      </c>
      <c r="BI459" s="152">
        <f>IF(N459="nulová",J459,0)</f>
        <v>0</v>
      </c>
      <c r="BJ459" s="17" t="s">
        <v>87</v>
      </c>
      <c r="BK459" s="152">
        <f>ROUND(I459*H459,2)</f>
        <v>0</v>
      </c>
      <c r="BL459" s="17" t="s">
        <v>379</v>
      </c>
      <c r="BM459" s="151" t="s">
        <v>5143</v>
      </c>
    </row>
    <row r="460" spans="2:65" s="13" customFormat="1" ht="11.25">
      <c r="B460" s="160"/>
      <c r="D460" s="154" t="s">
        <v>381</v>
      </c>
      <c r="E460" s="161" t="s">
        <v>1</v>
      </c>
      <c r="F460" s="162" t="s">
        <v>5144</v>
      </c>
      <c r="H460" s="163">
        <v>184.809</v>
      </c>
      <c r="I460" s="164"/>
      <c r="L460" s="160"/>
      <c r="M460" s="204"/>
      <c r="N460" s="205"/>
      <c r="O460" s="205"/>
      <c r="P460" s="205"/>
      <c r="Q460" s="205"/>
      <c r="R460" s="205"/>
      <c r="S460" s="205"/>
      <c r="T460" s="206"/>
      <c r="AT460" s="161" t="s">
        <v>381</v>
      </c>
      <c r="AU460" s="161" t="s">
        <v>90</v>
      </c>
      <c r="AV460" s="13" t="s">
        <v>90</v>
      </c>
      <c r="AW460" s="13" t="s">
        <v>36</v>
      </c>
      <c r="AX460" s="13" t="s">
        <v>87</v>
      </c>
      <c r="AY460" s="161" t="s">
        <v>373</v>
      </c>
    </row>
    <row r="461" spans="2:65" s="1" customFormat="1" ht="6.95" customHeight="1">
      <c r="B461" s="44"/>
      <c r="C461" s="45"/>
      <c r="D461" s="45"/>
      <c r="E461" s="45"/>
      <c r="F461" s="45"/>
      <c r="G461" s="45"/>
      <c r="H461" s="45"/>
      <c r="I461" s="45"/>
      <c r="J461" s="45"/>
      <c r="K461" s="45"/>
      <c r="L461" s="32"/>
    </row>
  </sheetData>
  <sheetProtection algorithmName="SHA-512" hashValue="W8EMk44yV+jfxCKb9Y5MW3R8JE3sYH3dOz3qJUw69uW3QAEBkqykc5uxy5tBHo8mFrAYwgF03ylMMUwGwiBp8w==" saltValue="m2sR9FhTg7hHZhEMD/LksbmzQrP3waoYbLeReo0YiolyZi/b7qxQ3UE3KtPamAtX+3ZW78Y675+Z781Wo4VLKw==" spinCount="100000" sheet="1" objects="1" scenarios="1" formatColumns="0" formatRows="0" autoFilter="0"/>
  <autoFilter ref="C124:K460" xr:uid="{00000000-0009-0000-0000-000008000000}"/>
  <mergeCells count="9">
    <mergeCell ref="E87:H87"/>
    <mergeCell ref="E115:H115"/>
    <mergeCell ref="E117:H117"/>
    <mergeCell ref="L2:V2"/>
    <mergeCell ref="E7:H7"/>
    <mergeCell ref="E9:H9"/>
    <mergeCell ref="E18:H18"/>
    <mergeCell ref="E27:H27"/>
    <mergeCell ref="E85:H85"/>
  </mergeCells>
  <pageMargins left="0.39374999999999999" right="0.39374999999999999" top="0.39374999999999999" bottom="0.39374999999999999" header="0" footer="0"/>
  <pageSetup paperSize="9" fitToHeight="100" orientation="landscape" blackAndWhite="1"/>
  <headerFooter>
    <oddFooter>&amp;CStrana &amp;P z &amp;N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15</vt:i4>
      </vt:variant>
      <vt:variant>
        <vt:lpstr>Pojmenované oblasti</vt:lpstr>
      </vt:variant>
      <vt:variant>
        <vt:i4>30</vt:i4>
      </vt:variant>
    </vt:vector>
  </HeadingPairs>
  <TitlesOfParts>
    <vt:vector size="45" baseType="lpstr">
      <vt:lpstr>Rekapitulace stavby</vt:lpstr>
      <vt:lpstr>D.1.1.1 - Architektonicko...</vt:lpstr>
      <vt:lpstr>D.1.1.4.1 - Zdravotně tec...</vt:lpstr>
      <vt:lpstr>D.1.1.4.2 - Vytápění</vt:lpstr>
      <vt:lpstr>D.1.1.4.3 - Vzduchotechnika</vt:lpstr>
      <vt:lpstr>D.1.1.4.4 - Silnoproudé r...</vt:lpstr>
      <vt:lpstr>D.1.1.4.5 - Slaboproudé r...</vt:lpstr>
      <vt:lpstr>IO 01 - Zpevněné plochy a...</vt:lpstr>
      <vt:lpstr>IO 02 - Areálová kanalizace</vt:lpstr>
      <vt:lpstr>IO 03 - Vodovodní přípojka</vt:lpstr>
      <vt:lpstr>IO 04 - Areálové rozvody ...</vt:lpstr>
      <vt:lpstr>IO 05 - Oplocení areálu, ...</vt:lpstr>
      <vt:lpstr>PS 01 - Osobní výtah</vt:lpstr>
      <vt:lpstr>VON - Vedlejší a ostatní ...</vt:lpstr>
      <vt:lpstr>Seznam figur</vt:lpstr>
      <vt:lpstr>'D.1.1.1 - Architektonicko...'!Názvy_tisku</vt:lpstr>
      <vt:lpstr>'D.1.1.4.1 - Zdravotně tec...'!Názvy_tisku</vt:lpstr>
      <vt:lpstr>'D.1.1.4.2 - Vytápění'!Názvy_tisku</vt:lpstr>
      <vt:lpstr>'D.1.1.4.3 - Vzduchotechnika'!Názvy_tisku</vt:lpstr>
      <vt:lpstr>'D.1.1.4.4 - Silnoproudé r...'!Názvy_tisku</vt:lpstr>
      <vt:lpstr>'D.1.1.4.5 - Slaboproudé r...'!Názvy_tisku</vt:lpstr>
      <vt:lpstr>'IO 01 - Zpevněné plochy a...'!Názvy_tisku</vt:lpstr>
      <vt:lpstr>'IO 02 - Areálová kanalizace'!Názvy_tisku</vt:lpstr>
      <vt:lpstr>'IO 03 - Vodovodní přípojka'!Názvy_tisku</vt:lpstr>
      <vt:lpstr>'IO 04 - Areálové rozvody ...'!Názvy_tisku</vt:lpstr>
      <vt:lpstr>'IO 05 - Oplocení areálu, ...'!Názvy_tisku</vt:lpstr>
      <vt:lpstr>'PS 01 - Osobní výtah'!Názvy_tisku</vt:lpstr>
      <vt:lpstr>'Rekapitulace stavby'!Názvy_tisku</vt:lpstr>
      <vt:lpstr>'Seznam figur'!Názvy_tisku</vt:lpstr>
      <vt:lpstr>'VON - Vedlejší a ostatní ...'!Názvy_tisku</vt:lpstr>
      <vt:lpstr>'D.1.1.1 - Architektonicko...'!Oblast_tisku</vt:lpstr>
      <vt:lpstr>'D.1.1.4.1 - Zdravotně tec...'!Oblast_tisku</vt:lpstr>
      <vt:lpstr>'D.1.1.4.2 - Vytápění'!Oblast_tisku</vt:lpstr>
      <vt:lpstr>'D.1.1.4.3 - Vzduchotechnika'!Oblast_tisku</vt:lpstr>
      <vt:lpstr>'D.1.1.4.4 - Silnoproudé r...'!Oblast_tisku</vt:lpstr>
      <vt:lpstr>'D.1.1.4.5 - Slaboproudé r...'!Oblast_tisku</vt:lpstr>
      <vt:lpstr>'IO 01 - Zpevněné plochy a...'!Oblast_tisku</vt:lpstr>
      <vt:lpstr>'IO 02 - Areálová kanalizace'!Oblast_tisku</vt:lpstr>
      <vt:lpstr>'IO 03 - Vodovodní přípojka'!Oblast_tisku</vt:lpstr>
      <vt:lpstr>'IO 04 - Areálové rozvody ...'!Oblast_tisku</vt:lpstr>
      <vt:lpstr>'IO 05 - Oplocení areálu, ...'!Oblast_tisku</vt:lpstr>
      <vt:lpstr>'PS 01 - Osobní výtah'!Oblast_tisku</vt:lpstr>
      <vt:lpstr>'Rekapitulace stavby'!Oblast_tisku</vt:lpstr>
      <vt:lpstr>'Seznam figur'!Oblast_tisku</vt:lpstr>
      <vt:lpstr>'VON - Vedlejší a ostatní ...'!Oblast_tisku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Miroslava Šmejdířová</dc:creator>
  <cp:lastModifiedBy>Ondřej Sedlařík</cp:lastModifiedBy>
  <dcterms:created xsi:type="dcterms:W3CDTF">2024-11-08T12:26:54Z</dcterms:created>
  <dcterms:modified xsi:type="dcterms:W3CDTF">2025-01-23T07:21:16Z</dcterms:modified>
</cp:coreProperties>
</file>