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VEVERKOVA - Oprava komuni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'VEVERKOVA - Oprava komuni...'!$C$127:$K$349</definedName>
    <definedName name="_xlnm.Print_Area" localSheetId="1">'VEVERKOVA - Oprava komuni...'!$C$4:$J$76,'VEVERKOVA - Oprava komuni...'!$C$82:$J$109,'VEVERKOVA - Oprava komuni...'!$C$115:$J$349</definedName>
    <definedName name="_xlnm.Print_Titles" localSheetId="1">'VEVERKOVA - Oprava komuni...'!$127:$127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348"/>
  <c r="BH348"/>
  <c r="BG348"/>
  <c r="BF348"/>
  <c r="T348"/>
  <c r="T347"/>
  <c r="R348"/>
  <c r="R347"/>
  <c r="P348"/>
  <c r="P347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37"/>
  <c r="BH337"/>
  <c r="BG337"/>
  <c r="BF337"/>
  <c r="T337"/>
  <c r="R337"/>
  <c r="P337"/>
  <c r="BI334"/>
  <c r="BH334"/>
  <c r="BG334"/>
  <c r="BF334"/>
  <c r="T334"/>
  <c r="T333"/>
  <c r="R334"/>
  <c r="R333"/>
  <c r="P334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1"/>
  <c r="BH321"/>
  <c r="BG321"/>
  <c r="BF321"/>
  <c r="T321"/>
  <c r="R321"/>
  <c r="P321"/>
  <c r="BI319"/>
  <c r="BH319"/>
  <c r="BG319"/>
  <c r="BF319"/>
  <c r="T319"/>
  <c r="R319"/>
  <c r="P319"/>
  <c r="BI315"/>
  <c r="BH315"/>
  <c r="BG315"/>
  <c r="BF315"/>
  <c r="T315"/>
  <c r="R315"/>
  <c r="P315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F122"/>
  <c r="E120"/>
  <c r="F89"/>
  <c r="E87"/>
  <c r="J24"/>
  <c r="E24"/>
  <c r="J125"/>
  <c r="J23"/>
  <c r="J21"/>
  <c r="E21"/>
  <c r="J124"/>
  <c r="J20"/>
  <c r="J18"/>
  <c r="E18"/>
  <c r="F125"/>
  <c r="J17"/>
  <c r="J15"/>
  <c r="E15"/>
  <c r="F124"/>
  <c r="J14"/>
  <c r="J12"/>
  <c r="J122"/>
  <c r="E7"/>
  <c r="E118"/>
  <c i="1" r="L90"/>
  <c r="AM90"/>
  <c r="AM89"/>
  <c r="L89"/>
  <c r="AM87"/>
  <c r="L87"/>
  <c r="L85"/>
  <c r="L84"/>
  <c i="2" r="J346"/>
  <c r="J342"/>
  <c r="BK331"/>
  <c r="J325"/>
  <c r="J315"/>
  <c r="J309"/>
  <c r="J303"/>
  <c r="BK293"/>
  <c r="BK287"/>
  <c r="BK283"/>
  <c r="BK276"/>
  <c r="J271"/>
  <c r="J260"/>
  <c r="BK253"/>
  <c r="BK249"/>
  <c r="J244"/>
  <c r="BK232"/>
  <c r="BK228"/>
  <c r="BK221"/>
  <c r="J215"/>
  <c r="BK211"/>
  <c r="BK203"/>
  <c r="J197"/>
  <c r="J191"/>
  <c r="BK182"/>
  <c r="J174"/>
  <c r="J160"/>
  <c r="BK148"/>
  <c r="J144"/>
  <c r="BK132"/>
  <c r="F34"/>
  <c r="BK329"/>
  <c r="J321"/>
  <c r="BK312"/>
  <c r="J307"/>
  <c r="BK297"/>
  <c r="J293"/>
  <c r="BK288"/>
  <c r="J285"/>
  <c r="J280"/>
  <c r="J275"/>
  <c r="BK264"/>
  <c r="BK256"/>
  <c r="BK252"/>
  <c r="J250"/>
  <c r="J240"/>
  <c r="BK233"/>
  <c r="BK229"/>
  <c r="J227"/>
  <c r="BK218"/>
  <c r="BK212"/>
  <c r="BK205"/>
  <c r="J199"/>
  <c r="BK191"/>
  <c r="J184"/>
  <c r="J176"/>
  <c r="BK163"/>
  <c r="BK156"/>
  <c r="J147"/>
  <c r="BK141"/>
  <c r="F37"/>
  <c r="J348"/>
  <c r="BK344"/>
  <c r="BK337"/>
  <c r="J334"/>
  <c r="BK327"/>
  <c r="BK319"/>
  <c r="BK311"/>
  <c r="BK307"/>
  <c r="BK299"/>
  <c r="J295"/>
  <c r="J292"/>
  <c r="BK286"/>
  <c r="BK281"/>
  <c r="J278"/>
  <c r="J273"/>
  <c r="J269"/>
  <c r="BK254"/>
  <c r="BK251"/>
  <c r="BK247"/>
  <c r="BK236"/>
  <c r="J233"/>
  <c r="J230"/>
  <c r="J223"/>
  <c r="J216"/>
  <c r="J212"/>
  <c r="J205"/>
  <c r="BK195"/>
  <c r="J189"/>
  <c r="BK180"/>
  <c r="BK165"/>
  <c r="BK158"/>
  <c r="BK147"/>
  <c r="J141"/>
  <c r="J337"/>
  <c r="J329"/>
  <c r="BK321"/>
  <c r="J312"/>
  <c r="BK305"/>
  <c r="J297"/>
  <c r="BK290"/>
  <c r="J287"/>
  <c r="J283"/>
  <c r="BK278"/>
  <c r="BK273"/>
  <c r="J264"/>
  <c r="J254"/>
  <c r="J251"/>
  <c r="J247"/>
  <c r="BK240"/>
  <c r="J234"/>
  <c r="BK230"/>
  <c r="BK225"/>
  <c r="J219"/>
  <c r="BK214"/>
  <c r="J209"/>
  <c r="BK199"/>
  <c r="BK193"/>
  <c r="J188"/>
  <c r="BK176"/>
  <c r="BK162"/>
  <c r="J156"/>
  <c r="J146"/>
  <c r="J136"/>
  <c r="J131"/>
  <c r="F35"/>
  <c r="J236"/>
  <c r="J232"/>
  <c r="J228"/>
  <c r="BK219"/>
  <c r="J214"/>
  <c r="BK207"/>
  <c r="J201"/>
  <c r="J194"/>
  <c r="BK184"/>
  <c r="BK172"/>
  <c r="J162"/>
  <c r="J148"/>
  <c r="J143"/>
  <c r="J132"/>
  <c r="BK346"/>
  <c r="J344"/>
  <c r="BK334"/>
  <c r="BK325"/>
  <c r="J319"/>
  <c r="BK309"/>
  <c r="BK303"/>
  <c r="BK295"/>
  <c r="J290"/>
  <c r="J286"/>
  <c r="J281"/>
  <c r="J276"/>
  <c r="BK271"/>
  <c r="BK260"/>
  <c r="J253"/>
  <c r="BK250"/>
  <c r="J246"/>
  <c r="J235"/>
  <c r="J229"/>
  <c r="BK223"/>
  <c r="J218"/>
  <c r="BK209"/>
  <c r="J203"/>
  <c r="BK194"/>
  <c r="BK188"/>
  <c r="J180"/>
  <c r="J165"/>
  <c r="J158"/>
  <c r="BK146"/>
  <c r="BK136"/>
  <c r="BK131"/>
  <c r="J34"/>
  <c r="J249"/>
  <c r="BK244"/>
  <c r="BK234"/>
  <c r="J231"/>
  <c r="J225"/>
  <c r="BK216"/>
  <c r="J211"/>
  <c r="BK201"/>
  <c r="J195"/>
  <c r="BK189"/>
  <c r="BK174"/>
  <c r="J163"/>
  <c r="J150"/>
  <c r="BK143"/>
  <c r="J134"/>
  <c r="F36"/>
  <c r="BK348"/>
  <c r="BK342"/>
  <c r="J331"/>
  <c r="J327"/>
  <c r="BK315"/>
  <c r="J311"/>
  <c r="J305"/>
  <c r="J299"/>
  <c r="BK292"/>
  <c r="J288"/>
  <c r="BK285"/>
  <c r="BK280"/>
  <c r="BK275"/>
  <c r="BK269"/>
  <c r="J256"/>
  <c r="J252"/>
  <c r="BK246"/>
  <c r="BK235"/>
  <c r="BK231"/>
  <c r="BK227"/>
  <c r="J221"/>
  <c r="BK215"/>
  <c r="J207"/>
  <c r="BK197"/>
  <c r="J193"/>
  <c r="J182"/>
  <c r="J172"/>
  <c r="BK160"/>
  <c r="BK150"/>
  <c r="BK144"/>
  <c r="BK134"/>
  <c i="1" r="AS94"/>
  <c i="2" l="1" r="T130"/>
  <c r="T129"/>
  <c r="T128"/>
  <c r="BK226"/>
  <c r="J226"/>
  <c r="J101"/>
  <c r="BK198"/>
  <c r="J198"/>
  <c r="J99"/>
  <c r="T202"/>
  <c r="R226"/>
  <c r="BK314"/>
  <c r="J314"/>
  <c r="J103"/>
  <c r="P198"/>
  <c r="BK248"/>
  <c r="J248"/>
  <c r="J102"/>
  <c r="P314"/>
  <c r="BK202"/>
  <c r="J202"/>
  <c r="J100"/>
  <c r="P248"/>
  <c r="T314"/>
  <c r="P336"/>
  <c r="R343"/>
  <c r="BK130"/>
  <c r="J130"/>
  <c r="J98"/>
  <c r="R198"/>
  <c r="T198"/>
  <c r="P226"/>
  <c r="T226"/>
  <c r="R314"/>
  <c r="BK343"/>
  <c r="J343"/>
  <c r="J107"/>
  <c r="T343"/>
  <c r="R130"/>
  <c r="R129"/>
  <c r="R128"/>
  <c r="R202"/>
  <c r="R248"/>
  <c r="BK336"/>
  <c r="J336"/>
  <c r="J106"/>
  <c r="T336"/>
  <c r="T335"/>
  <c r="P130"/>
  <c r="P129"/>
  <c r="P202"/>
  <c r="T248"/>
  <c r="R336"/>
  <c r="R335"/>
  <c r="P343"/>
  <c r="BK333"/>
  <c r="J333"/>
  <c r="J104"/>
  <c r="BK347"/>
  <c r="J347"/>
  <c r="J108"/>
  <c i="1" r="BC95"/>
  <c r="BB95"/>
  <c r="BA95"/>
  <c i="2" r="E85"/>
  <c r="J89"/>
  <c r="F91"/>
  <c r="J91"/>
  <c r="F92"/>
  <c r="J92"/>
  <c r="BE131"/>
  <c r="BE132"/>
  <c r="BE134"/>
  <c r="BE136"/>
  <c r="BE141"/>
  <c r="BE143"/>
  <c r="BE144"/>
  <c r="BE146"/>
  <c r="BE147"/>
  <c r="BE148"/>
  <c r="BE150"/>
  <c r="BE156"/>
  <c r="BE158"/>
  <c r="BE160"/>
  <c r="BE162"/>
  <c r="BE163"/>
  <c r="BE165"/>
  <c r="BE172"/>
  <c r="BE174"/>
  <c r="BE176"/>
  <c r="BE180"/>
  <c r="BE182"/>
  <c r="BE184"/>
  <c r="BE188"/>
  <c r="BE189"/>
  <c r="BE191"/>
  <c r="BE193"/>
  <c r="BE194"/>
  <c r="BE195"/>
  <c r="BE197"/>
  <c r="BE199"/>
  <c r="BE201"/>
  <c r="BE203"/>
  <c r="BE205"/>
  <c r="BE207"/>
  <c r="BE209"/>
  <c r="BE211"/>
  <c r="BE212"/>
  <c r="BE214"/>
  <c r="BE215"/>
  <c r="BE216"/>
  <c r="BE218"/>
  <c r="BE219"/>
  <c r="BE221"/>
  <c r="BE223"/>
  <c r="BE225"/>
  <c r="BE227"/>
  <c r="BE228"/>
  <c r="BE229"/>
  <c r="BE230"/>
  <c r="BE231"/>
  <c r="BE232"/>
  <c r="BE233"/>
  <c r="BE234"/>
  <c r="BE235"/>
  <c r="BE236"/>
  <c r="BE240"/>
  <c r="BE244"/>
  <c r="BE246"/>
  <c r="BE247"/>
  <c r="BE249"/>
  <c r="BE250"/>
  <c r="BE251"/>
  <c r="BE252"/>
  <c r="BE253"/>
  <c r="BE254"/>
  <c r="BE256"/>
  <c r="BE260"/>
  <c r="BE264"/>
  <c r="BE269"/>
  <c r="BE271"/>
  <c r="BE273"/>
  <c r="BE275"/>
  <c r="BE276"/>
  <c r="BE278"/>
  <c r="BE280"/>
  <c r="BE281"/>
  <c r="BE283"/>
  <c r="BE285"/>
  <c r="BE286"/>
  <c r="BE287"/>
  <c r="BE288"/>
  <c r="BE290"/>
  <c r="BE292"/>
  <c r="BE293"/>
  <c r="BE295"/>
  <c r="BE297"/>
  <c r="BE299"/>
  <c r="BE303"/>
  <c r="BE305"/>
  <c r="BE307"/>
  <c r="BE309"/>
  <c r="BE311"/>
  <c r="BE312"/>
  <c r="BE315"/>
  <c r="BE319"/>
  <c r="BE321"/>
  <c r="BE325"/>
  <c r="BE327"/>
  <c r="BE329"/>
  <c r="BE331"/>
  <c r="BE334"/>
  <c r="BE337"/>
  <c r="BE342"/>
  <c r="BE344"/>
  <c r="BE346"/>
  <c r="BE348"/>
  <c i="1" r="AW95"/>
  <c r="BD95"/>
  <c r="BD94"/>
  <c r="W33"/>
  <c r="BB94"/>
  <c r="AX94"/>
  <c r="BC94"/>
  <c r="W32"/>
  <c r="BA94"/>
  <c r="W30"/>
  <c i="2" l="1" r="P335"/>
  <c r="P128"/>
  <c i="1" r="AU95"/>
  <c i="2" r="BK129"/>
  <c r="J129"/>
  <c r="J97"/>
  <c r="BK335"/>
  <c r="J335"/>
  <c r="J105"/>
  <c i="1" r="W31"/>
  <c r="AW94"/>
  <c r="AK30"/>
  <c r="AY94"/>
  <c i="2" r="J33"/>
  <c i="1" r="AV95"/>
  <c r="AT95"/>
  <c i="2" r="F33"/>
  <c i="1" r="AZ95"/>
  <c r="AZ94"/>
  <c r="W29"/>
  <c r="AU94"/>
  <c i="2" l="1" r="BK128"/>
  <c r="J128"/>
  <c r="J30"/>
  <c i="1" r="AG95"/>
  <c r="AG94"/>
  <c r="AK26"/>
  <c r="AV94"/>
  <c r="AK29"/>
  <c r="AK35"/>
  <c i="2" l="1" r="J39"/>
  <c r="J96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<sst xmlns="http://schemas.openxmlformats.org/spreadsheetml/2006/main">
  <si>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</si>
  <si>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</si>
  <si>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</si>
  <si>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</si>
  <si>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</si>
  <si>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{8f68790f-6484-4b24-bfb3-7c5715610bba}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</si>
  <si>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</si>
  <si>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</si>
  <si>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</si>
  <si>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</si>
  <si>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</si>
  <si>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</si>
  <si>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</si>
  <si>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</si>
  <si>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TSHK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</si>
  <si>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</si>
  <si>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</si>
  <si>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komunikací v HK</t>
  </si>
  <si>
    <t>0,1</t>
  </si>
  <si>
    <t>KSO:</t>
  </si>
  <si>
    <t>CC-CZ:</t>
  </si>
  <si>
    <t>1</t>
  </si>
  <si>
    <t>Místo:</t>
  </si>
  <si>
    <t xml:space="preserve"> </t>
  </si>
  <si>
    <t>Datum:</t>
  </si>
  <si>
    <t>15. 8. 2018</t>
  </si>
  <si>
    <t>10</t>
  </si>
  <si>
    <t>100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</si>
  <si>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</si>
  <si>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</si>
  <si>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</si>
  <si>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</si>
  <si>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</si>
  <si>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</si>
  <si>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</si>
  <si>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</si>
  <si>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</si>
  <si>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</si>
  <si>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</si>
  <si>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</si>
  <si>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</si>
  <si>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</si>
  <si>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</si>
  <si>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</si>
  <si>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</si>
  <si>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</si>
  <si>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</si>
  <si>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</si>
  <si>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</si>
  <si>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</si>
  <si>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</si>
  <si>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</si>
  <si>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</si>
  <si>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</si>
  <si>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</si>
  <si>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</si>
  <si>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</si>
  <si>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</si>
  <si>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</si>
  <si>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</si>
  <si>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</si>
  <si>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</si>
  <si>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</si>
  <si>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</si>
  <si>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</si>
  <si>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</si>
  <si>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</si>
  <si>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</si>
  <si>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</si>
  <si>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</si>
  <si>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</si>
  <si>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</si>
  <si>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</si>
  <si>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</si>
  <si>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</si>
  <si>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</si>
  <si>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</si>
  <si>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</si>
  <si>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</si>
  <si>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</si>
  <si>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</si>
  <si>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</si>
  <si>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VEVERKOVA</t>
  </si>
  <si>
    <t>Oprava komunikací ve Veverkově ulici</t>
  </si>
  <si>
    <t>STA</t>
  </si>
  <si>
    <t>{33b1063b-49b9-4c4d-93e1-012fce2bc71a}</t>
  </si>
  <si>
    <t>2</t>
  </si>
  <si>
    <t>KRYCÍ LIST SOUPISU PRACÍ</t>
  </si>
  <si>
    <t>Objekt:</t>
  </si>
  <si>
    <t>VEVERKOVA - Oprava komunikací ve Veverkově ulici</t>
  </si>
  <si>
    <t>Hradec Králové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</si>
  <si>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</si>
  <si>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</si>
  <si>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</si>
  <si>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</si>
  <si>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</si>
  <si>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</si>
  <si>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</si>
  <si>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</si>
  <si>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</si>
  <si>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</si>
  <si>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</si>
  <si>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</si>
  <si>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</si>
  <si>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</si>
  <si>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</si>
  <si>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</si>
  <si>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</si>
  <si>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</si>
  <si>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</si>
  <si>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</si>
  <si>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</si>
  <si>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</si>
  <si>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</si>
  <si>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</si>
  <si>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</si>
  <si>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</si>
  <si>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</si>
  <si>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</si>
  <si>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</si>
  <si>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</si>
  <si>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</si>
  <si>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</si>
  <si>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</si>
  <si>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</si>
  <si>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</si>
  <si>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101</t>
  </si>
  <si>
    <t>kontrolní zkoušky na zemní pláni</t>
  </si>
  <si>
    <t>sada</t>
  </si>
  <si>
    <t>4</t>
  </si>
  <si>
    <t>157381315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</si>
  <si>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</si>
  <si>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</si>
  <si>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m2</t>
  </si>
  <si>
    <t>-818175321</t>
  </si>
  <si>
    <t>VV</t>
  </si>
  <si>
    <t>45,89+2,54</t>
  </si>
  <si>
    <t>3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</si>
  <si>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</si>
  <si>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</si>
  <si>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-1471979271</t>
  </si>
  <si>
    <t>"pod vozovkou, vodícími proužky a obrubami"3036,88+0,25*779,51+708,33*(0,13+0,15)</t>
  </si>
  <si>
    <t>113107231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</si>
  <si>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</si>
  <si>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-1897868319</t>
  </si>
  <si>
    <t>"vozovka+vodící proužek"3036,88+779,51</t>
  </si>
  <si>
    <t>2,07+(0,48+0,53)+(0,44+0,36) +2,22</t>
  </si>
  <si>
    <t>"pod chodníky a sjezdy"(238,59+53,87)+71,4</t>
  </si>
  <si>
    <t>Součet</t>
  </si>
  <si>
    <t>5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</si>
  <si>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</si>
  <si>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</si>
  <si>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305424997</t>
  </si>
  <si>
    <t>212,51+116,46</t>
  </si>
  <si>
    <t>6</t>
  </si>
  <si>
    <t>113154548</t>
  </si>
  <si>
    <t>Frézování živičného podkladu nebo krytu s naložením hmot na dopravní prostředek plochy přes 500 do 2 000 m2 pruhu šířky přes 1 m, tloušťky vrstvy 100 mm</t>
  </si>
  <si>
    <t>-883946975</t>
  </si>
  <si>
    <t>7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</si>
  <si>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</si>
  <si>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</si>
  <si>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</si>
  <si>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-1811243622</t>
  </si>
  <si>
    <t>"vodící proužek"779,51</t>
  </si>
  <si>
    <t>8</t>
  </si>
  <si>
    <t>113202111</t>
  </si>
  <si>
    <t>Vytrhání obrub s vybouráním lože, s přemístěním hmot na skládku na vzdálenost do 3 m nebo s naložením na dopravní prostředek z krajníků nebo obrubníků stojatých</t>
  </si>
  <si>
    <t>1866284266</t>
  </si>
  <si>
    <t>9</t>
  </si>
  <si>
    <t>113204111</t>
  </si>
  <si>
    <t>Vytrhání obrub s vybouráním lože, s přemístěním hmot na skládku na vzdálenost do 3 m nebo s naložením na dopravní prostředek záhonových</t>
  </si>
  <si>
    <t>29989694</t>
  </si>
  <si>
    <t>121151103</t>
  </si>
  <si>
    <t>Sejmutí ornice strojně při souvislé ploše do 100 m2, tl. vrstvy do 200 mm</t>
  </si>
  <si>
    <t>540877246</t>
  </si>
  <si>
    <t>0,37*410,6</t>
  </si>
  <si>
    <t>11</t>
  </si>
  <si>
    <t>122252204</t>
  </si>
  <si>
    <t>Odkopávky a prokopávky nezapažené pro silnice a dálnice strojně v hornině třídy těžitelnosti I přes 100 do 500 m3</t>
  </si>
  <si>
    <t>m3</t>
  </si>
  <si>
    <t>1840210836</t>
  </si>
  <si>
    <t>"dle příčných řezů 1.část"4/5*53,85*0,4/2++55,47*(0,4+0,8)/2+40,92*(0,8+0,9)/2+55,73*(0,9+0,9)/2+40,9*(0,9+0,8)/2</t>
  </si>
  <si>
    <t>"dle příčných řezů 2.část"51,45+(0,8+0,1)/2+44,67*(0,1+0,6)/2+3,16*0,6+0,6*21,0+0,6*(7,0+15,5)/2</t>
  </si>
  <si>
    <t>"chodníky a sjezdy"(238,59+53,87)+71,4</t>
  </si>
  <si>
    <t>"výkop zeminy v podloží"0,3*3255,65+0,2*74,75</t>
  </si>
  <si>
    <t>132212132</t>
  </si>
  <si>
    <t>Hloubení nezapažených rýh šířky do 800 mm ručně s urovnáním dna do předepsaného profilu a spádu v hornině třídy těžitelnosti I skupiny 3 nesoudržných</t>
  </si>
  <si>
    <t>-1365161198</t>
  </si>
  <si>
    <t>"pro chráničky kabelů"62*0,6*0,9</t>
  </si>
  <si>
    <t>13</t>
  </si>
  <si>
    <t>133254101</t>
  </si>
  <si>
    <t>Hloubení zapažených šachet strojně v hornině třídy těžitelnosti I skupiny 3 do 20 m3</t>
  </si>
  <si>
    <t>-559851326</t>
  </si>
  <si>
    <t>"pro uliční vpusti"2*1,8*1,8*1,3</t>
  </si>
  <si>
    <t>14</t>
  </si>
  <si>
    <t>151101201</t>
  </si>
  <si>
    <t>Zřízení pažení stěn výkopu bez rozepření nebo vzepření příložné, hloubky do 4 m</t>
  </si>
  <si>
    <t>-1245807970</t>
  </si>
  <si>
    <t>"pro uliční vpusti"2*1,8*4*0,93</t>
  </si>
  <si>
    <t>15</t>
  </si>
  <si>
    <t>151101211</t>
  </si>
  <si>
    <t>Odstranění pažení stěn výkopu bez rozepření nebo vzepření s uložením pažin na vzdálenost do 3 m od okraje výkopu příložné, hloubky do 4 m</t>
  </si>
  <si>
    <t>-2026318274</t>
  </si>
  <si>
    <t>16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</si>
  <si>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</si>
  <si>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</si>
  <si>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1816213667</t>
  </si>
  <si>
    <t>"doprava ornice tama zpět"2*15,192</t>
  </si>
  <si>
    <t>17</t>
  </si>
  <si>
    <t>162751116</t>
  </si>
  <si>
    <t>Vodorovné přemístění výkopku nebo sypaniny po suchu na obvyklém dopravním prostředku, bez naložení výkopku, avšak se složením bez rozhrnutí z horniny třídy těžitelnosti I skupiny 1 až 3 na vzdálenost přes 8 000 do 9 000 m</t>
  </si>
  <si>
    <t>-1001856573</t>
  </si>
  <si>
    <t>"přebytek z vozovek"250,3823-1,607</t>
  </si>
  <si>
    <t>"výkop pro chodníky a sjezdy"36,386</t>
  </si>
  <si>
    <t>"přebytek z chrániček"33,48-16,678</t>
  </si>
  <si>
    <t>"přebytek z vpusíi"8,424-4,98</t>
  </si>
  <si>
    <t>"výkop v podloží"0,3*3255,65+0,2*74,75</t>
  </si>
  <si>
    <t>18</t>
  </si>
  <si>
    <t>167151101</t>
  </si>
  <si>
    <t>Nakládání, skládání a překládání neulehlého výkopku nebo sypaniny strojně nakládání, množství do 100 m3, z horniny třídy těžitelnosti I, skupiny 1 až 3</t>
  </si>
  <si>
    <t>-163560607</t>
  </si>
  <si>
    <t>"zpětný převoz ornice"15,192</t>
  </si>
  <si>
    <t>19</t>
  </si>
  <si>
    <t>M</t>
  </si>
  <si>
    <t>102</t>
  </si>
  <si>
    <t>zemina vhodná do podloží</t>
  </si>
  <si>
    <t>1801263568</t>
  </si>
  <si>
    <t>991,645</t>
  </si>
  <si>
    <t>20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</si>
  <si>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</si>
  <si>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</si>
  <si>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-412770702</t>
  </si>
  <si>
    <t>"násypy pod vozovkami dle příčných řezů"1/5*53,85*0,1/2+51,45*1/9*0,1+44,67*1/9*0,1</t>
  </si>
  <si>
    <t>"sanace aktivní zóny zeminou vhodnou do podloží"991,645</t>
  </si>
  <si>
    <t>171201231</t>
  </si>
  <si>
    <t>Poplatek za uložení stavebního odpadu na recyklační skládce (skládkovné) zeminy a kamení zatříděného do Katalogu odpadů pod kódem 17 05 04</t>
  </si>
  <si>
    <t>t</t>
  </si>
  <si>
    <t>-1813682142</t>
  </si>
  <si>
    <t>"objemová hmotnost 1,8t/m3"1297,052*1,8</t>
  </si>
  <si>
    <t>22</t>
  </si>
  <si>
    <t>171251201</t>
  </si>
  <si>
    <t>Uložení sypaniny na skládky nebo meziskládky bez hutnění s upravením uložené sypaniny do předepsaného tvaru</t>
  </si>
  <si>
    <t>-2116556570</t>
  </si>
  <si>
    <t>"zemina+ornice"1297,052+15,192</t>
  </si>
  <si>
    <t>23</t>
  </si>
  <si>
    <t>174151101</t>
  </si>
  <si>
    <t>Zásyp sypaninou z jakékoliv horniny strojně s uložením výkopku ve vrstvách se zhutněním jam, šachet, rýh nebo kolem objektů v těchto vykopávkách</t>
  </si>
  <si>
    <t>-944643430</t>
  </si>
  <si>
    <t>"vpusti"2*0,83*(1,8*1,8-0,24)</t>
  </si>
  <si>
    <t>"chráničky"(0,6*0,49-0,03)*62</t>
  </si>
  <si>
    <t>24</t>
  </si>
  <si>
    <t>59213001</t>
  </si>
  <si>
    <t>žlab kabelový betonový 100x18,5/10x10cm</t>
  </si>
  <si>
    <t>601050062</t>
  </si>
  <si>
    <t>25</t>
  </si>
  <si>
    <t>59213344</t>
  </si>
  <si>
    <t>poklop kabelového žlabu betonový 500x160x35mm</t>
  </si>
  <si>
    <t>kus</t>
  </si>
  <si>
    <t>-433865738</t>
  </si>
  <si>
    <t>62,000*2</t>
  </si>
  <si>
    <t>26</t>
  </si>
  <si>
    <t>181152302</t>
  </si>
  <si>
    <t>Úprava pláně na stavbách silnic a dálnic strojně v zářezech mimo skalních se zhutněním</t>
  </si>
  <si>
    <t>-1124607051</t>
  </si>
  <si>
    <t>"pod zpevněnými plochami"2870,84+767,9*0,25+688,7*(0,13+0,15)+238,59+53,87+71,4+74,75</t>
  </si>
  <si>
    <t>27</t>
  </si>
  <si>
    <t>181351003</t>
  </si>
  <si>
    <t>Rozprostření a urovnání ornice v rovině nebo ve svahu sklonu do 1:5 strojně při souvislé ploše do 100 m2, tl. vrstvy do 200 mm</t>
  </si>
  <si>
    <t>-944147178</t>
  </si>
  <si>
    <t>28</t>
  </si>
  <si>
    <t>181411131</t>
  </si>
  <si>
    <t>Založení trávníku na půdě předem připravené plochy do 1000 m2 výsevem včetně utažení parkového v rovině nebo na svahu do 1:5</t>
  </si>
  <si>
    <t>1446805440</t>
  </si>
  <si>
    <t>29</t>
  </si>
  <si>
    <t>00572410</t>
  </si>
  <si>
    <t>osivo směs travní parková</t>
  </si>
  <si>
    <t>kg</t>
  </si>
  <si>
    <t>280781698</t>
  </si>
  <si>
    <t>151,92*0,03</t>
  </si>
  <si>
    <t>30</t>
  </si>
  <si>
    <t>181951111</t>
  </si>
  <si>
    <t>Úprava pláně vyrovnáním výškových rozdílů strojně v hornině třídy těžitelnosti I, skupiny 1 až 3 bez zhutnění</t>
  </si>
  <si>
    <t>-980775911</t>
  </si>
  <si>
    <t>Vodorovné konstrukce</t>
  </si>
  <si>
    <t>31</t>
  </si>
  <si>
    <t>451317777</t>
  </si>
  <si>
    <t>Podklad nebo lože pod dlažbu (přídlažbu) v ploše vodorovné nebo ve sklonu do 1:5, tloušťky od 50 do 100 mm z betonu prostého</t>
  </si>
  <si>
    <t>825441664</t>
  </si>
  <si>
    <t>"lože pod vpust"0,6*0,6*3,14*2</t>
  </si>
  <si>
    <t>32</t>
  </si>
  <si>
    <t>452141112</t>
  </si>
  <si>
    <t>Osazení plastových podkladních a vyrovnávacích prvků pro šachty a vpusti prstenců nebo adaptérů včetně zalití cementovou maltou s kamenivem průměru do DN 500, výšky přes 50 do 100 mm</t>
  </si>
  <si>
    <t>824447912</t>
  </si>
  <si>
    <t>Komunikace pozemní</t>
  </si>
  <si>
    <t>33</t>
  </si>
  <si>
    <t>564861011</t>
  </si>
  <si>
    <t>Podklad ze štěrkodrti ŠD s rozprostřením a zhutněním plochy jednotlivě do 100 m2, po zhutnění tl. 200 mm</t>
  </si>
  <si>
    <t>1954617029</t>
  </si>
  <si>
    <t>"chodníky"238,59+53,87</t>
  </si>
  <si>
    <t>34</t>
  </si>
  <si>
    <t>564871011</t>
  </si>
  <si>
    <t>Podklad ze štěrkodrti ŠD s rozprostřením a zhutněním plochy jednotlivě do 100 m2, po zhutnění tl. 250 mm</t>
  </si>
  <si>
    <t>-1261391834</t>
  </si>
  <si>
    <t>"pod sjezdy, drátkobeton, vozovku s rozšířením pod vodící proužky a opěru obrub"71,4+74,75+2870,84+767,9*0,25+688,7*0,28</t>
  </si>
  <si>
    <t>35</t>
  </si>
  <si>
    <t>564910411</t>
  </si>
  <si>
    <t>Podklad nebo podsyp z asfaltového recyklátu s rozprostřením a zhutněním plochy jednotlivě do 100 m2, po zhutnění tl. 50 mm</t>
  </si>
  <si>
    <t>-1729743699</t>
  </si>
  <si>
    <t>"pod živičné chodníky a sjezdy"238,59+71,4</t>
  </si>
  <si>
    <t>36</t>
  </si>
  <si>
    <t>565155121</t>
  </si>
  <si>
    <t>Asfaltový beton vrstva podkladní ACP 16 (obalované kamenivo střednězrnné - OKS) s rozprostřením a zhutněním v pruhu šířky přes 3 m, po zhutnění tl. 70 mm</t>
  </si>
  <si>
    <t>-1908215769</t>
  </si>
  <si>
    <t>2504,02+91,55+61,29+72,95+45,65+41,97+53,41</t>
  </si>
  <si>
    <t>37</t>
  </si>
  <si>
    <t>573211108</t>
  </si>
  <si>
    <t>Postřik spojovací PS bez posypu kamenivem z asfaltu silničního, v množství 0,40 kg/m2</t>
  </si>
  <si>
    <t>-888548684</t>
  </si>
  <si>
    <t>38</t>
  </si>
  <si>
    <t>567122114</t>
  </si>
  <si>
    <t>Podklad ze směsi stmelené cementem SC bez dilatačních spár, s rozprostřením a zhutněním SC C 8/10 (KSC I), po zhutnění tl. 150 mm</t>
  </si>
  <si>
    <t>1102141051</t>
  </si>
  <si>
    <t>"pod drátkobetonem a vozovkou"74,75+2870,84</t>
  </si>
  <si>
    <t>39</t>
  </si>
  <si>
    <t>573111113</t>
  </si>
  <si>
    <t>Postřik infiltrační PI z asfaltu silničního s posypem kamenivem, v množství 1,50 kg/m2</t>
  </si>
  <si>
    <t>2080806678</t>
  </si>
  <si>
    <t>40</t>
  </si>
  <si>
    <t>577134221</t>
  </si>
  <si>
    <t>Asfaltový beton vrstva obrusná ACO 11 (ABS) s rozprostřením a se zhutněním z nemodifikovaného asfaltu v pruhu šířky přes 3 m tř. II, po zhutnění tl. 40 mm</t>
  </si>
  <si>
    <t>-442013168</t>
  </si>
  <si>
    <t>41</t>
  </si>
  <si>
    <t>577143111</t>
  </si>
  <si>
    <t>Asfaltový beton vrstva obrusná ACO 8 (ABJ) s rozprostřením a se zhutněním z nemodifikovaného asfaltu v pruhu šířky do 3 m, po zhutnění tl. 50 mm</t>
  </si>
  <si>
    <t>1152802609</t>
  </si>
  <si>
    <t>"živičné chodníky a sjezdy"238,59+71,4</t>
  </si>
  <si>
    <t>42</t>
  </si>
  <si>
    <t>581141213</t>
  </si>
  <si>
    <t>Kryt cementobetonový silničních komunikací skupiny CB II tl. 220 mm</t>
  </si>
  <si>
    <t>-299729329</t>
  </si>
  <si>
    <t>43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</si>
  <si>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</si>
  <si>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</si>
  <si>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192456268</t>
  </si>
  <si>
    <t>43,02+10,85</t>
  </si>
  <si>
    <t>44</t>
  </si>
  <si>
    <t>59245226</t>
  </si>
  <si>
    <t>dlažba pro nevidomé betonová 200x100mm tl 80mm barevná</t>
  </si>
  <si>
    <t>181487173</t>
  </si>
  <si>
    <t>53,87-3,89-5,18</t>
  </si>
  <si>
    <t>45</t>
  </si>
  <si>
    <t>BET.K08C02</t>
  </si>
  <si>
    <t>BEST-KLASIKO/8CM ČERVENÁ</t>
  </si>
  <si>
    <t>1108095590</t>
  </si>
  <si>
    <t>"pruh podél nástupní hrany zastávky MHD"5,18</t>
  </si>
  <si>
    <t>46</t>
  </si>
  <si>
    <t>BET.VL8C01</t>
  </si>
  <si>
    <t>BEST-VODÍCÍ LINIE/8CM PŘÍRODNÍ</t>
  </si>
  <si>
    <t>54948702</t>
  </si>
  <si>
    <t>Vedení trubní dálková a přípojná</t>
  </si>
  <si>
    <t>47</t>
  </si>
  <si>
    <t>895941302</t>
  </si>
  <si>
    <t>Osazení vpusti uliční z betonových dílců DN 450 dno s kalištěm</t>
  </si>
  <si>
    <t>1026745003</t>
  </si>
  <si>
    <t>48</t>
  </si>
  <si>
    <t>59223332</t>
  </si>
  <si>
    <t>vpusť uliční DN 450 kaliště 450/300x50mm</t>
  </si>
  <si>
    <t>925422988</t>
  </si>
  <si>
    <t>49</t>
  </si>
  <si>
    <t>895941313</t>
  </si>
  <si>
    <t>Osazení vpusti uliční z betonových dílců DN 450 skruž horní 295 mm</t>
  </si>
  <si>
    <t>-1145925066</t>
  </si>
  <si>
    <t>50</t>
  </si>
  <si>
    <t>59223857</t>
  </si>
  <si>
    <t>skruž betonová horní pro uliční vpusť 450x295x50mm</t>
  </si>
  <si>
    <t>-1678713051</t>
  </si>
  <si>
    <t>51</t>
  </si>
  <si>
    <t>895941321</t>
  </si>
  <si>
    <t>Osazení vpusti uliční z betonových dílců DN 450 skruž středová 195 mm</t>
  </si>
  <si>
    <t>944663632</t>
  </si>
  <si>
    <t>52</t>
  </si>
  <si>
    <t>59223860</t>
  </si>
  <si>
    <t>skruž betonová středová pro uliční vpusť 450x195x50mm</t>
  </si>
  <si>
    <t>-322264379</t>
  </si>
  <si>
    <t>53</t>
  </si>
  <si>
    <t>59223854</t>
  </si>
  <si>
    <t>skruž betonová s odtokem 150mm PVC pro uliční vpusť 450x350x50mm</t>
  </si>
  <si>
    <t>-296500935</t>
  </si>
  <si>
    <t>54</t>
  </si>
  <si>
    <t>59223864</t>
  </si>
  <si>
    <t>prstenec pro uliční vpusť vyrovnávací betonový 390x60x130mm</t>
  </si>
  <si>
    <t>-97546176</t>
  </si>
  <si>
    <t>55</t>
  </si>
  <si>
    <t>28661789</t>
  </si>
  <si>
    <t>koš kalový ocelový pro silniční vpusť 425mm vč. madla</t>
  </si>
  <si>
    <t>-459081925</t>
  </si>
  <si>
    <t>56</t>
  </si>
  <si>
    <t>899132121</t>
  </si>
  <si>
    <t>Výměna (výšková úprava) poklopu kanalizačního s rámem pevným s ošetřením podkladních vrstev hloubky do 25 cm</t>
  </si>
  <si>
    <t>-367946846</t>
  </si>
  <si>
    <t>"snížení"5</t>
  </si>
  <si>
    <t>"zvýšení"2</t>
  </si>
  <si>
    <t>57</t>
  </si>
  <si>
    <t>899132211</t>
  </si>
  <si>
    <t>Výměna (výšková úprava) poklopu vodovodního samonivelačního nebo pevného ventilového</t>
  </si>
  <si>
    <t>1615561534</t>
  </si>
  <si>
    <t>"snížení"6</t>
  </si>
  <si>
    <t>"zvýšení"3</t>
  </si>
  <si>
    <t>58</t>
  </si>
  <si>
    <t>899132213</t>
  </si>
  <si>
    <t>Výměna (výšková úprava) poklopu vodovodního samonivelačního nebo pevného hydrantového</t>
  </si>
  <si>
    <t>2146987697</t>
  </si>
  <si>
    <t>"snížení"1</t>
  </si>
  <si>
    <t>60</t>
  </si>
  <si>
    <t>899204112</t>
  </si>
  <si>
    <t>Osazení mříží litinových včetně rámů a košů na bahno pro třídu zatížení D400, E600</t>
  </si>
  <si>
    <t>224354961</t>
  </si>
  <si>
    <t>61</t>
  </si>
  <si>
    <t>59224481</t>
  </si>
  <si>
    <t>mříž vtoková s rámem pro uliční vpusť 500x500, zatížení 40 tun</t>
  </si>
  <si>
    <t>-1523491825</t>
  </si>
  <si>
    <t>Ostatní konstrukce a práce, bourání</t>
  </si>
  <si>
    <t>62</t>
  </si>
  <si>
    <t>901</t>
  </si>
  <si>
    <t>posun označníku zastávky MHD</t>
  </si>
  <si>
    <t>-1985932160</t>
  </si>
  <si>
    <t>107</t>
  </si>
  <si>
    <t>912211131</t>
  </si>
  <si>
    <t>Montáž směrového sloupku plastového pružného - balisety přišroubováním k podkladu</t>
  </si>
  <si>
    <t>-2008551793</t>
  </si>
  <si>
    <t>108</t>
  </si>
  <si>
    <t>56288000</t>
  </si>
  <si>
    <t>sloupek plastový baliseta</t>
  </si>
  <si>
    <t>2137914037</t>
  </si>
  <si>
    <t>63</t>
  </si>
  <si>
    <t>913111115</t>
  </si>
  <si>
    <t>Montáž a demontáž dočasných dopravních značek samostatných značek základních</t>
  </si>
  <si>
    <t>-1336199233</t>
  </si>
  <si>
    <t>64</t>
  </si>
  <si>
    <t>913121111</t>
  </si>
  <si>
    <t>Montáž a demontáž dočasných dopravních značek kompletních značek vč. podstavce a sloupku základních</t>
  </si>
  <si>
    <t>1162454978</t>
  </si>
  <si>
    <t>65</t>
  </si>
  <si>
    <t>913211112</t>
  </si>
  <si>
    <t>Montáž a demontáž dočasných dopravních zábran reflexních, šířky 2,5 m</t>
  </si>
  <si>
    <t>416479965</t>
  </si>
  <si>
    <t>3+2*2+2*2+2+2+3</t>
  </si>
  <si>
    <t>66</t>
  </si>
  <si>
    <t>915111112</t>
  </si>
  <si>
    <t>Vodorovné dopravní značení stříkané barvou dělící čára šířky 125 mm souvislá bílá retroreflexní</t>
  </si>
  <si>
    <t>389569270</t>
  </si>
  <si>
    <t>"V10e"6,08*10+3,0*2+2,0*4+4*2,0</t>
  </si>
  <si>
    <t>"V13"8,8</t>
  </si>
  <si>
    <t>67</t>
  </si>
  <si>
    <t>915111116</t>
  </si>
  <si>
    <t>Vodorovné dopravní značení stříkané barvou dělící čára šířky 125 mm souvislá žlutá retroreflexní</t>
  </si>
  <si>
    <t>274516769</t>
  </si>
  <si>
    <t>"V12a"1,6*2+7,0+9,5+35*6+18,4+19,9+15,9+4,8</t>
  </si>
  <si>
    <t>"V15 červeně"8,7*3</t>
  </si>
  <si>
    <t>68</t>
  </si>
  <si>
    <t>915131112</t>
  </si>
  <si>
    <t>Vodorovné dopravní značení stříkané barvou přechody pro chodce, šipky, symboly bílé retroreflexní</t>
  </si>
  <si>
    <t>2042508246</t>
  </si>
  <si>
    <t>"V15 symboly"(0,32+0,36)*3</t>
  </si>
  <si>
    <t>"V13"0,5*(2,2+2,8+2,8+1,7)</t>
  </si>
  <si>
    <t>"V7a"0,86*(12+14+14)</t>
  </si>
  <si>
    <t>69</t>
  </si>
  <si>
    <t>915131116</t>
  </si>
  <si>
    <t>Vodorovné dopravní značení stříkané barvou přechody pro chodce, šipky, symboly žluté retroreflexní</t>
  </si>
  <si>
    <t>1829054651</t>
  </si>
  <si>
    <t>"V15 červeně"1,07*3</t>
  </si>
  <si>
    <t>70</t>
  </si>
  <si>
    <t>915321115</t>
  </si>
  <si>
    <t>Vodorovné značení předformovaným termoplastem vodící pás pro slabozraké z 6 proužků</t>
  </si>
  <si>
    <t>697771197</t>
  </si>
  <si>
    <t>7,5+7,5+8,1</t>
  </si>
  <si>
    <t>71</t>
  </si>
  <si>
    <t>915491211</t>
  </si>
  <si>
    <t>Osazení vodicího proužku z betonových prefabrikovaných desek tl. do 120 mm do lože z cementové malty tl. 20 mm, s vyplněním a zatřením spár cementovou maltou s podkladní vrstvou z betonu prostého tl. 50 až 100 mm šířka proužku 250 mm</t>
  </si>
  <si>
    <t>-1717574804</t>
  </si>
  <si>
    <t>658,7+109,2</t>
  </si>
  <si>
    <t>72</t>
  </si>
  <si>
    <t>59218001</t>
  </si>
  <si>
    <t>krajník betonový silniční 500x250x80mm</t>
  </si>
  <si>
    <t>1400037888</t>
  </si>
  <si>
    <t>73</t>
  </si>
  <si>
    <t>915611111</t>
  </si>
  <si>
    <t>Předznačení pro vodorovné značení stříkané barvou nebo prováděné z nátěrových hmot liniové dělicí čáry, vodicí proužky</t>
  </si>
  <si>
    <t>397695362</t>
  </si>
  <si>
    <t>91,6+288,7+26,1</t>
  </si>
  <si>
    <t>74</t>
  </si>
  <si>
    <t>915621111</t>
  </si>
  <si>
    <t>Předznačení pro vodorovné značení stříkané barvou nebo prováděné z nátěrových hmot plošné šipky, symboly, nápisy</t>
  </si>
  <si>
    <t>583522220</t>
  </si>
  <si>
    <t>41,19+3,21</t>
  </si>
  <si>
    <t>75</t>
  </si>
  <si>
    <t>916111113</t>
  </si>
  <si>
    <t>Osazení silniční obruby z dlažebních kostek v jedné řadě s ložem tl. přes 50 do 100 mm, s vyplněním a zatřením spár cementovou maltou z velkých kostek s boční opěrou z betonu prostého, do lože z betonu prostého téže značky</t>
  </si>
  <si>
    <t>-2053954546</t>
  </si>
  <si>
    <t>76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</si>
  <si>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</si>
  <si>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</si>
  <si>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1579003822</t>
  </si>
  <si>
    <t>"podél okraje autobusové zastávky"6,3+6,0+14,1</t>
  </si>
  <si>
    <t>77</t>
  </si>
  <si>
    <t>59217031</t>
  </si>
  <si>
    <t>obrubník silniční betonový 1000x150x250mm</t>
  </si>
  <si>
    <t>1488853495</t>
  </si>
  <si>
    <t>6,3+2,0+14,1</t>
  </si>
  <si>
    <t>78</t>
  </si>
  <si>
    <t>59217029</t>
  </si>
  <si>
    <t>obrubník silniční betonový nájezdový 1000x150x150mm</t>
  </si>
  <si>
    <t>570085634</t>
  </si>
  <si>
    <t>79</t>
  </si>
  <si>
    <t>59217041</t>
  </si>
  <si>
    <t>obrubník betonový bezbariérový přímý 290mm</t>
  </si>
  <si>
    <t>2026978196</t>
  </si>
  <si>
    <t>80</t>
  </si>
  <si>
    <t>59217093</t>
  </si>
  <si>
    <t>obrubník betonový bezbarierový přechodový 250-290mm</t>
  </si>
  <si>
    <t>1956628544</t>
  </si>
  <si>
    <t>81</t>
  </si>
  <si>
    <t>916241213</t>
  </si>
  <si>
    <t>Osazení obrubníku kamenného se zřízením lože, s vyplněním a zatřením spár cementovou maltou stojatého s boční opěrou z betonu prostého, do lože z betonu prostého</t>
  </si>
  <si>
    <t>706435365</t>
  </si>
  <si>
    <t>(308,7-6,3)+384,5+1,8</t>
  </si>
  <si>
    <t>82</t>
  </si>
  <si>
    <t>916331112</t>
  </si>
  <si>
    <t>Osazení zahradního obrubníku betonového s ložem tl. od 50 do 100 mm z betonu prostého tř. C 12/15 s boční opěrou z betonu prostého tř. C 12/15</t>
  </si>
  <si>
    <t>1106891529</t>
  </si>
  <si>
    <t>1,0*(25+20)</t>
  </si>
  <si>
    <t>83</t>
  </si>
  <si>
    <t>59217002</t>
  </si>
  <si>
    <t>obrubník zahradní betonový šedý 1000x50x200mm</t>
  </si>
  <si>
    <t>-1917715935</t>
  </si>
  <si>
    <t>84</t>
  </si>
  <si>
    <t>916431112</t>
  </si>
  <si>
    <t>Osazení betonového bezbariérového obrubníku s ložem betonovým tl. 150 mm úložná šířka do 400 mm s boční opěrou</t>
  </si>
  <si>
    <t>-1684932065</t>
  </si>
  <si>
    <t>12+4</t>
  </si>
  <si>
    <t>85</t>
  </si>
  <si>
    <t>919111112</t>
  </si>
  <si>
    <t>Řezání dilatačních spár v čerstvém cementobetonovém krytu příčných nebo podélných, šířky 4 mm, hloubky přes 60 do 80 mm</t>
  </si>
  <si>
    <t>-482033607</t>
  </si>
  <si>
    <t>2,25*4+1,25+43,0</t>
  </si>
  <si>
    <t>86</t>
  </si>
  <si>
    <t>919112111</t>
  </si>
  <si>
    <t>Řezání dilatačních spár v živičném krytu příčných nebo podélných, šířky 4 mm, hloubky do 60 mm</t>
  </si>
  <si>
    <t>-1179846312</t>
  </si>
  <si>
    <t>"straně vodícího proužku a v napojeních příčných vozovek"52,8+767,9+(1,1+12,3+1,0)+(0,9+11,0+1,5)+(1,4+14,5+1,3)+(0,8+13,8+1,0)+(1,0+13,0+1,4)</t>
  </si>
  <si>
    <t>87</t>
  </si>
  <si>
    <t>919122111</t>
  </si>
  <si>
    <t>Utěsnění dilatačních spár zálivkou za tepla v cementobetonovém nebo živičném krytu včetně adhezního nátěru s těsnicím profilem pod zálivkou, pro komůrky šířky 10 mm, hloubky 20 mm</t>
  </si>
  <si>
    <t>1608606145</t>
  </si>
  <si>
    <t>"cementobetonový kryt"53,25</t>
  </si>
  <si>
    <t>"živičný kryt"896,7</t>
  </si>
  <si>
    <t>88</t>
  </si>
  <si>
    <t>919735111</t>
  </si>
  <si>
    <t>Řezání stávajícího živičného krytu nebo podkladu hloubky do 50 mm</t>
  </si>
  <si>
    <t>724553257</t>
  </si>
  <si>
    <t>129,2+133,4</t>
  </si>
  <si>
    <t>89</t>
  </si>
  <si>
    <t>919735112</t>
  </si>
  <si>
    <t>Řezání stávajícího živičného krytu nebo podkladu hloubky přes 50 do 100 mm</t>
  </si>
  <si>
    <t>-1343406089</t>
  </si>
  <si>
    <t>10,2+(5,4+5,6+7,4)+7,5+(5,8+5,5+5,4)</t>
  </si>
  <si>
    <t>90</t>
  </si>
  <si>
    <t>919735123</t>
  </si>
  <si>
    <t>Řezání stávajícího betonového krytu nebo podkladu hloubky přes 100 do 150 mm</t>
  </si>
  <si>
    <t>-972993095</t>
  </si>
  <si>
    <t>"nájezdové pruhy"(0,6+0,5)+(0,4+0,5)</t>
  </si>
  <si>
    <t>91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</si>
  <si>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</si>
  <si>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</si>
  <si>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1016153442</t>
  </si>
  <si>
    <t>"před pokládkou živičného krytu"2870,84+309,99</t>
  </si>
  <si>
    <t>92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</si>
  <si>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</si>
  <si>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</si>
  <si>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2023923150</t>
  </si>
  <si>
    <t>93</t>
  </si>
  <si>
    <t>979071111</t>
  </si>
  <si>
    <t>Očištění vybouraných dlažebních kostek od spojovacího materiálu, s uložením očištěných kostek na skládku, s odklizením odpadových hmot na hromady a s odklizením vybouraných kostek na vzdálenost do 3 m velkých, s původním vyplněním spár kamenivem těženým</t>
  </si>
  <si>
    <t>852678949</t>
  </si>
  <si>
    <t>7,9+1,5</t>
  </si>
  <si>
    <t>997</t>
  </si>
  <si>
    <t>Doprava suti a vybouraných hmot</t>
  </si>
  <si>
    <t>94</t>
  </si>
  <si>
    <t>997221551</t>
  </si>
  <si>
    <t>Vodorovná doprava suti bez naložení, ale se složením a s hrubým urovnáním ze sypkých materiálů, na vzdálenost do 1 km</t>
  </si>
  <si>
    <t>82778418</t>
  </si>
  <si>
    <t>"suť z frézování"698,482</t>
  </si>
  <si>
    <t>"suť z kameniva"2446,467</t>
  </si>
  <si>
    <t>95</t>
  </si>
  <si>
    <t>997221559</t>
  </si>
  <si>
    <t>Vodorovná doprava suti bez naložení, ale se složením a s hrubým urovnáním Příplatek k ceně za každý další započatý 1 km přes 1 km</t>
  </si>
  <si>
    <t>1310253233</t>
  </si>
  <si>
    <t>"dalších 8km do předměřic"8*3144,949</t>
  </si>
  <si>
    <t>96</t>
  </si>
  <si>
    <t>997221561</t>
  </si>
  <si>
    <t>Vodorovná doprava suti bez naložení, ale se složením a s hrubým urovnáním z kusových materiálů, na vzdálenost do 1 km</t>
  </si>
  <si>
    <t>1567056471</t>
  </si>
  <si>
    <t>"suť betonová"1601,01</t>
  </si>
  <si>
    <t>"suť živičná v kusech"32,239</t>
  </si>
  <si>
    <t>97</t>
  </si>
  <si>
    <t>997221569</t>
  </si>
  <si>
    <t>1331508955</t>
  </si>
  <si>
    <t>"dalších 8km do Předměřic"8*1633,249</t>
  </si>
  <si>
    <t>98</t>
  </si>
  <si>
    <t>997221861</t>
  </si>
  <si>
    <t>Poplatek za uložení stavebního odpadu na recyklační skládce (skládkovné) z prostého betonu zatříděného do Katalogu odpadů pod kódem 17 01 01</t>
  </si>
  <si>
    <t>-510826628</t>
  </si>
  <si>
    <t>"betonová suť"48,43*0,26+4186,35*0,325+45*0,04+779,51*0,29</t>
  </si>
  <si>
    <t>99</t>
  </si>
  <si>
    <t>997221873</t>
  </si>
  <si>
    <t>-925553559</t>
  </si>
  <si>
    <t>"suť z kameniva"3231,758*0,29+(3231,798+198,332)*0,44</t>
  </si>
  <si>
    <t>997221875</t>
  </si>
  <si>
    <t>Poplatek za uložení stavebního odpadu na recyklační skládce (skládkovné) asfaltového bez obsahu dehtu zatříděného do Katalogu odpadů pod kódem 17 03 02</t>
  </si>
  <si>
    <t>333098761</t>
  </si>
  <si>
    <t>"živičná suť v kusech"328,97*0,098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</si>
  <si>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</si>
  <si>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</si>
  <si>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</si>
  <si>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</si>
  <si>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1515564268</t>
  </si>
  <si>
    <t>VRN</t>
  </si>
  <si>
    <t>Vedlejší rozpočtové náklady</t>
  </si>
  <si>
    <t>VRN1</t>
  </si>
  <si>
    <t>Průzkumné, zeměměřičské a projektové práce</t>
  </si>
  <si>
    <t>012344000</t>
  </si>
  <si>
    <t>Vytyčovací práce</t>
  </si>
  <si>
    <t>bod</t>
  </si>
  <si>
    <t>1024</t>
  </si>
  <si>
    <t>279510928</t>
  </si>
  <si>
    <t>"osa na začátku a konci"2</t>
  </si>
  <si>
    <t>"odsazená osa v křižovatkách"2*6</t>
  </si>
  <si>
    <t>"oblouky v nárožích"4*6</t>
  </si>
  <si>
    <t>103</t>
  </si>
  <si>
    <t>013254000</t>
  </si>
  <si>
    <t>Dokumentace skutečného provedení stavby</t>
  </si>
  <si>
    <t>-515692792</t>
  </si>
  <si>
    <t>VRN3</t>
  </si>
  <si>
    <t>Zařízení staveniště</t>
  </si>
  <si>
    <t>104</t>
  </si>
  <si>
    <t>034303000</t>
  </si>
  <si>
    <t>Dopravní značení na staveništi</t>
  </si>
  <si>
    <t>…</t>
  </si>
  <si>
    <t>-1463426509</t>
  </si>
  <si>
    <t>"návrh dočasné místní úpravy včetně projednání"1</t>
  </si>
  <si>
    <t>105</t>
  </si>
  <si>
    <t>034503000</t>
  </si>
  <si>
    <t>Informační tabule na staveništi</t>
  </si>
  <si>
    <t>-1405451491</t>
  </si>
  <si>
    <t>VRN7</t>
  </si>
  <si>
    <t>Provozní vlivy</t>
  </si>
  <si>
    <t>106</t>
  </si>
  <si>
    <t>071203000</t>
  </si>
  <si>
    <t>Provoz dalšího subjektu</t>
  </si>
  <si>
    <t>sjezd</t>
  </si>
  <si>
    <t>452910477</t>
  </si>
  <si>
    <t>"provoz k přilehlým pozemkům"14+7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</si>
</sst>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18</v>
      </c>
    </row>
    <row r="7" s="1" customFormat="1" ht="12" customHeight="1">
      <c r="B7" s="20"/>
      <c r="C7" s="21"/>
      <c r="D7" s="31" t="s">
        <v>19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21</v>
      </c>
    </row>
    <row r="8" s="1" customFormat="1" ht="12" customHeight="1">
      <c r="B8" s="20"/>
      <c r="C8" s="21"/>
      <c r="D8" s="31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24</v>
      </c>
      <c r="AL8" s="21"/>
      <c r="AM8" s="21"/>
      <c r="AN8" s="32" t="s">
        <v>25</v>
      </c>
      <c r="AO8" s="21"/>
      <c r="AP8" s="21"/>
      <c r="AQ8" s="21"/>
      <c r="AR8" s="19"/>
      <c r="BE8" s="30"/>
      <c r="BS8" s="16" t="s">
        <v>26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27</v>
      </c>
    </row>
    <row r="10" s="1" customFormat="1" ht="12" customHeight="1">
      <c r="B10" s="20"/>
      <c r="C10" s="21"/>
      <c r="D10" s="31" t="s">
        <v>28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29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18</v>
      </c>
    </row>
    <row r="11" s="1" customFormat="1" ht="18.48" customHeight="1">
      <c r="B11" s="20"/>
      <c r="C11" s="21"/>
      <c r="D11" s="21"/>
      <c r="E11" s="26" t="s">
        <v>23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30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18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18</v>
      </c>
    </row>
    <row r="13" s="1" customFormat="1" ht="12" customHeight="1">
      <c r="B13" s="20"/>
      <c r="C13" s="21"/>
      <c r="D13" s="31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29</v>
      </c>
      <c r="AL13" s="21"/>
      <c r="AM13" s="21"/>
      <c r="AN13" s="33" t="s">
        <v>32</v>
      </c>
      <c r="AO13" s="21"/>
      <c r="AP13" s="21"/>
      <c r="AQ13" s="21"/>
      <c r="AR13" s="19"/>
      <c r="BE13" s="30"/>
      <c r="BS13" s="16" t="s">
        <v>18</v>
      </c>
    </row>
    <row r="14">
      <c r="B14" s="20"/>
      <c r="C14" s="21"/>
      <c r="D14" s="21"/>
      <c r="E14" s="33" t="s">
        <v>32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30</v>
      </c>
      <c r="AL14" s="21"/>
      <c r="AM14" s="21"/>
      <c r="AN14" s="33" t="s">
        <v>32</v>
      </c>
      <c r="AO14" s="21"/>
      <c r="AP14" s="21"/>
      <c r="AQ14" s="21"/>
      <c r="AR14" s="19"/>
      <c r="BE14" s="30"/>
      <c r="BS14" s="16" t="s">
        <v>18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29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30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29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30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41</v>
      </c>
      <c r="E29" s="46"/>
      <c r="F29" s="31" t="s">
        <v>42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43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44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45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46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47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48</v>
      </c>
      <c r="U35" s="53"/>
      <c r="V35" s="53"/>
      <c r="W35" s="53"/>
      <c r="X35" s="55" t="s">
        <v>49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50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51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52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53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52</v>
      </c>
      <c r="AI60" s="41"/>
      <c r="AJ60" s="41"/>
      <c r="AK60" s="41"/>
      <c r="AL60" s="41"/>
      <c r="AM60" s="63" t="s">
        <v>53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54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55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52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53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52</v>
      </c>
      <c r="AI75" s="41"/>
      <c r="AJ75" s="41"/>
      <c r="AK75" s="41"/>
      <c r="AL75" s="41"/>
      <c r="AM75" s="63" t="s">
        <v>53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56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TSHK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Oprava komunikací v HK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22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24</v>
      </c>
      <c r="AJ87" s="39"/>
      <c r="AK87" s="39"/>
      <c r="AL87" s="39"/>
      <c r="AM87" s="78" t="str">
        <f>IF(AN8= "","",AN8)</f>
        <v>15. 8. 2018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28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33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57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31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35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58</v>
      </c>
      <c r="D92" s="93"/>
      <c r="E92" s="93"/>
      <c r="F92" s="93"/>
      <c r="G92" s="93"/>
      <c r="H92" s="94"/>
      <c r="I92" s="95" t="s">
        <v>59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60</v>
      </c>
      <c r="AH92" s="93"/>
      <c r="AI92" s="93"/>
      <c r="AJ92" s="93"/>
      <c r="AK92" s="93"/>
      <c r="AL92" s="93"/>
      <c r="AM92" s="93"/>
      <c r="AN92" s="95" t="s">
        <v>61</v>
      </c>
      <c r="AO92" s="93"/>
      <c r="AP92" s="97"/>
      <c r="AQ92" s="98" t="s">
        <v>62</v>
      </c>
      <c r="AR92" s="43"/>
      <c r="AS92" s="99" t="s">
        <v>63</v>
      </c>
      <c r="AT92" s="100" t="s">
        <v>64</v>
      </c>
      <c r="AU92" s="100" t="s">
        <v>65</v>
      </c>
      <c r="AV92" s="100" t="s">
        <v>66</v>
      </c>
      <c r="AW92" s="100" t="s">
        <v>67</v>
      </c>
      <c r="AX92" s="100" t="s">
        <v>68</v>
      </c>
      <c r="AY92" s="100" t="s">
        <v>69</v>
      </c>
      <c r="AZ92" s="100" t="s">
        <v>70</v>
      </c>
      <c r="BA92" s="100" t="s">
        <v>71</v>
      </c>
      <c r="BB92" s="100" t="s">
        <v>72</v>
      </c>
      <c r="BC92" s="100" t="s">
        <v>73</v>
      </c>
      <c r="BD92" s="101" t="s">
        <v>74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75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76</v>
      </c>
      <c r="BT94" s="116" t="s">
        <v>77</v>
      </c>
      <c r="BU94" s="117" t="s">
        <v>78</v>
      </c>
      <c r="BV94" s="116" t="s">
        <v>79</v>
      </c>
      <c r="BW94" s="116" t="s">
        <v>5</v>
      </c>
      <c r="BX94" s="116" t="s">
        <v>80</v>
      </c>
      <c r="CL94" s="116" t="s">
        <v>1</v>
      </c>
    </row>
    <row r="95" s="7" customFormat="1" ht="24.75" customHeight="1">
      <c r="A95" s="118" t="s">
        <v>81</v>
      </c>
      <c r="B95" s="119"/>
      <c r="C95" s="120"/>
      <c r="D95" s="121" t="s">
        <v>82</v>
      </c>
      <c r="E95" s="121"/>
      <c r="F95" s="121"/>
      <c r="G95" s="121"/>
      <c r="H95" s="121"/>
      <c r="I95" s="122"/>
      <c r="J95" s="121" t="s">
        <v>83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'VEVERKOVA - Oprava komuni...'!J30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84</v>
      </c>
      <c r="AR95" s="125"/>
      <c r="AS95" s="126">
        <v>0</v>
      </c>
      <c r="AT95" s="127">
        <f>ROUND(SUM(AV95:AW95),2)</f>
        <v>0</v>
      </c>
      <c r="AU95" s="128">
        <f>'VEVERKOVA - Oprava komuni...'!P128</f>
        <v>0</v>
      </c>
      <c r="AV95" s="127">
        <f>'VEVERKOVA - Oprava komuni...'!J33</f>
        <v>0</v>
      </c>
      <c r="AW95" s="127">
        <f>'VEVERKOVA - Oprava komuni...'!J34</f>
        <v>0</v>
      </c>
      <c r="AX95" s="127">
        <f>'VEVERKOVA - Oprava komuni...'!J35</f>
        <v>0</v>
      </c>
      <c r="AY95" s="127">
        <f>'VEVERKOVA - Oprava komuni...'!J36</f>
        <v>0</v>
      </c>
      <c r="AZ95" s="127">
        <f>'VEVERKOVA - Oprava komuni...'!F33</f>
        <v>0</v>
      </c>
      <c r="BA95" s="127">
        <f>'VEVERKOVA - Oprava komuni...'!F34</f>
        <v>0</v>
      </c>
      <c r="BB95" s="127">
        <f>'VEVERKOVA - Oprava komuni...'!F35</f>
        <v>0</v>
      </c>
      <c r="BC95" s="127">
        <f>'VEVERKOVA - Oprava komuni...'!F36</f>
        <v>0</v>
      </c>
      <c r="BD95" s="129">
        <f>'VEVERKOVA - Oprava komuni...'!F37</f>
        <v>0</v>
      </c>
      <c r="BE95" s="7"/>
      <c r="BT95" s="130" t="s">
        <v>21</v>
      </c>
      <c r="BV95" s="130" t="s">
        <v>79</v>
      </c>
      <c r="BW95" s="130" t="s">
        <v>85</v>
      </c>
      <c r="BX95" s="130" t="s">
        <v>5</v>
      </c>
      <c r="CL95" s="130" t="s">
        <v>1</v>
      </c>
      <c r="CM95" s="130" t="s">
        <v>86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TLZbf1CMP6Vgr9QBYhaBmn33EUDOs3dcIuK+iKpDrxWeNNf0131i4ZRNuBNtgzjLmuJ217LuRqdOTnsnpE/kvg==" hashValue="DamhJ2KH4LWzNwn0Z2XlFvlksvW9srYRaOSV5iOnD9AIms1epZQVR8zMAAoWC2/ROsCPB2Xz5SNbllY/ui8cg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VEVERKOVA - Oprava komun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86</v>
      </c>
    </row>
    <row r="4" s="1" customFormat="1" ht="24.96" customHeight="1">
      <c r="B4" s="19"/>
      <c r="D4" s="133" t="s">
        <v>87</v>
      </c>
      <c r="L4" s="19"/>
      <c r="M4" s="134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5" t="s">
        <v>16</v>
      </c>
      <c r="L6" s="19"/>
    </row>
    <row r="7" s="1" customFormat="1" ht="16.5" customHeight="1">
      <c r="B7" s="19"/>
      <c r="E7" s="136" t="str">
        <f>'Rekapitulace stavby'!K6</f>
        <v>Oprava komunikací v HK</v>
      </c>
      <c r="F7" s="135"/>
      <c r="G7" s="135"/>
      <c r="H7" s="135"/>
      <c r="L7" s="19"/>
    </row>
    <row r="8" s="2" customFormat="1" ht="12" customHeight="1">
      <c r="A8" s="37"/>
      <c r="B8" s="43"/>
      <c r="C8" s="37"/>
      <c r="D8" s="135" t="s">
        <v>88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7" t="s">
        <v>89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5" t="s">
        <v>19</v>
      </c>
      <c r="E11" s="37"/>
      <c r="F11" s="138" t="s">
        <v>1</v>
      </c>
      <c r="G11" s="37"/>
      <c r="H11" s="37"/>
      <c r="I11" s="135" t="s">
        <v>20</v>
      </c>
      <c r="J11" s="138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22</v>
      </c>
      <c r="E12" s="37"/>
      <c r="F12" s="138" t="s">
        <v>90</v>
      </c>
      <c r="G12" s="37"/>
      <c r="H12" s="37"/>
      <c r="I12" s="135" t="s">
        <v>24</v>
      </c>
      <c r="J12" s="139" t="str">
        <f>'Rekapitulace stavby'!AN8</f>
        <v>15. 8. 2018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5" t="s">
        <v>28</v>
      </c>
      <c r="E14" s="37"/>
      <c r="F14" s="37"/>
      <c r="G14" s="37"/>
      <c r="H14" s="37"/>
      <c r="I14" s="135" t="s">
        <v>29</v>
      </c>
      <c r="J14" s="138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8" t="str">
        <f>IF('Rekapitulace stavby'!E11="","",'Rekapitulace stavby'!E11)</f>
        <v xml:space="preserve"> </v>
      </c>
      <c r="F15" s="37"/>
      <c r="G15" s="37"/>
      <c r="H15" s="37"/>
      <c r="I15" s="135" t="s">
        <v>30</v>
      </c>
      <c r="J15" s="138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5" t="s">
        <v>31</v>
      </c>
      <c r="E17" s="37"/>
      <c r="F17" s="37"/>
      <c r="G17" s="37"/>
      <c r="H17" s="37"/>
      <c r="I17" s="135" t="s">
        <v>29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8"/>
      <c r="G18" s="138"/>
      <c r="H18" s="138"/>
      <c r="I18" s="135" t="s">
        <v>30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5" t="s">
        <v>33</v>
      </c>
      <c r="E20" s="37"/>
      <c r="F20" s="37"/>
      <c r="G20" s="37"/>
      <c r="H20" s="37"/>
      <c r="I20" s="135" t="s">
        <v>29</v>
      </c>
      <c r="J20" s="138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8" t="str">
        <f>IF('Rekapitulace stavby'!E17="","",'Rekapitulace stavby'!E17)</f>
        <v xml:space="preserve"> </v>
      </c>
      <c r="F21" s="37"/>
      <c r="G21" s="37"/>
      <c r="H21" s="37"/>
      <c r="I21" s="135" t="s">
        <v>30</v>
      </c>
      <c r="J21" s="138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5" t="s">
        <v>35</v>
      </c>
      <c r="E23" s="37"/>
      <c r="F23" s="37"/>
      <c r="G23" s="37"/>
      <c r="H23" s="37"/>
      <c r="I23" s="135" t="s">
        <v>29</v>
      </c>
      <c r="J23" s="138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8" t="str">
        <f>IF('Rekapitulace stavby'!E20="","",'Rekapitulace stavby'!E20)</f>
        <v xml:space="preserve"> </v>
      </c>
      <c r="F24" s="37"/>
      <c r="G24" s="37"/>
      <c r="H24" s="37"/>
      <c r="I24" s="135" t="s">
        <v>30</v>
      </c>
      <c r="J24" s="138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5" t="s">
        <v>36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4"/>
      <c r="E29" s="144"/>
      <c r="F29" s="144"/>
      <c r="G29" s="144"/>
      <c r="H29" s="144"/>
      <c r="I29" s="144"/>
      <c r="J29" s="144"/>
      <c r="K29" s="144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5" t="s">
        <v>37</v>
      </c>
      <c r="E30" s="37"/>
      <c r="F30" s="37"/>
      <c r="G30" s="37"/>
      <c r="H30" s="37"/>
      <c r="I30" s="37"/>
      <c r="J30" s="146">
        <f>ROUND(J128,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4"/>
      <c r="E31" s="144"/>
      <c r="F31" s="144"/>
      <c r="G31" s="144"/>
      <c r="H31" s="144"/>
      <c r="I31" s="144"/>
      <c r="J31" s="144"/>
      <c r="K31" s="144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7" t="s">
        <v>39</v>
      </c>
      <c r="G32" s="37"/>
      <c r="H32" s="37"/>
      <c r="I32" s="147" t="s">
        <v>38</v>
      </c>
      <c r="J32" s="147" t="s">
        <v>40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8" t="s">
        <v>41</v>
      </c>
      <c r="E33" s="135" t="s">
        <v>42</v>
      </c>
      <c r="F33" s="149">
        <f>ROUND((SUM(BE128:BE349)),  2)</f>
        <v>0</v>
      </c>
      <c r="G33" s="37"/>
      <c r="H33" s="37"/>
      <c r="I33" s="150">
        <v>0.20999999999999999</v>
      </c>
      <c r="J33" s="149">
        <f>ROUND(((SUM(BE128:BE349))*I33),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5" t="s">
        <v>43</v>
      </c>
      <c r="F34" s="149">
        <f>ROUND((SUM(BF128:BF349)),  2)</f>
        <v>0</v>
      </c>
      <c r="G34" s="37"/>
      <c r="H34" s="37"/>
      <c r="I34" s="150">
        <v>0.12</v>
      </c>
      <c r="J34" s="149">
        <f>ROUND(((SUM(BF128:BF349))*I34),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44</v>
      </c>
      <c r="F35" s="149">
        <f>ROUND((SUM(BG128:BG349)),  2)</f>
        <v>0</v>
      </c>
      <c r="G35" s="37"/>
      <c r="H35" s="37"/>
      <c r="I35" s="150">
        <v>0.20999999999999999</v>
      </c>
      <c r="J35" s="149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5" t="s">
        <v>45</v>
      </c>
      <c r="F36" s="149">
        <f>ROUND((SUM(BH128:BH349)),  2)</f>
        <v>0</v>
      </c>
      <c r="G36" s="37"/>
      <c r="H36" s="37"/>
      <c r="I36" s="150">
        <v>0.12</v>
      </c>
      <c r="J36" s="149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5" t="s">
        <v>46</v>
      </c>
      <c r="F37" s="149">
        <f>ROUND((SUM(BI128:BI349)),  2)</f>
        <v>0</v>
      </c>
      <c r="G37" s="37"/>
      <c r="H37" s="37"/>
      <c r="I37" s="150">
        <v>0</v>
      </c>
      <c r="J37" s="149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8" t="s">
        <v>50</v>
      </c>
      <c r="E50" s="159"/>
      <c r="F50" s="159"/>
      <c r="G50" s="158" t="s">
        <v>51</v>
      </c>
      <c r="H50" s="159"/>
      <c r="I50" s="159"/>
      <c r="J50" s="159"/>
      <c r="K50" s="159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0" t="s">
        <v>52</v>
      </c>
      <c r="E61" s="161"/>
      <c r="F61" s="162" t="s">
        <v>53</v>
      </c>
      <c r="G61" s="160" t="s">
        <v>52</v>
      </c>
      <c r="H61" s="161"/>
      <c r="I61" s="161"/>
      <c r="J61" s="163" t="s">
        <v>53</v>
      </c>
      <c r="K61" s="161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8" t="s">
        <v>54</v>
      </c>
      <c r="E65" s="164"/>
      <c r="F65" s="164"/>
      <c r="G65" s="158" t="s">
        <v>55</v>
      </c>
      <c r="H65" s="164"/>
      <c r="I65" s="164"/>
      <c r="J65" s="164"/>
      <c r="K65" s="164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0" t="s">
        <v>52</v>
      </c>
      <c r="E76" s="161"/>
      <c r="F76" s="162" t="s">
        <v>53</v>
      </c>
      <c r="G76" s="160" t="s">
        <v>52</v>
      </c>
      <c r="H76" s="161"/>
      <c r="I76" s="161"/>
      <c r="J76" s="163" t="s">
        <v>53</v>
      </c>
      <c r="K76" s="161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69" t="str">
        <f>E7</f>
        <v>Oprava komunikací v HK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VEVERKOVA - Oprava komunikací ve Veverkově ulici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22</v>
      </c>
      <c r="D89" s="39"/>
      <c r="E89" s="39"/>
      <c r="F89" s="26" t="str">
        <f>F12</f>
        <v>Hradec Králové</v>
      </c>
      <c r="G89" s="39"/>
      <c r="H89" s="39"/>
      <c r="I89" s="31" t="s">
        <v>24</v>
      </c>
      <c r="J89" s="78" t="str">
        <f>IF(J12="","",J12)</f>
        <v>15. 8. 2018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28</v>
      </c>
      <c r="D91" s="39"/>
      <c r="E91" s="39"/>
      <c r="F91" s="26" t="str">
        <f>E15</f>
        <v xml:space="preserve"> </v>
      </c>
      <c r="G91" s="39"/>
      <c r="H91" s="39"/>
      <c r="I91" s="31" t="s">
        <v>33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31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0" t="s">
        <v>92</v>
      </c>
      <c r="D94" s="171"/>
      <c r="E94" s="171"/>
      <c r="F94" s="171"/>
      <c r="G94" s="171"/>
      <c r="H94" s="171"/>
      <c r="I94" s="171"/>
      <c r="J94" s="172" t="s">
        <v>93</v>
      </c>
      <c r="K94" s="171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3" t="s">
        <v>94</v>
      </c>
      <c r="D96" s="39"/>
      <c r="E96" s="39"/>
      <c r="F96" s="39"/>
      <c r="G96" s="39"/>
      <c r="H96" s="39"/>
      <c r="I96" s="39"/>
      <c r="J96" s="109">
        <f>J128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95</v>
      </c>
    </row>
    <row r="97" s="9" customFormat="1" ht="24.96" customHeight="1">
      <c r="A97" s="9"/>
      <c r="B97" s="174"/>
      <c r="C97" s="175"/>
      <c r="D97" s="176" t="s">
        <v>96</v>
      </c>
      <c r="E97" s="177"/>
      <c r="F97" s="177"/>
      <c r="G97" s="177"/>
      <c r="H97" s="177"/>
      <c r="I97" s="177"/>
      <c r="J97" s="178">
        <f>J129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0"/>
      <c r="C98" s="181"/>
      <c r="D98" s="182" t="s">
        <v>97</v>
      </c>
      <c r="E98" s="183"/>
      <c r="F98" s="183"/>
      <c r="G98" s="183"/>
      <c r="H98" s="183"/>
      <c r="I98" s="183"/>
      <c r="J98" s="184">
        <f>J130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0"/>
      <c r="C99" s="181"/>
      <c r="D99" s="182" t="s">
        <v>98</v>
      </c>
      <c r="E99" s="183"/>
      <c r="F99" s="183"/>
      <c r="G99" s="183"/>
      <c r="H99" s="183"/>
      <c r="I99" s="183"/>
      <c r="J99" s="184">
        <f>J198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0"/>
      <c r="C100" s="181"/>
      <c r="D100" s="182" t="s">
        <v>99</v>
      </c>
      <c r="E100" s="183"/>
      <c r="F100" s="183"/>
      <c r="G100" s="183"/>
      <c r="H100" s="183"/>
      <c r="I100" s="183"/>
      <c r="J100" s="184">
        <f>J202</f>
        <v>0</v>
      </c>
      <c r="K100" s="181"/>
      <c r="L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0"/>
      <c r="C101" s="181"/>
      <c r="D101" s="182" t="s">
        <v>100</v>
      </c>
      <c r="E101" s="183"/>
      <c r="F101" s="183"/>
      <c r="G101" s="183"/>
      <c r="H101" s="183"/>
      <c r="I101" s="183"/>
      <c r="J101" s="184">
        <f>J226</f>
        <v>0</v>
      </c>
      <c r="K101" s="181"/>
      <c r="L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0"/>
      <c r="C102" s="181"/>
      <c r="D102" s="182" t="s">
        <v>101</v>
      </c>
      <c r="E102" s="183"/>
      <c r="F102" s="183"/>
      <c r="G102" s="183"/>
      <c r="H102" s="183"/>
      <c r="I102" s="183"/>
      <c r="J102" s="184">
        <f>J248</f>
        <v>0</v>
      </c>
      <c r="K102" s="181"/>
      <c r="L102" s="18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0"/>
      <c r="C103" s="181"/>
      <c r="D103" s="182" t="s">
        <v>102</v>
      </c>
      <c r="E103" s="183"/>
      <c r="F103" s="183"/>
      <c r="G103" s="183"/>
      <c r="H103" s="183"/>
      <c r="I103" s="183"/>
      <c r="J103" s="184">
        <f>J314</f>
        <v>0</v>
      </c>
      <c r="K103" s="181"/>
      <c r="L103" s="18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0"/>
      <c r="C104" s="181"/>
      <c r="D104" s="182" t="s">
        <v>103</v>
      </c>
      <c r="E104" s="183"/>
      <c r="F104" s="183"/>
      <c r="G104" s="183"/>
      <c r="H104" s="183"/>
      <c r="I104" s="183"/>
      <c r="J104" s="184">
        <f>J333</f>
        <v>0</v>
      </c>
      <c r="K104" s="181"/>
      <c r="L104" s="18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4"/>
      <c r="C105" s="175"/>
      <c r="D105" s="176" t="s">
        <v>104</v>
      </c>
      <c r="E105" s="177"/>
      <c r="F105" s="177"/>
      <c r="G105" s="177"/>
      <c r="H105" s="177"/>
      <c r="I105" s="177"/>
      <c r="J105" s="178">
        <f>J335</f>
        <v>0</v>
      </c>
      <c r="K105" s="175"/>
      <c r="L105" s="17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0"/>
      <c r="C106" s="181"/>
      <c r="D106" s="182" t="s">
        <v>105</v>
      </c>
      <c r="E106" s="183"/>
      <c r="F106" s="183"/>
      <c r="G106" s="183"/>
      <c r="H106" s="183"/>
      <c r="I106" s="183"/>
      <c r="J106" s="184">
        <f>J336</f>
        <v>0</v>
      </c>
      <c r="K106" s="181"/>
      <c r="L106" s="18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0"/>
      <c r="C107" s="181"/>
      <c r="D107" s="182" t="s">
        <v>106</v>
      </c>
      <c r="E107" s="183"/>
      <c r="F107" s="183"/>
      <c r="G107" s="183"/>
      <c r="H107" s="183"/>
      <c r="I107" s="183"/>
      <c r="J107" s="184">
        <f>J343</f>
        <v>0</v>
      </c>
      <c r="K107" s="181"/>
      <c r="L107" s="18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0"/>
      <c r="C108" s="181"/>
      <c r="D108" s="182" t="s">
        <v>107</v>
      </c>
      <c r="E108" s="183"/>
      <c r="F108" s="183"/>
      <c r="G108" s="183"/>
      <c r="H108" s="183"/>
      <c r="I108" s="183"/>
      <c r="J108" s="184">
        <f>J347</f>
        <v>0</v>
      </c>
      <c r="K108" s="181"/>
      <c r="L108" s="18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4" s="2" customFormat="1" ht="6.96" customHeight="1">
      <c r="A114" s="37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108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169" t="str">
        <f>E7</f>
        <v>Oprava komunikací v HK</v>
      </c>
      <c r="F118" s="31"/>
      <c r="G118" s="31"/>
      <c r="H118" s="31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88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75" t="str">
        <f>E9</f>
        <v>VEVERKOVA - Oprava komunikací ve Veverkově ulici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22</v>
      </c>
      <c r="D122" s="39"/>
      <c r="E122" s="39"/>
      <c r="F122" s="26" t="str">
        <f>F12</f>
        <v>Hradec Králové</v>
      </c>
      <c r="G122" s="39"/>
      <c r="H122" s="39"/>
      <c r="I122" s="31" t="s">
        <v>24</v>
      </c>
      <c r="J122" s="78" t="str">
        <f>IF(J12="","",J12)</f>
        <v>15. 8. 2018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9"/>
      <c r="E124" s="39"/>
      <c r="F124" s="26" t="str">
        <f>E15</f>
        <v xml:space="preserve"> </v>
      </c>
      <c r="G124" s="39"/>
      <c r="H124" s="39"/>
      <c r="I124" s="31" t="s">
        <v>33</v>
      </c>
      <c r="J124" s="35" t="str">
        <f>E21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31</v>
      </c>
      <c r="D125" s="39"/>
      <c r="E125" s="39"/>
      <c r="F125" s="26" t="str">
        <f>IF(E18="","",E18)</f>
        <v>Vyplň údaj</v>
      </c>
      <c r="G125" s="39"/>
      <c r="H125" s="39"/>
      <c r="I125" s="31" t="s">
        <v>35</v>
      </c>
      <c r="J125" s="35" t="str">
        <f>E24</f>
        <v xml:space="preserve"> 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86"/>
      <c r="B127" s="187"/>
      <c r="C127" s="188" t="s">
        <v>109</v>
      </c>
      <c r="D127" s="189" t="s">
        <v>62</v>
      </c>
      <c r="E127" s="189" t="s">
        <v>58</v>
      </c>
      <c r="F127" s="189" t="s">
        <v>59</v>
      </c>
      <c r="G127" s="189" t="s">
        <v>110</v>
      </c>
      <c r="H127" s="189" t="s">
        <v>111</v>
      </c>
      <c r="I127" s="189" t="s">
        <v>112</v>
      </c>
      <c r="J127" s="190" t="s">
        <v>93</v>
      </c>
      <c r="K127" s="191" t="s">
        <v>113</v>
      </c>
      <c r="L127" s="192"/>
      <c r="M127" s="99" t="s">
        <v>1</v>
      </c>
      <c r="N127" s="100" t="s">
        <v>41</v>
      </c>
      <c r="O127" s="100" t="s">
        <v>114</v>
      </c>
      <c r="P127" s="100" t="s">
        <v>115</v>
      </c>
      <c r="Q127" s="100" t="s">
        <v>116</v>
      </c>
      <c r="R127" s="100" t="s">
        <v>117</v>
      </c>
      <c r="S127" s="100" t="s">
        <v>118</v>
      </c>
      <c r="T127" s="101" t="s">
        <v>119</v>
      </c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</row>
    <row r="128" s="2" customFormat="1" ht="22.8" customHeight="1">
      <c r="A128" s="37"/>
      <c r="B128" s="38"/>
      <c r="C128" s="106" t="s">
        <v>120</v>
      </c>
      <c r="D128" s="39"/>
      <c r="E128" s="39"/>
      <c r="F128" s="39"/>
      <c r="G128" s="39"/>
      <c r="H128" s="39"/>
      <c r="I128" s="39"/>
      <c r="J128" s="193">
        <f>BK128</f>
        <v>0</v>
      </c>
      <c r="K128" s="39"/>
      <c r="L128" s="43"/>
      <c r="M128" s="102"/>
      <c r="N128" s="194"/>
      <c r="O128" s="103"/>
      <c r="P128" s="195">
        <f>P129+P335</f>
        <v>0</v>
      </c>
      <c r="Q128" s="103"/>
      <c r="R128" s="195">
        <f>R129+R335</f>
        <v>253.60084919999997</v>
      </c>
      <c r="S128" s="103"/>
      <c r="T128" s="196">
        <f>T129+T335</f>
        <v>4055.4687600000002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76</v>
      </c>
      <c r="AU128" s="16" t="s">
        <v>95</v>
      </c>
      <c r="BK128" s="197">
        <f>BK129+BK335</f>
        <v>0</v>
      </c>
    </row>
    <row r="129" s="12" customFormat="1" ht="25.92" customHeight="1">
      <c r="A129" s="12"/>
      <c r="B129" s="198"/>
      <c r="C129" s="199"/>
      <c r="D129" s="200" t="s">
        <v>76</v>
      </c>
      <c r="E129" s="201" t="s">
        <v>121</v>
      </c>
      <c r="F129" s="201" t="s">
        <v>122</v>
      </c>
      <c r="G129" s="199"/>
      <c r="H129" s="199"/>
      <c r="I129" s="202"/>
      <c r="J129" s="203">
        <f>BK129</f>
        <v>0</v>
      </c>
      <c r="K129" s="199"/>
      <c r="L129" s="204"/>
      <c r="M129" s="205"/>
      <c r="N129" s="206"/>
      <c r="O129" s="206"/>
      <c r="P129" s="207">
        <f>P130+P198+P202+P226+P248+P314+P333</f>
        <v>0</v>
      </c>
      <c r="Q129" s="206"/>
      <c r="R129" s="207">
        <f>R130+R198+R202+R226+R248+R314+R333</f>
        <v>253.60084919999997</v>
      </c>
      <c r="S129" s="206"/>
      <c r="T129" s="208">
        <f>T130+T198+T202+T226+T248+T314+T333</f>
        <v>4055.4687600000002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9" t="s">
        <v>21</v>
      </c>
      <c r="AT129" s="210" t="s">
        <v>76</v>
      </c>
      <c r="AU129" s="210" t="s">
        <v>77</v>
      </c>
      <c r="AY129" s="209" t="s">
        <v>123</v>
      </c>
      <c r="BK129" s="211">
        <f>BK130+BK198+BK202+BK226+BK248+BK314+BK333</f>
        <v>0</v>
      </c>
    </row>
    <row r="130" s="12" customFormat="1" ht="22.8" customHeight="1">
      <c r="A130" s="12"/>
      <c r="B130" s="198"/>
      <c r="C130" s="199"/>
      <c r="D130" s="200" t="s">
        <v>76</v>
      </c>
      <c r="E130" s="212" t="s">
        <v>21</v>
      </c>
      <c r="F130" s="212" t="s">
        <v>124</v>
      </c>
      <c r="G130" s="199"/>
      <c r="H130" s="199"/>
      <c r="I130" s="202"/>
      <c r="J130" s="213">
        <f>BK130</f>
        <v>0</v>
      </c>
      <c r="K130" s="199"/>
      <c r="L130" s="204"/>
      <c r="M130" s="205"/>
      <c r="N130" s="206"/>
      <c r="O130" s="206"/>
      <c r="P130" s="207">
        <f>SUM(P131:P197)</f>
        <v>0</v>
      </c>
      <c r="Q130" s="206"/>
      <c r="R130" s="207">
        <f>SUM(R131:R197)</f>
        <v>2.8330387999999997</v>
      </c>
      <c r="S130" s="206"/>
      <c r="T130" s="208">
        <f>SUM(T131:T197)</f>
        <v>3986.1821600000003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9" t="s">
        <v>21</v>
      </c>
      <c r="AT130" s="210" t="s">
        <v>76</v>
      </c>
      <c r="AU130" s="210" t="s">
        <v>21</v>
      </c>
      <c r="AY130" s="209" t="s">
        <v>123</v>
      </c>
      <c r="BK130" s="211">
        <f>SUM(BK131:BK197)</f>
        <v>0</v>
      </c>
    </row>
    <row r="131" s="2" customFormat="1" ht="16.5" customHeight="1">
      <c r="A131" s="37"/>
      <c r="B131" s="38"/>
      <c r="C131" s="214" t="s">
        <v>21</v>
      </c>
      <c r="D131" s="214" t="s">
        <v>125</v>
      </c>
      <c r="E131" s="215" t="s">
        <v>126</v>
      </c>
      <c r="F131" s="216" t="s">
        <v>127</v>
      </c>
      <c r="G131" s="217" t="s">
        <v>128</v>
      </c>
      <c r="H131" s="218">
        <v>4</v>
      </c>
      <c r="I131" s="219"/>
      <c r="J131" s="220">
        <f>ROUND(I131*H131,2)</f>
        <v>0</v>
      </c>
      <c r="K131" s="221"/>
      <c r="L131" s="43"/>
      <c r="M131" s="222" t="s">
        <v>1</v>
      </c>
      <c r="N131" s="223" t="s">
        <v>42</v>
      </c>
      <c r="O131" s="90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6" t="s">
        <v>129</v>
      </c>
      <c r="AT131" s="226" t="s">
        <v>125</v>
      </c>
      <c r="AU131" s="226" t="s">
        <v>86</v>
      </c>
      <c r="AY131" s="16" t="s">
        <v>123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6" t="s">
        <v>21</v>
      </c>
      <c r="BK131" s="227">
        <f>ROUND(I131*H131,2)</f>
        <v>0</v>
      </c>
      <c r="BL131" s="16" t="s">
        <v>129</v>
      </c>
      <c r="BM131" s="226" t="s">
        <v>130</v>
      </c>
    </row>
    <row r="132" s="2" customFormat="1" ht="66.75" customHeight="1">
      <c r="A132" s="37"/>
      <c r="B132" s="38"/>
      <c r="C132" s="214" t="s">
        <v>86</v>
      </c>
      <c r="D132" s="214" t="s">
        <v>125</v>
      </c>
      <c r="E132" s="215" t="s">
        <v>131</v>
      </c>
      <c r="F132" s="216" t="s">
        <v>132</v>
      </c>
      <c r="G132" s="217" t="s">
        <v>133</v>
      </c>
      <c r="H132" s="218">
        <v>48.43</v>
      </c>
      <c r="I132" s="219"/>
      <c r="J132" s="220">
        <f>ROUND(I132*H132,2)</f>
        <v>0</v>
      </c>
      <c r="K132" s="221"/>
      <c r="L132" s="43"/>
      <c r="M132" s="222" t="s">
        <v>1</v>
      </c>
      <c r="N132" s="223" t="s">
        <v>42</v>
      </c>
      <c r="O132" s="90"/>
      <c r="P132" s="224">
        <f>O132*H132</f>
        <v>0</v>
      </c>
      <c r="Q132" s="224">
        <v>0</v>
      </c>
      <c r="R132" s="224">
        <f>Q132*H132</f>
        <v>0</v>
      </c>
      <c r="S132" s="224">
        <v>0.26000000000000001</v>
      </c>
      <c r="T132" s="225">
        <f>S132*H132</f>
        <v>12.591800000000001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6" t="s">
        <v>129</v>
      </c>
      <c r="AT132" s="226" t="s">
        <v>125</v>
      </c>
      <c r="AU132" s="226" t="s">
        <v>86</v>
      </c>
      <c r="AY132" s="16" t="s">
        <v>123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6" t="s">
        <v>21</v>
      </c>
      <c r="BK132" s="227">
        <f>ROUND(I132*H132,2)</f>
        <v>0</v>
      </c>
      <c r="BL132" s="16" t="s">
        <v>129</v>
      </c>
      <c r="BM132" s="226" t="s">
        <v>134</v>
      </c>
    </row>
    <row r="133" s="13" customFormat="1">
      <c r="A133" s="13"/>
      <c r="B133" s="228"/>
      <c r="C133" s="229"/>
      <c r="D133" s="230" t="s">
        <v>135</v>
      </c>
      <c r="E133" s="231" t="s">
        <v>1</v>
      </c>
      <c r="F133" s="232" t="s">
        <v>136</v>
      </c>
      <c r="G133" s="229"/>
      <c r="H133" s="233">
        <v>48.43</v>
      </c>
      <c r="I133" s="234"/>
      <c r="J133" s="229"/>
      <c r="K133" s="229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135</v>
      </c>
      <c r="AU133" s="239" t="s">
        <v>86</v>
      </c>
      <c r="AV133" s="13" t="s">
        <v>86</v>
      </c>
      <c r="AW133" s="13" t="s">
        <v>34</v>
      </c>
      <c r="AX133" s="13" t="s">
        <v>21</v>
      </c>
      <c r="AY133" s="239" t="s">
        <v>123</v>
      </c>
    </row>
    <row r="134" s="2" customFormat="1" ht="66.75" customHeight="1">
      <c r="A134" s="37"/>
      <c r="B134" s="38"/>
      <c r="C134" s="214" t="s">
        <v>137</v>
      </c>
      <c r="D134" s="214" t="s">
        <v>125</v>
      </c>
      <c r="E134" s="215" t="s">
        <v>138</v>
      </c>
      <c r="F134" s="216" t="s">
        <v>139</v>
      </c>
      <c r="G134" s="217" t="s">
        <v>133</v>
      </c>
      <c r="H134" s="218">
        <v>3430.0900000000001</v>
      </c>
      <c r="I134" s="219"/>
      <c r="J134" s="220">
        <f>ROUND(I134*H134,2)</f>
        <v>0</v>
      </c>
      <c r="K134" s="221"/>
      <c r="L134" s="43"/>
      <c r="M134" s="222" t="s">
        <v>1</v>
      </c>
      <c r="N134" s="223" t="s">
        <v>42</v>
      </c>
      <c r="O134" s="90"/>
      <c r="P134" s="224">
        <f>O134*H134</f>
        <v>0</v>
      </c>
      <c r="Q134" s="224">
        <v>0</v>
      </c>
      <c r="R134" s="224">
        <f>Q134*H134</f>
        <v>0</v>
      </c>
      <c r="S134" s="224">
        <v>0.44</v>
      </c>
      <c r="T134" s="225">
        <f>S134*H134</f>
        <v>1509.2396000000001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6" t="s">
        <v>129</v>
      </c>
      <c r="AT134" s="226" t="s">
        <v>125</v>
      </c>
      <c r="AU134" s="226" t="s">
        <v>86</v>
      </c>
      <c r="AY134" s="16" t="s">
        <v>123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6" t="s">
        <v>21</v>
      </c>
      <c r="BK134" s="227">
        <f>ROUND(I134*H134,2)</f>
        <v>0</v>
      </c>
      <c r="BL134" s="16" t="s">
        <v>129</v>
      </c>
      <c r="BM134" s="226" t="s">
        <v>140</v>
      </c>
    </row>
    <row r="135" s="13" customFormat="1">
      <c r="A135" s="13"/>
      <c r="B135" s="228"/>
      <c r="C135" s="229"/>
      <c r="D135" s="230" t="s">
        <v>135</v>
      </c>
      <c r="E135" s="231" t="s">
        <v>1</v>
      </c>
      <c r="F135" s="232" t="s">
        <v>141</v>
      </c>
      <c r="G135" s="229"/>
      <c r="H135" s="233">
        <v>3430.0900000000001</v>
      </c>
      <c r="I135" s="234"/>
      <c r="J135" s="229"/>
      <c r="K135" s="229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135</v>
      </c>
      <c r="AU135" s="239" t="s">
        <v>86</v>
      </c>
      <c r="AV135" s="13" t="s">
        <v>86</v>
      </c>
      <c r="AW135" s="13" t="s">
        <v>34</v>
      </c>
      <c r="AX135" s="13" t="s">
        <v>21</v>
      </c>
      <c r="AY135" s="239" t="s">
        <v>123</v>
      </c>
    </row>
    <row r="136" s="2" customFormat="1" ht="62.7" customHeight="1">
      <c r="A136" s="37"/>
      <c r="B136" s="38"/>
      <c r="C136" s="214" t="s">
        <v>129</v>
      </c>
      <c r="D136" s="214" t="s">
        <v>125</v>
      </c>
      <c r="E136" s="215" t="s">
        <v>142</v>
      </c>
      <c r="F136" s="216" t="s">
        <v>143</v>
      </c>
      <c r="G136" s="217" t="s">
        <v>133</v>
      </c>
      <c r="H136" s="218">
        <v>4186.3500000000004</v>
      </c>
      <c r="I136" s="219"/>
      <c r="J136" s="220">
        <f>ROUND(I136*H136,2)</f>
        <v>0</v>
      </c>
      <c r="K136" s="221"/>
      <c r="L136" s="43"/>
      <c r="M136" s="222" t="s">
        <v>1</v>
      </c>
      <c r="N136" s="223" t="s">
        <v>42</v>
      </c>
      <c r="O136" s="90"/>
      <c r="P136" s="224">
        <f>O136*H136</f>
        <v>0</v>
      </c>
      <c r="Q136" s="224">
        <v>0</v>
      </c>
      <c r="R136" s="224">
        <f>Q136*H136</f>
        <v>0</v>
      </c>
      <c r="S136" s="224">
        <v>0.32500000000000001</v>
      </c>
      <c r="T136" s="225">
        <f>S136*H136</f>
        <v>1360.5637500000003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6" t="s">
        <v>129</v>
      </c>
      <c r="AT136" s="226" t="s">
        <v>125</v>
      </c>
      <c r="AU136" s="226" t="s">
        <v>86</v>
      </c>
      <c r="AY136" s="16" t="s">
        <v>123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6" t="s">
        <v>21</v>
      </c>
      <c r="BK136" s="227">
        <f>ROUND(I136*H136,2)</f>
        <v>0</v>
      </c>
      <c r="BL136" s="16" t="s">
        <v>129</v>
      </c>
      <c r="BM136" s="226" t="s">
        <v>144</v>
      </c>
    </row>
    <row r="137" s="13" customFormat="1">
      <c r="A137" s="13"/>
      <c r="B137" s="228"/>
      <c r="C137" s="229"/>
      <c r="D137" s="230" t="s">
        <v>135</v>
      </c>
      <c r="E137" s="231" t="s">
        <v>1</v>
      </c>
      <c r="F137" s="232" t="s">
        <v>145</v>
      </c>
      <c r="G137" s="229"/>
      <c r="H137" s="233">
        <v>3816.3899999999999</v>
      </c>
      <c r="I137" s="234"/>
      <c r="J137" s="229"/>
      <c r="K137" s="229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135</v>
      </c>
      <c r="AU137" s="239" t="s">
        <v>86</v>
      </c>
      <c r="AV137" s="13" t="s">
        <v>86</v>
      </c>
      <c r="AW137" s="13" t="s">
        <v>34</v>
      </c>
      <c r="AX137" s="13" t="s">
        <v>77</v>
      </c>
      <c r="AY137" s="239" t="s">
        <v>123</v>
      </c>
    </row>
    <row r="138" s="13" customFormat="1">
      <c r="A138" s="13"/>
      <c r="B138" s="228"/>
      <c r="C138" s="229"/>
      <c r="D138" s="230" t="s">
        <v>135</v>
      </c>
      <c r="E138" s="231" t="s">
        <v>1</v>
      </c>
      <c r="F138" s="232" t="s">
        <v>146</v>
      </c>
      <c r="G138" s="229"/>
      <c r="H138" s="233">
        <v>6.0999999999999996</v>
      </c>
      <c r="I138" s="234"/>
      <c r="J138" s="229"/>
      <c r="K138" s="229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135</v>
      </c>
      <c r="AU138" s="239" t="s">
        <v>86</v>
      </c>
      <c r="AV138" s="13" t="s">
        <v>86</v>
      </c>
      <c r="AW138" s="13" t="s">
        <v>34</v>
      </c>
      <c r="AX138" s="13" t="s">
        <v>77</v>
      </c>
      <c r="AY138" s="239" t="s">
        <v>123</v>
      </c>
    </row>
    <row r="139" s="13" customFormat="1">
      <c r="A139" s="13"/>
      <c r="B139" s="228"/>
      <c r="C139" s="229"/>
      <c r="D139" s="230" t="s">
        <v>135</v>
      </c>
      <c r="E139" s="231" t="s">
        <v>1</v>
      </c>
      <c r="F139" s="232" t="s">
        <v>147</v>
      </c>
      <c r="G139" s="229"/>
      <c r="H139" s="233">
        <v>363.86000000000001</v>
      </c>
      <c r="I139" s="234"/>
      <c r="J139" s="229"/>
      <c r="K139" s="229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135</v>
      </c>
      <c r="AU139" s="239" t="s">
        <v>86</v>
      </c>
      <c r="AV139" s="13" t="s">
        <v>86</v>
      </c>
      <c r="AW139" s="13" t="s">
        <v>34</v>
      </c>
      <c r="AX139" s="13" t="s">
        <v>77</v>
      </c>
      <c r="AY139" s="239" t="s">
        <v>123</v>
      </c>
    </row>
    <row r="140" s="14" customFormat="1">
      <c r="A140" s="14"/>
      <c r="B140" s="240"/>
      <c r="C140" s="241"/>
      <c r="D140" s="230" t="s">
        <v>135</v>
      </c>
      <c r="E140" s="242" t="s">
        <v>1</v>
      </c>
      <c r="F140" s="243" t="s">
        <v>148</v>
      </c>
      <c r="G140" s="241"/>
      <c r="H140" s="244">
        <v>4186.3499999999995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0" t="s">
        <v>135</v>
      </c>
      <c r="AU140" s="250" t="s">
        <v>86</v>
      </c>
      <c r="AV140" s="14" t="s">
        <v>129</v>
      </c>
      <c r="AW140" s="14" t="s">
        <v>34</v>
      </c>
      <c r="AX140" s="14" t="s">
        <v>21</v>
      </c>
      <c r="AY140" s="250" t="s">
        <v>123</v>
      </c>
    </row>
    <row r="141" s="2" customFormat="1" ht="55.5" customHeight="1">
      <c r="A141" s="37"/>
      <c r="B141" s="38"/>
      <c r="C141" s="214" t="s">
        <v>149</v>
      </c>
      <c r="D141" s="214" t="s">
        <v>125</v>
      </c>
      <c r="E141" s="215" t="s">
        <v>150</v>
      </c>
      <c r="F141" s="216" t="s">
        <v>151</v>
      </c>
      <c r="G141" s="217" t="s">
        <v>133</v>
      </c>
      <c r="H141" s="218">
        <v>328.97000000000003</v>
      </c>
      <c r="I141" s="219"/>
      <c r="J141" s="220">
        <f>ROUND(I141*H141,2)</f>
        <v>0</v>
      </c>
      <c r="K141" s="221"/>
      <c r="L141" s="43"/>
      <c r="M141" s="222" t="s">
        <v>1</v>
      </c>
      <c r="N141" s="223" t="s">
        <v>42</v>
      </c>
      <c r="O141" s="90"/>
      <c r="P141" s="224">
        <f>O141*H141</f>
        <v>0</v>
      </c>
      <c r="Q141" s="224">
        <v>0</v>
      </c>
      <c r="R141" s="224">
        <f>Q141*H141</f>
        <v>0</v>
      </c>
      <c r="S141" s="224">
        <v>0.098000000000000004</v>
      </c>
      <c r="T141" s="225">
        <f>S141*H141</f>
        <v>32.239060000000002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6" t="s">
        <v>129</v>
      </c>
      <c r="AT141" s="226" t="s">
        <v>125</v>
      </c>
      <c r="AU141" s="226" t="s">
        <v>86</v>
      </c>
      <c r="AY141" s="16" t="s">
        <v>123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6" t="s">
        <v>21</v>
      </c>
      <c r="BK141" s="227">
        <f>ROUND(I141*H141,2)</f>
        <v>0</v>
      </c>
      <c r="BL141" s="16" t="s">
        <v>129</v>
      </c>
      <c r="BM141" s="226" t="s">
        <v>152</v>
      </c>
    </row>
    <row r="142" s="13" customFormat="1">
      <c r="A142" s="13"/>
      <c r="B142" s="228"/>
      <c r="C142" s="229"/>
      <c r="D142" s="230" t="s">
        <v>135</v>
      </c>
      <c r="E142" s="231" t="s">
        <v>1</v>
      </c>
      <c r="F142" s="232" t="s">
        <v>153</v>
      </c>
      <c r="G142" s="229"/>
      <c r="H142" s="233">
        <v>328.97000000000003</v>
      </c>
      <c r="I142" s="234"/>
      <c r="J142" s="229"/>
      <c r="K142" s="229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135</v>
      </c>
      <c r="AU142" s="239" t="s">
        <v>86</v>
      </c>
      <c r="AV142" s="13" t="s">
        <v>86</v>
      </c>
      <c r="AW142" s="13" t="s">
        <v>34</v>
      </c>
      <c r="AX142" s="13" t="s">
        <v>21</v>
      </c>
      <c r="AY142" s="239" t="s">
        <v>123</v>
      </c>
    </row>
    <row r="143" s="2" customFormat="1" ht="44.25" customHeight="1">
      <c r="A143" s="37"/>
      <c r="B143" s="38"/>
      <c r="C143" s="214" t="s">
        <v>154</v>
      </c>
      <c r="D143" s="214" t="s">
        <v>125</v>
      </c>
      <c r="E143" s="215" t="s">
        <v>155</v>
      </c>
      <c r="F143" s="216" t="s">
        <v>156</v>
      </c>
      <c r="G143" s="217" t="s">
        <v>133</v>
      </c>
      <c r="H143" s="218">
        <v>3036.8800000000001</v>
      </c>
      <c r="I143" s="219"/>
      <c r="J143" s="220">
        <f>ROUND(I143*H143,2)</f>
        <v>0</v>
      </c>
      <c r="K143" s="221"/>
      <c r="L143" s="43"/>
      <c r="M143" s="222" t="s">
        <v>1</v>
      </c>
      <c r="N143" s="223" t="s">
        <v>42</v>
      </c>
      <c r="O143" s="90"/>
      <c r="P143" s="224">
        <f>O143*H143</f>
        <v>0</v>
      </c>
      <c r="Q143" s="224">
        <v>3.0000000000000001E-05</v>
      </c>
      <c r="R143" s="224">
        <f>Q143*H143</f>
        <v>0.091106400000000004</v>
      </c>
      <c r="S143" s="224">
        <v>0.23000000000000001</v>
      </c>
      <c r="T143" s="225">
        <f>S143*H143</f>
        <v>698.4824000000001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6" t="s">
        <v>129</v>
      </c>
      <c r="AT143" s="226" t="s">
        <v>125</v>
      </c>
      <c r="AU143" s="226" t="s">
        <v>86</v>
      </c>
      <c r="AY143" s="16" t="s">
        <v>123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6" t="s">
        <v>21</v>
      </c>
      <c r="BK143" s="227">
        <f>ROUND(I143*H143,2)</f>
        <v>0</v>
      </c>
      <c r="BL143" s="16" t="s">
        <v>129</v>
      </c>
      <c r="BM143" s="226" t="s">
        <v>157</v>
      </c>
    </row>
    <row r="144" s="2" customFormat="1" ht="44.25" customHeight="1">
      <c r="A144" s="37"/>
      <c r="B144" s="38"/>
      <c r="C144" s="214" t="s">
        <v>158</v>
      </c>
      <c r="D144" s="214" t="s">
        <v>125</v>
      </c>
      <c r="E144" s="215" t="s">
        <v>159</v>
      </c>
      <c r="F144" s="216" t="s">
        <v>160</v>
      </c>
      <c r="G144" s="217" t="s">
        <v>161</v>
      </c>
      <c r="H144" s="218">
        <v>779.50999999999999</v>
      </c>
      <c r="I144" s="219"/>
      <c r="J144" s="220">
        <f>ROUND(I144*H144,2)</f>
        <v>0</v>
      </c>
      <c r="K144" s="221"/>
      <c r="L144" s="43"/>
      <c r="M144" s="222" t="s">
        <v>1</v>
      </c>
      <c r="N144" s="223" t="s">
        <v>42</v>
      </c>
      <c r="O144" s="90"/>
      <c r="P144" s="224">
        <f>O144*H144</f>
        <v>0</v>
      </c>
      <c r="Q144" s="224">
        <v>0</v>
      </c>
      <c r="R144" s="224">
        <f>Q144*H144</f>
        <v>0</v>
      </c>
      <c r="S144" s="224">
        <v>0.28999999999999998</v>
      </c>
      <c r="T144" s="225">
        <f>S144*H144</f>
        <v>226.05789999999999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6" t="s">
        <v>129</v>
      </c>
      <c r="AT144" s="226" t="s">
        <v>125</v>
      </c>
      <c r="AU144" s="226" t="s">
        <v>86</v>
      </c>
      <c r="AY144" s="16" t="s">
        <v>123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6" t="s">
        <v>21</v>
      </c>
      <c r="BK144" s="227">
        <f>ROUND(I144*H144,2)</f>
        <v>0</v>
      </c>
      <c r="BL144" s="16" t="s">
        <v>129</v>
      </c>
      <c r="BM144" s="226" t="s">
        <v>162</v>
      </c>
    </row>
    <row r="145" s="13" customFormat="1">
      <c r="A145" s="13"/>
      <c r="B145" s="228"/>
      <c r="C145" s="229"/>
      <c r="D145" s="230" t="s">
        <v>135</v>
      </c>
      <c r="E145" s="231" t="s">
        <v>1</v>
      </c>
      <c r="F145" s="232" t="s">
        <v>163</v>
      </c>
      <c r="G145" s="229"/>
      <c r="H145" s="233">
        <v>779.50999999999999</v>
      </c>
      <c r="I145" s="234"/>
      <c r="J145" s="229"/>
      <c r="K145" s="229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135</v>
      </c>
      <c r="AU145" s="239" t="s">
        <v>86</v>
      </c>
      <c r="AV145" s="13" t="s">
        <v>86</v>
      </c>
      <c r="AW145" s="13" t="s">
        <v>34</v>
      </c>
      <c r="AX145" s="13" t="s">
        <v>21</v>
      </c>
      <c r="AY145" s="239" t="s">
        <v>123</v>
      </c>
    </row>
    <row r="146" s="2" customFormat="1" ht="49.05" customHeight="1">
      <c r="A146" s="37"/>
      <c r="B146" s="38"/>
      <c r="C146" s="214" t="s">
        <v>164</v>
      </c>
      <c r="D146" s="214" t="s">
        <v>125</v>
      </c>
      <c r="E146" s="215" t="s">
        <v>165</v>
      </c>
      <c r="F146" s="216" t="s">
        <v>166</v>
      </c>
      <c r="G146" s="217" t="s">
        <v>161</v>
      </c>
      <c r="H146" s="218">
        <v>708.33000000000004</v>
      </c>
      <c r="I146" s="219"/>
      <c r="J146" s="220">
        <f>ROUND(I146*H146,2)</f>
        <v>0</v>
      </c>
      <c r="K146" s="221"/>
      <c r="L146" s="43"/>
      <c r="M146" s="222" t="s">
        <v>1</v>
      </c>
      <c r="N146" s="223" t="s">
        <v>42</v>
      </c>
      <c r="O146" s="90"/>
      <c r="P146" s="224">
        <f>O146*H146</f>
        <v>0</v>
      </c>
      <c r="Q146" s="224">
        <v>0</v>
      </c>
      <c r="R146" s="224">
        <f>Q146*H146</f>
        <v>0</v>
      </c>
      <c r="S146" s="224">
        <v>0.20499999999999999</v>
      </c>
      <c r="T146" s="225">
        <f>S146*H146</f>
        <v>145.20765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6" t="s">
        <v>129</v>
      </c>
      <c r="AT146" s="226" t="s">
        <v>125</v>
      </c>
      <c r="AU146" s="226" t="s">
        <v>86</v>
      </c>
      <c r="AY146" s="16" t="s">
        <v>123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6" t="s">
        <v>21</v>
      </c>
      <c r="BK146" s="227">
        <f>ROUND(I146*H146,2)</f>
        <v>0</v>
      </c>
      <c r="BL146" s="16" t="s">
        <v>129</v>
      </c>
      <c r="BM146" s="226" t="s">
        <v>167</v>
      </c>
    </row>
    <row r="147" s="2" customFormat="1" ht="37.8" customHeight="1">
      <c r="A147" s="37"/>
      <c r="B147" s="38"/>
      <c r="C147" s="214" t="s">
        <v>168</v>
      </c>
      <c r="D147" s="214" t="s">
        <v>125</v>
      </c>
      <c r="E147" s="215" t="s">
        <v>169</v>
      </c>
      <c r="F147" s="216" t="s">
        <v>170</v>
      </c>
      <c r="G147" s="217" t="s">
        <v>161</v>
      </c>
      <c r="H147" s="218">
        <v>45</v>
      </c>
      <c r="I147" s="219"/>
      <c r="J147" s="220">
        <f>ROUND(I147*H147,2)</f>
        <v>0</v>
      </c>
      <c r="K147" s="221"/>
      <c r="L147" s="43"/>
      <c r="M147" s="222" t="s">
        <v>1</v>
      </c>
      <c r="N147" s="223" t="s">
        <v>42</v>
      </c>
      <c r="O147" s="90"/>
      <c r="P147" s="224">
        <f>O147*H147</f>
        <v>0</v>
      </c>
      <c r="Q147" s="224">
        <v>0</v>
      </c>
      <c r="R147" s="224">
        <f>Q147*H147</f>
        <v>0</v>
      </c>
      <c r="S147" s="224">
        <v>0.040000000000000001</v>
      </c>
      <c r="T147" s="225">
        <f>S147*H147</f>
        <v>1.8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6" t="s">
        <v>129</v>
      </c>
      <c r="AT147" s="226" t="s">
        <v>125</v>
      </c>
      <c r="AU147" s="226" t="s">
        <v>86</v>
      </c>
      <c r="AY147" s="16" t="s">
        <v>123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6" t="s">
        <v>21</v>
      </c>
      <c r="BK147" s="227">
        <f>ROUND(I147*H147,2)</f>
        <v>0</v>
      </c>
      <c r="BL147" s="16" t="s">
        <v>129</v>
      </c>
      <c r="BM147" s="226" t="s">
        <v>171</v>
      </c>
    </row>
    <row r="148" s="2" customFormat="1" ht="24.15" customHeight="1">
      <c r="A148" s="37"/>
      <c r="B148" s="38"/>
      <c r="C148" s="214" t="s">
        <v>26</v>
      </c>
      <c r="D148" s="214" t="s">
        <v>125</v>
      </c>
      <c r="E148" s="215" t="s">
        <v>172</v>
      </c>
      <c r="F148" s="216" t="s">
        <v>173</v>
      </c>
      <c r="G148" s="217" t="s">
        <v>133</v>
      </c>
      <c r="H148" s="218">
        <v>151.922</v>
      </c>
      <c r="I148" s="219"/>
      <c r="J148" s="220">
        <f>ROUND(I148*H148,2)</f>
        <v>0</v>
      </c>
      <c r="K148" s="221"/>
      <c r="L148" s="43"/>
      <c r="M148" s="222" t="s">
        <v>1</v>
      </c>
      <c r="N148" s="223" t="s">
        <v>42</v>
      </c>
      <c r="O148" s="90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6" t="s">
        <v>129</v>
      </c>
      <c r="AT148" s="226" t="s">
        <v>125</v>
      </c>
      <c r="AU148" s="226" t="s">
        <v>86</v>
      </c>
      <c r="AY148" s="16" t="s">
        <v>123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6" t="s">
        <v>21</v>
      </c>
      <c r="BK148" s="227">
        <f>ROUND(I148*H148,2)</f>
        <v>0</v>
      </c>
      <c r="BL148" s="16" t="s">
        <v>129</v>
      </c>
      <c r="BM148" s="226" t="s">
        <v>174</v>
      </c>
    </row>
    <row r="149" s="13" customFormat="1">
      <c r="A149" s="13"/>
      <c r="B149" s="228"/>
      <c r="C149" s="229"/>
      <c r="D149" s="230" t="s">
        <v>135</v>
      </c>
      <c r="E149" s="231" t="s">
        <v>1</v>
      </c>
      <c r="F149" s="232" t="s">
        <v>175</v>
      </c>
      <c r="G149" s="229"/>
      <c r="H149" s="233">
        <v>151.922</v>
      </c>
      <c r="I149" s="234"/>
      <c r="J149" s="229"/>
      <c r="K149" s="229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135</v>
      </c>
      <c r="AU149" s="239" t="s">
        <v>86</v>
      </c>
      <c r="AV149" s="13" t="s">
        <v>86</v>
      </c>
      <c r="AW149" s="13" t="s">
        <v>34</v>
      </c>
      <c r="AX149" s="13" t="s">
        <v>21</v>
      </c>
      <c r="AY149" s="239" t="s">
        <v>123</v>
      </c>
    </row>
    <row r="150" s="2" customFormat="1" ht="37.8" customHeight="1">
      <c r="A150" s="37"/>
      <c r="B150" s="38"/>
      <c r="C150" s="214" t="s">
        <v>176</v>
      </c>
      <c r="D150" s="214" t="s">
        <v>125</v>
      </c>
      <c r="E150" s="215" t="s">
        <v>177</v>
      </c>
      <c r="F150" s="216" t="s">
        <v>178</v>
      </c>
      <c r="G150" s="217" t="s">
        <v>179</v>
      </c>
      <c r="H150" s="218">
        <v>1605.8879999999999</v>
      </c>
      <c r="I150" s="219"/>
      <c r="J150" s="220">
        <f>ROUND(I150*H150,2)</f>
        <v>0</v>
      </c>
      <c r="K150" s="221"/>
      <c r="L150" s="43"/>
      <c r="M150" s="222" t="s">
        <v>1</v>
      </c>
      <c r="N150" s="223" t="s">
        <v>42</v>
      </c>
      <c r="O150" s="90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6" t="s">
        <v>129</v>
      </c>
      <c r="AT150" s="226" t="s">
        <v>125</v>
      </c>
      <c r="AU150" s="226" t="s">
        <v>86</v>
      </c>
      <c r="AY150" s="16" t="s">
        <v>123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6" t="s">
        <v>21</v>
      </c>
      <c r="BK150" s="227">
        <f>ROUND(I150*H150,2)</f>
        <v>0</v>
      </c>
      <c r="BL150" s="16" t="s">
        <v>129</v>
      </c>
      <c r="BM150" s="226" t="s">
        <v>180</v>
      </c>
    </row>
    <row r="151" s="13" customFormat="1">
      <c r="A151" s="13"/>
      <c r="B151" s="228"/>
      <c r="C151" s="229"/>
      <c r="D151" s="230" t="s">
        <v>135</v>
      </c>
      <c r="E151" s="231" t="s">
        <v>1</v>
      </c>
      <c r="F151" s="232" t="s">
        <v>181</v>
      </c>
      <c r="G151" s="229"/>
      <c r="H151" s="233">
        <v>161.602</v>
      </c>
      <c r="I151" s="234"/>
      <c r="J151" s="229"/>
      <c r="K151" s="229"/>
      <c r="L151" s="235"/>
      <c r="M151" s="236"/>
      <c r="N151" s="237"/>
      <c r="O151" s="237"/>
      <c r="P151" s="237"/>
      <c r="Q151" s="237"/>
      <c r="R151" s="237"/>
      <c r="S151" s="237"/>
      <c r="T151" s="23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9" t="s">
        <v>135</v>
      </c>
      <c r="AU151" s="239" t="s">
        <v>86</v>
      </c>
      <c r="AV151" s="13" t="s">
        <v>86</v>
      </c>
      <c r="AW151" s="13" t="s">
        <v>34</v>
      </c>
      <c r="AX151" s="13" t="s">
        <v>77</v>
      </c>
      <c r="AY151" s="239" t="s">
        <v>123</v>
      </c>
    </row>
    <row r="152" s="13" customFormat="1">
      <c r="A152" s="13"/>
      <c r="B152" s="228"/>
      <c r="C152" s="229"/>
      <c r="D152" s="230" t="s">
        <v>135</v>
      </c>
      <c r="E152" s="231" t="s">
        <v>1</v>
      </c>
      <c r="F152" s="232" t="s">
        <v>182</v>
      </c>
      <c r="G152" s="229"/>
      <c r="H152" s="233">
        <v>88.781000000000006</v>
      </c>
      <c r="I152" s="234"/>
      <c r="J152" s="229"/>
      <c r="K152" s="229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135</v>
      </c>
      <c r="AU152" s="239" t="s">
        <v>86</v>
      </c>
      <c r="AV152" s="13" t="s">
        <v>86</v>
      </c>
      <c r="AW152" s="13" t="s">
        <v>34</v>
      </c>
      <c r="AX152" s="13" t="s">
        <v>77</v>
      </c>
      <c r="AY152" s="239" t="s">
        <v>123</v>
      </c>
    </row>
    <row r="153" s="13" customFormat="1">
      <c r="A153" s="13"/>
      <c r="B153" s="228"/>
      <c r="C153" s="229"/>
      <c r="D153" s="230" t="s">
        <v>135</v>
      </c>
      <c r="E153" s="231" t="s">
        <v>1</v>
      </c>
      <c r="F153" s="232" t="s">
        <v>183</v>
      </c>
      <c r="G153" s="229"/>
      <c r="H153" s="233">
        <v>363.86000000000001</v>
      </c>
      <c r="I153" s="234"/>
      <c r="J153" s="229"/>
      <c r="K153" s="229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135</v>
      </c>
      <c r="AU153" s="239" t="s">
        <v>86</v>
      </c>
      <c r="AV153" s="13" t="s">
        <v>86</v>
      </c>
      <c r="AW153" s="13" t="s">
        <v>34</v>
      </c>
      <c r="AX153" s="13" t="s">
        <v>77</v>
      </c>
      <c r="AY153" s="239" t="s">
        <v>123</v>
      </c>
    </row>
    <row r="154" s="13" customFormat="1">
      <c r="A154" s="13"/>
      <c r="B154" s="228"/>
      <c r="C154" s="229"/>
      <c r="D154" s="230" t="s">
        <v>135</v>
      </c>
      <c r="E154" s="231" t="s">
        <v>1</v>
      </c>
      <c r="F154" s="232" t="s">
        <v>184</v>
      </c>
      <c r="G154" s="229"/>
      <c r="H154" s="233">
        <v>991.64499999999998</v>
      </c>
      <c r="I154" s="234"/>
      <c r="J154" s="229"/>
      <c r="K154" s="229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135</v>
      </c>
      <c r="AU154" s="239" t="s">
        <v>86</v>
      </c>
      <c r="AV154" s="13" t="s">
        <v>86</v>
      </c>
      <c r="AW154" s="13" t="s">
        <v>34</v>
      </c>
      <c r="AX154" s="13" t="s">
        <v>77</v>
      </c>
      <c r="AY154" s="239" t="s">
        <v>123</v>
      </c>
    </row>
    <row r="155" s="14" customFormat="1">
      <c r="A155" s="14"/>
      <c r="B155" s="240"/>
      <c r="C155" s="241"/>
      <c r="D155" s="230" t="s">
        <v>135</v>
      </c>
      <c r="E155" s="242" t="s">
        <v>1</v>
      </c>
      <c r="F155" s="243" t="s">
        <v>148</v>
      </c>
      <c r="G155" s="241"/>
      <c r="H155" s="244">
        <v>1605.8879999999999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0" t="s">
        <v>135</v>
      </c>
      <c r="AU155" s="250" t="s">
        <v>86</v>
      </c>
      <c r="AV155" s="14" t="s">
        <v>129</v>
      </c>
      <c r="AW155" s="14" t="s">
        <v>34</v>
      </c>
      <c r="AX155" s="14" t="s">
        <v>21</v>
      </c>
      <c r="AY155" s="250" t="s">
        <v>123</v>
      </c>
    </row>
    <row r="156" s="2" customFormat="1" ht="44.25" customHeight="1">
      <c r="A156" s="37"/>
      <c r="B156" s="38"/>
      <c r="C156" s="214" t="s">
        <v>8</v>
      </c>
      <c r="D156" s="214" t="s">
        <v>125</v>
      </c>
      <c r="E156" s="215" t="s">
        <v>185</v>
      </c>
      <c r="F156" s="216" t="s">
        <v>186</v>
      </c>
      <c r="G156" s="217" t="s">
        <v>179</v>
      </c>
      <c r="H156" s="218">
        <v>33.479999999999997</v>
      </c>
      <c r="I156" s="219"/>
      <c r="J156" s="220">
        <f>ROUND(I156*H156,2)</f>
        <v>0</v>
      </c>
      <c r="K156" s="221"/>
      <c r="L156" s="43"/>
      <c r="M156" s="222" t="s">
        <v>1</v>
      </c>
      <c r="N156" s="223" t="s">
        <v>42</v>
      </c>
      <c r="O156" s="90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6" t="s">
        <v>129</v>
      </c>
      <c r="AT156" s="226" t="s">
        <v>125</v>
      </c>
      <c r="AU156" s="226" t="s">
        <v>86</v>
      </c>
      <c r="AY156" s="16" t="s">
        <v>123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6" t="s">
        <v>21</v>
      </c>
      <c r="BK156" s="227">
        <f>ROUND(I156*H156,2)</f>
        <v>0</v>
      </c>
      <c r="BL156" s="16" t="s">
        <v>129</v>
      </c>
      <c r="BM156" s="226" t="s">
        <v>187</v>
      </c>
    </row>
    <row r="157" s="13" customFormat="1">
      <c r="A157" s="13"/>
      <c r="B157" s="228"/>
      <c r="C157" s="229"/>
      <c r="D157" s="230" t="s">
        <v>135</v>
      </c>
      <c r="E157" s="231" t="s">
        <v>1</v>
      </c>
      <c r="F157" s="232" t="s">
        <v>188</v>
      </c>
      <c r="G157" s="229"/>
      <c r="H157" s="233">
        <v>33.479999999999997</v>
      </c>
      <c r="I157" s="234"/>
      <c r="J157" s="229"/>
      <c r="K157" s="229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135</v>
      </c>
      <c r="AU157" s="239" t="s">
        <v>86</v>
      </c>
      <c r="AV157" s="13" t="s">
        <v>86</v>
      </c>
      <c r="AW157" s="13" t="s">
        <v>34</v>
      </c>
      <c r="AX157" s="13" t="s">
        <v>21</v>
      </c>
      <c r="AY157" s="239" t="s">
        <v>123</v>
      </c>
    </row>
    <row r="158" s="2" customFormat="1" ht="24.15" customHeight="1">
      <c r="A158" s="37"/>
      <c r="B158" s="38"/>
      <c r="C158" s="214" t="s">
        <v>189</v>
      </c>
      <c r="D158" s="214" t="s">
        <v>125</v>
      </c>
      <c r="E158" s="215" t="s">
        <v>190</v>
      </c>
      <c r="F158" s="216" t="s">
        <v>191</v>
      </c>
      <c r="G158" s="217" t="s">
        <v>179</v>
      </c>
      <c r="H158" s="218">
        <v>8.4239999999999995</v>
      </c>
      <c r="I158" s="219"/>
      <c r="J158" s="220">
        <f>ROUND(I158*H158,2)</f>
        <v>0</v>
      </c>
      <c r="K158" s="221"/>
      <c r="L158" s="43"/>
      <c r="M158" s="222" t="s">
        <v>1</v>
      </c>
      <c r="N158" s="223" t="s">
        <v>42</v>
      </c>
      <c r="O158" s="90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6" t="s">
        <v>129</v>
      </c>
      <c r="AT158" s="226" t="s">
        <v>125</v>
      </c>
      <c r="AU158" s="226" t="s">
        <v>86</v>
      </c>
      <c r="AY158" s="16" t="s">
        <v>123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6" t="s">
        <v>21</v>
      </c>
      <c r="BK158" s="227">
        <f>ROUND(I158*H158,2)</f>
        <v>0</v>
      </c>
      <c r="BL158" s="16" t="s">
        <v>129</v>
      </c>
      <c r="BM158" s="226" t="s">
        <v>192</v>
      </c>
    </row>
    <row r="159" s="13" customFormat="1">
      <c r="A159" s="13"/>
      <c r="B159" s="228"/>
      <c r="C159" s="229"/>
      <c r="D159" s="230" t="s">
        <v>135</v>
      </c>
      <c r="E159" s="231" t="s">
        <v>1</v>
      </c>
      <c r="F159" s="232" t="s">
        <v>193</v>
      </c>
      <c r="G159" s="229"/>
      <c r="H159" s="233">
        <v>8.4239999999999995</v>
      </c>
      <c r="I159" s="234"/>
      <c r="J159" s="229"/>
      <c r="K159" s="229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135</v>
      </c>
      <c r="AU159" s="239" t="s">
        <v>86</v>
      </c>
      <c r="AV159" s="13" t="s">
        <v>86</v>
      </c>
      <c r="AW159" s="13" t="s">
        <v>34</v>
      </c>
      <c r="AX159" s="13" t="s">
        <v>21</v>
      </c>
      <c r="AY159" s="239" t="s">
        <v>123</v>
      </c>
    </row>
    <row r="160" s="2" customFormat="1" ht="24.15" customHeight="1">
      <c r="A160" s="37"/>
      <c r="B160" s="38"/>
      <c r="C160" s="214" t="s">
        <v>194</v>
      </c>
      <c r="D160" s="214" t="s">
        <v>125</v>
      </c>
      <c r="E160" s="215" t="s">
        <v>195</v>
      </c>
      <c r="F160" s="216" t="s">
        <v>196</v>
      </c>
      <c r="G160" s="217" t="s">
        <v>133</v>
      </c>
      <c r="H160" s="218">
        <v>13.392</v>
      </c>
      <c r="I160" s="219"/>
      <c r="J160" s="220">
        <f>ROUND(I160*H160,2)</f>
        <v>0</v>
      </c>
      <c r="K160" s="221"/>
      <c r="L160" s="43"/>
      <c r="M160" s="222" t="s">
        <v>1</v>
      </c>
      <c r="N160" s="223" t="s">
        <v>42</v>
      </c>
      <c r="O160" s="90"/>
      <c r="P160" s="224">
        <f>O160*H160</f>
        <v>0</v>
      </c>
      <c r="Q160" s="224">
        <v>0.00069999999999999999</v>
      </c>
      <c r="R160" s="224">
        <f>Q160*H160</f>
        <v>0.0093743999999999997</v>
      </c>
      <c r="S160" s="224">
        <v>0</v>
      </c>
      <c r="T160" s="22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6" t="s">
        <v>129</v>
      </c>
      <c r="AT160" s="226" t="s">
        <v>125</v>
      </c>
      <c r="AU160" s="226" t="s">
        <v>86</v>
      </c>
      <c r="AY160" s="16" t="s">
        <v>123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6" t="s">
        <v>21</v>
      </c>
      <c r="BK160" s="227">
        <f>ROUND(I160*H160,2)</f>
        <v>0</v>
      </c>
      <c r="BL160" s="16" t="s">
        <v>129</v>
      </c>
      <c r="BM160" s="226" t="s">
        <v>197</v>
      </c>
    </row>
    <row r="161" s="13" customFormat="1">
      <c r="A161" s="13"/>
      <c r="B161" s="228"/>
      <c r="C161" s="229"/>
      <c r="D161" s="230" t="s">
        <v>135</v>
      </c>
      <c r="E161" s="231" t="s">
        <v>1</v>
      </c>
      <c r="F161" s="232" t="s">
        <v>198</v>
      </c>
      <c r="G161" s="229"/>
      <c r="H161" s="233">
        <v>13.392</v>
      </c>
      <c r="I161" s="234"/>
      <c r="J161" s="229"/>
      <c r="K161" s="229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135</v>
      </c>
      <c r="AU161" s="239" t="s">
        <v>86</v>
      </c>
      <c r="AV161" s="13" t="s">
        <v>86</v>
      </c>
      <c r="AW161" s="13" t="s">
        <v>34</v>
      </c>
      <c r="AX161" s="13" t="s">
        <v>21</v>
      </c>
      <c r="AY161" s="239" t="s">
        <v>123</v>
      </c>
    </row>
    <row r="162" s="2" customFormat="1" ht="44.25" customHeight="1">
      <c r="A162" s="37"/>
      <c r="B162" s="38"/>
      <c r="C162" s="214" t="s">
        <v>199</v>
      </c>
      <c r="D162" s="214" t="s">
        <v>125</v>
      </c>
      <c r="E162" s="215" t="s">
        <v>200</v>
      </c>
      <c r="F162" s="216" t="s">
        <v>201</v>
      </c>
      <c r="G162" s="217" t="s">
        <v>133</v>
      </c>
      <c r="H162" s="218">
        <v>13.392</v>
      </c>
      <c r="I162" s="219"/>
      <c r="J162" s="220">
        <f>ROUND(I162*H162,2)</f>
        <v>0</v>
      </c>
      <c r="K162" s="221"/>
      <c r="L162" s="43"/>
      <c r="M162" s="222" t="s">
        <v>1</v>
      </c>
      <c r="N162" s="223" t="s">
        <v>42</v>
      </c>
      <c r="O162" s="90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6" t="s">
        <v>129</v>
      </c>
      <c r="AT162" s="226" t="s">
        <v>125</v>
      </c>
      <c r="AU162" s="226" t="s">
        <v>86</v>
      </c>
      <c r="AY162" s="16" t="s">
        <v>123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6" t="s">
        <v>21</v>
      </c>
      <c r="BK162" s="227">
        <f>ROUND(I162*H162,2)</f>
        <v>0</v>
      </c>
      <c r="BL162" s="16" t="s">
        <v>129</v>
      </c>
      <c r="BM162" s="226" t="s">
        <v>202</v>
      </c>
    </row>
    <row r="163" s="2" customFormat="1" ht="62.7" customHeight="1">
      <c r="A163" s="37"/>
      <c r="B163" s="38"/>
      <c r="C163" s="214" t="s">
        <v>203</v>
      </c>
      <c r="D163" s="214" t="s">
        <v>125</v>
      </c>
      <c r="E163" s="215" t="s">
        <v>204</v>
      </c>
      <c r="F163" s="216" t="s">
        <v>205</v>
      </c>
      <c r="G163" s="217" t="s">
        <v>179</v>
      </c>
      <c r="H163" s="218">
        <v>30.384</v>
      </c>
      <c r="I163" s="219"/>
      <c r="J163" s="220">
        <f>ROUND(I163*H163,2)</f>
        <v>0</v>
      </c>
      <c r="K163" s="221"/>
      <c r="L163" s="43"/>
      <c r="M163" s="222" t="s">
        <v>1</v>
      </c>
      <c r="N163" s="223" t="s">
        <v>42</v>
      </c>
      <c r="O163" s="90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6" t="s">
        <v>129</v>
      </c>
      <c r="AT163" s="226" t="s">
        <v>125</v>
      </c>
      <c r="AU163" s="226" t="s">
        <v>86</v>
      </c>
      <c r="AY163" s="16" t="s">
        <v>123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6" t="s">
        <v>21</v>
      </c>
      <c r="BK163" s="227">
        <f>ROUND(I163*H163,2)</f>
        <v>0</v>
      </c>
      <c r="BL163" s="16" t="s">
        <v>129</v>
      </c>
      <c r="BM163" s="226" t="s">
        <v>206</v>
      </c>
    </row>
    <row r="164" s="13" customFormat="1">
      <c r="A164" s="13"/>
      <c r="B164" s="228"/>
      <c r="C164" s="229"/>
      <c r="D164" s="230" t="s">
        <v>135</v>
      </c>
      <c r="E164" s="231" t="s">
        <v>1</v>
      </c>
      <c r="F164" s="232" t="s">
        <v>207</v>
      </c>
      <c r="G164" s="229"/>
      <c r="H164" s="233">
        <v>30.384</v>
      </c>
      <c r="I164" s="234"/>
      <c r="J164" s="229"/>
      <c r="K164" s="229"/>
      <c r="L164" s="235"/>
      <c r="M164" s="236"/>
      <c r="N164" s="237"/>
      <c r="O164" s="237"/>
      <c r="P164" s="237"/>
      <c r="Q164" s="237"/>
      <c r="R164" s="237"/>
      <c r="S164" s="237"/>
      <c r="T164" s="23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9" t="s">
        <v>135</v>
      </c>
      <c r="AU164" s="239" t="s">
        <v>86</v>
      </c>
      <c r="AV164" s="13" t="s">
        <v>86</v>
      </c>
      <c r="AW164" s="13" t="s">
        <v>34</v>
      </c>
      <c r="AX164" s="13" t="s">
        <v>21</v>
      </c>
      <c r="AY164" s="239" t="s">
        <v>123</v>
      </c>
    </row>
    <row r="165" s="2" customFormat="1" ht="62.7" customHeight="1">
      <c r="A165" s="37"/>
      <c r="B165" s="38"/>
      <c r="C165" s="214" t="s">
        <v>208</v>
      </c>
      <c r="D165" s="214" t="s">
        <v>125</v>
      </c>
      <c r="E165" s="215" t="s">
        <v>209</v>
      </c>
      <c r="F165" s="216" t="s">
        <v>210</v>
      </c>
      <c r="G165" s="217" t="s">
        <v>179</v>
      </c>
      <c r="H165" s="218">
        <v>1297.0519999999999</v>
      </c>
      <c r="I165" s="219"/>
      <c r="J165" s="220">
        <f>ROUND(I165*H165,2)</f>
        <v>0</v>
      </c>
      <c r="K165" s="221"/>
      <c r="L165" s="43"/>
      <c r="M165" s="222" t="s">
        <v>1</v>
      </c>
      <c r="N165" s="223" t="s">
        <v>42</v>
      </c>
      <c r="O165" s="90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6" t="s">
        <v>129</v>
      </c>
      <c r="AT165" s="226" t="s">
        <v>125</v>
      </c>
      <c r="AU165" s="226" t="s">
        <v>86</v>
      </c>
      <c r="AY165" s="16" t="s">
        <v>123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6" t="s">
        <v>21</v>
      </c>
      <c r="BK165" s="227">
        <f>ROUND(I165*H165,2)</f>
        <v>0</v>
      </c>
      <c r="BL165" s="16" t="s">
        <v>129</v>
      </c>
      <c r="BM165" s="226" t="s">
        <v>211</v>
      </c>
    </row>
    <row r="166" s="13" customFormat="1">
      <c r="A166" s="13"/>
      <c r="B166" s="228"/>
      <c r="C166" s="229"/>
      <c r="D166" s="230" t="s">
        <v>135</v>
      </c>
      <c r="E166" s="231" t="s">
        <v>1</v>
      </c>
      <c r="F166" s="232" t="s">
        <v>212</v>
      </c>
      <c r="G166" s="229"/>
      <c r="H166" s="233">
        <v>248.77500000000001</v>
      </c>
      <c r="I166" s="234"/>
      <c r="J166" s="229"/>
      <c r="K166" s="229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135</v>
      </c>
      <c r="AU166" s="239" t="s">
        <v>86</v>
      </c>
      <c r="AV166" s="13" t="s">
        <v>86</v>
      </c>
      <c r="AW166" s="13" t="s">
        <v>34</v>
      </c>
      <c r="AX166" s="13" t="s">
        <v>77</v>
      </c>
      <c r="AY166" s="239" t="s">
        <v>123</v>
      </c>
    </row>
    <row r="167" s="13" customFormat="1">
      <c r="A167" s="13"/>
      <c r="B167" s="228"/>
      <c r="C167" s="229"/>
      <c r="D167" s="230" t="s">
        <v>135</v>
      </c>
      <c r="E167" s="231" t="s">
        <v>1</v>
      </c>
      <c r="F167" s="232" t="s">
        <v>213</v>
      </c>
      <c r="G167" s="229"/>
      <c r="H167" s="233">
        <v>36.386000000000003</v>
      </c>
      <c r="I167" s="234"/>
      <c r="J167" s="229"/>
      <c r="K167" s="229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135</v>
      </c>
      <c r="AU167" s="239" t="s">
        <v>86</v>
      </c>
      <c r="AV167" s="13" t="s">
        <v>86</v>
      </c>
      <c r="AW167" s="13" t="s">
        <v>34</v>
      </c>
      <c r="AX167" s="13" t="s">
        <v>77</v>
      </c>
      <c r="AY167" s="239" t="s">
        <v>123</v>
      </c>
    </row>
    <row r="168" s="13" customFormat="1">
      <c r="A168" s="13"/>
      <c r="B168" s="228"/>
      <c r="C168" s="229"/>
      <c r="D168" s="230" t="s">
        <v>135</v>
      </c>
      <c r="E168" s="231" t="s">
        <v>1</v>
      </c>
      <c r="F168" s="232" t="s">
        <v>214</v>
      </c>
      <c r="G168" s="229"/>
      <c r="H168" s="233">
        <v>16.802</v>
      </c>
      <c r="I168" s="234"/>
      <c r="J168" s="229"/>
      <c r="K168" s="229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135</v>
      </c>
      <c r="AU168" s="239" t="s">
        <v>86</v>
      </c>
      <c r="AV168" s="13" t="s">
        <v>86</v>
      </c>
      <c r="AW168" s="13" t="s">
        <v>34</v>
      </c>
      <c r="AX168" s="13" t="s">
        <v>77</v>
      </c>
      <c r="AY168" s="239" t="s">
        <v>123</v>
      </c>
    </row>
    <row r="169" s="13" customFormat="1">
      <c r="A169" s="13"/>
      <c r="B169" s="228"/>
      <c r="C169" s="229"/>
      <c r="D169" s="230" t="s">
        <v>135</v>
      </c>
      <c r="E169" s="231" t="s">
        <v>1</v>
      </c>
      <c r="F169" s="232" t="s">
        <v>215</v>
      </c>
      <c r="G169" s="229"/>
      <c r="H169" s="233">
        <v>3.444</v>
      </c>
      <c r="I169" s="234"/>
      <c r="J169" s="229"/>
      <c r="K169" s="229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135</v>
      </c>
      <c r="AU169" s="239" t="s">
        <v>86</v>
      </c>
      <c r="AV169" s="13" t="s">
        <v>86</v>
      </c>
      <c r="AW169" s="13" t="s">
        <v>34</v>
      </c>
      <c r="AX169" s="13" t="s">
        <v>77</v>
      </c>
      <c r="AY169" s="239" t="s">
        <v>123</v>
      </c>
    </row>
    <row r="170" s="13" customFormat="1">
      <c r="A170" s="13"/>
      <c r="B170" s="228"/>
      <c r="C170" s="229"/>
      <c r="D170" s="230" t="s">
        <v>135</v>
      </c>
      <c r="E170" s="231" t="s">
        <v>1</v>
      </c>
      <c r="F170" s="232" t="s">
        <v>216</v>
      </c>
      <c r="G170" s="229"/>
      <c r="H170" s="233">
        <v>991.64499999999998</v>
      </c>
      <c r="I170" s="234"/>
      <c r="J170" s="229"/>
      <c r="K170" s="229"/>
      <c r="L170" s="235"/>
      <c r="M170" s="236"/>
      <c r="N170" s="237"/>
      <c r="O170" s="237"/>
      <c r="P170" s="237"/>
      <c r="Q170" s="237"/>
      <c r="R170" s="237"/>
      <c r="S170" s="237"/>
      <c r="T170" s="23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9" t="s">
        <v>135</v>
      </c>
      <c r="AU170" s="239" t="s">
        <v>86</v>
      </c>
      <c r="AV170" s="13" t="s">
        <v>86</v>
      </c>
      <c r="AW170" s="13" t="s">
        <v>34</v>
      </c>
      <c r="AX170" s="13" t="s">
        <v>77</v>
      </c>
      <c r="AY170" s="239" t="s">
        <v>123</v>
      </c>
    </row>
    <row r="171" s="14" customFormat="1">
      <c r="A171" s="14"/>
      <c r="B171" s="240"/>
      <c r="C171" s="241"/>
      <c r="D171" s="230" t="s">
        <v>135</v>
      </c>
      <c r="E171" s="242" t="s">
        <v>1</v>
      </c>
      <c r="F171" s="243" t="s">
        <v>148</v>
      </c>
      <c r="G171" s="241"/>
      <c r="H171" s="244">
        <v>1297.0520000000001</v>
      </c>
      <c r="I171" s="245"/>
      <c r="J171" s="241"/>
      <c r="K171" s="241"/>
      <c r="L171" s="246"/>
      <c r="M171" s="247"/>
      <c r="N171" s="248"/>
      <c r="O171" s="248"/>
      <c r="P171" s="248"/>
      <c r="Q171" s="248"/>
      <c r="R171" s="248"/>
      <c r="S171" s="248"/>
      <c r="T171" s="24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0" t="s">
        <v>135</v>
      </c>
      <c r="AU171" s="250" t="s">
        <v>86</v>
      </c>
      <c r="AV171" s="14" t="s">
        <v>129</v>
      </c>
      <c r="AW171" s="14" t="s">
        <v>34</v>
      </c>
      <c r="AX171" s="14" t="s">
        <v>21</v>
      </c>
      <c r="AY171" s="250" t="s">
        <v>123</v>
      </c>
    </row>
    <row r="172" s="2" customFormat="1" ht="44.25" customHeight="1">
      <c r="A172" s="37"/>
      <c r="B172" s="38"/>
      <c r="C172" s="214" t="s">
        <v>217</v>
      </c>
      <c r="D172" s="214" t="s">
        <v>125</v>
      </c>
      <c r="E172" s="215" t="s">
        <v>218</v>
      </c>
      <c r="F172" s="216" t="s">
        <v>219</v>
      </c>
      <c r="G172" s="217" t="s">
        <v>179</v>
      </c>
      <c r="H172" s="218">
        <v>15.192</v>
      </c>
      <c r="I172" s="219"/>
      <c r="J172" s="220">
        <f>ROUND(I172*H172,2)</f>
        <v>0</v>
      </c>
      <c r="K172" s="221"/>
      <c r="L172" s="43"/>
      <c r="M172" s="222" t="s">
        <v>1</v>
      </c>
      <c r="N172" s="223" t="s">
        <v>42</v>
      </c>
      <c r="O172" s="90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6" t="s">
        <v>129</v>
      </c>
      <c r="AT172" s="226" t="s">
        <v>125</v>
      </c>
      <c r="AU172" s="226" t="s">
        <v>86</v>
      </c>
      <c r="AY172" s="16" t="s">
        <v>123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6" t="s">
        <v>21</v>
      </c>
      <c r="BK172" s="227">
        <f>ROUND(I172*H172,2)</f>
        <v>0</v>
      </c>
      <c r="BL172" s="16" t="s">
        <v>129</v>
      </c>
      <c r="BM172" s="226" t="s">
        <v>220</v>
      </c>
    </row>
    <row r="173" s="13" customFormat="1">
      <c r="A173" s="13"/>
      <c r="B173" s="228"/>
      <c r="C173" s="229"/>
      <c r="D173" s="230" t="s">
        <v>135</v>
      </c>
      <c r="E173" s="231" t="s">
        <v>1</v>
      </c>
      <c r="F173" s="232" t="s">
        <v>221</v>
      </c>
      <c r="G173" s="229"/>
      <c r="H173" s="233">
        <v>15.192</v>
      </c>
      <c r="I173" s="234"/>
      <c r="J173" s="229"/>
      <c r="K173" s="229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135</v>
      </c>
      <c r="AU173" s="239" t="s">
        <v>86</v>
      </c>
      <c r="AV173" s="13" t="s">
        <v>86</v>
      </c>
      <c r="AW173" s="13" t="s">
        <v>34</v>
      </c>
      <c r="AX173" s="13" t="s">
        <v>21</v>
      </c>
      <c r="AY173" s="239" t="s">
        <v>123</v>
      </c>
    </row>
    <row r="174" s="2" customFormat="1" ht="16.5" customHeight="1">
      <c r="A174" s="37"/>
      <c r="B174" s="38"/>
      <c r="C174" s="251" t="s">
        <v>222</v>
      </c>
      <c r="D174" s="251" t="s">
        <v>223</v>
      </c>
      <c r="E174" s="252" t="s">
        <v>224</v>
      </c>
      <c r="F174" s="253" t="s">
        <v>225</v>
      </c>
      <c r="G174" s="254" t="s">
        <v>179</v>
      </c>
      <c r="H174" s="255">
        <v>991.64499999999998</v>
      </c>
      <c r="I174" s="256"/>
      <c r="J174" s="257">
        <f>ROUND(I174*H174,2)</f>
        <v>0</v>
      </c>
      <c r="K174" s="258"/>
      <c r="L174" s="259"/>
      <c r="M174" s="260" t="s">
        <v>1</v>
      </c>
      <c r="N174" s="261" t="s">
        <v>42</v>
      </c>
      <c r="O174" s="90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6" t="s">
        <v>164</v>
      </c>
      <c r="AT174" s="226" t="s">
        <v>223</v>
      </c>
      <c r="AU174" s="226" t="s">
        <v>86</v>
      </c>
      <c r="AY174" s="16" t="s">
        <v>123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6" t="s">
        <v>21</v>
      </c>
      <c r="BK174" s="227">
        <f>ROUND(I174*H174,2)</f>
        <v>0</v>
      </c>
      <c r="BL174" s="16" t="s">
        <v>129</v>
      </c>
      <c r="BM174" s="226" t="s">
        <v>226</v>
      </c>
    </row>
    <row r="175" s="13" customFormat="1">
      <c r="A175" s="13"/>
      <c r="B175" s="228"/>
      <c r="C175" s="229"/>
      <c r="D175" s="230" t="s">
        <v>135</v>
      </c>
      <c r="E175" s="231" t="s">
        <v>1</v>
      </c>
      <c r="F175" s="232" t="s">
        <v>227</v>
      </c>
      <c r="G175" s="229"/>
      <c r="H175" s="233">
        <v>991.64499999999998</v>
      </c>
      <c r="I175" s="234"/>
      <c r="J175" s="229"/>
      <c r="K175" s="229"/>
      <c r="L175" s="235"/>
      <c r="M175" s="236"/>
      <c r="N175" s="237"/>
      <c r="O175" s="237"/>
      <c r="P175" s="237"/>
      <c r="Q175" s="237"/>
      <c r="R175" s="237"/>
      <c r="S175" s="237"/>
      <c r="T175" s="23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9" t="s">
        <v>135</v>
      </c>
      <c r="AU175" s="239" t="s">
        <v>86</v>
      </c>
      <c r="AV175" s="13" t="s">
        <v>86</v>
      </c>
      <c r="AW175" s="13" t="s">
        <v>34</v>
      </c>
      <c r="AX175" s="13" t="s">
        <v>21</v>
      </c>
      <c r="AY175" s="239" t="s">
        <v>123</v>
      </c>
    </row>
    <row r="176" s="2" customFormat="1" ht="49.05" customHeight="1">
      <c r="A176" s="37"/>
      <c r="B176" s="38"/>
      <c r="C176" s="214" t="s">
        <v>228</v>
      </c>
      <c r="D176" s="214" t="s">
        <v>125</v>
      </c>
      <c r="E176" s="215" t="s">
        <v>229</v>
      </c>
      <c r="F176" s="216" t="s">
        <v>230</v>
      </c>
      <c r="G176" s="217" t="s">
        <v>179</v>
      </c>
      <c r="H176" s="218">
        <v>993.25199999999995</v>
      </c>
      <c r="I176" s="219"/>
      <c r="J176" s="220">
        <f>ROUND(I176*H176,2)</f>
        <v>0</v>
      </c>
      <c r="K176" s="221"/>
      <c r="L176" s="43"/>
      <c r="M176" s="222" t="s">
        <v>1</v>
      </c>
      <c r="N176" s="223" t="s">
        <v>42</v>
      </c>
      <c r="O176" s="90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6" t="s">
        <v>129</v>
      </c>
      <c r="AT176" s="226" t="s">
        <v>125</v>
      </c>
      <c r="AU176" s="226" t="s">
        <v>86</v>
      </c>
      <c r="AY176" s="16" t="s">
        <v>123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6" t="s">
        <v>21</v>
      </c>
      <c r="BK176" s="227">
        <f>ROUND(I176*H176,2)</f>
        <v>0</v>
      </c>
      <c r="BL176" s="16" t="s">
        <v>129</v>
      </c>
      <c r="BM176" s="226" t="s">
        <v>231</v>
      </c>
    </row>
    <row r="177" s="13" customFormat="1">
      <c r="A177" s="13"/>
      <c r="B177" s="228"/>
      <c r="C177" s="229"/>
      <c r="D177" s="230" t="s">
        <v>135</v>
      </c>
      <c r="E177" s="231" t="s">
        <v>1</v>
      </c>
      <c r="F177" s="232" t="s">
        <v>232</v>
      </c>
      <c r="G177" s="229"/>
      <c r="H177" s="233">
        <v>1.607</v>
      </c>
      <c r="I177" s="234"/>
      <c r="J177" s="229"/>
      <c r="K177" s="229"/>
      <c r="L177" s="235"/>
      <c r="M177" s="236"/>
      <c r="N177" s="237"/>
      <c r="O177" s="237"/>
      <c r="P177" s="237"/>
      <c r="Q177" s="237"/>
      <c r="R177" s="237"/>
      <c r="S177" s="237"/>
      <c r="T177" s="23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9" t="s">
        <v>135</v>
      </c>
      <c r="AU177" s="239" t="s">
        <v>86</v>
      </c>
      <c r="AV177" s="13" t="s">
        <v>86</v>
      </c>
      <c r="AW177" s="13" t="s">
        <v>34</v>
      </c>
      <c r="AX177" s="13" t="s">
        <v>77</v>
      </c>
      <c r="AY177" s="239" t="s">
        <v>123</v>
      </c>
    </row>
    <row r="178" s="13" customFormat="1">
      <c r="A178" s="13"/>
      <c r="B178" s="228"/>
      <c r="C178" s="229"/>
      <c r="D178" s="230" t="s">
        <v>135</v>
      </c>
      <c r="E178" s="231" t="s">
        <v>1</v>
      </c>
      <c r="F178" s="232" t="s">
        <v>233</v>
      </c>
      <c r="G178" s="229"/>
      <c r="H178" s="233">
        <v>991.64499999999998</v>
      </c>
      <c r="I178" s="234"/>
      <c r="J178" s="229"/>
      <c r="K178" s="229"/>
      <c r="L178" s="235"/>
      <c r="M178" s="236"/>
      <c r="N178" s="237"/>
      <c r="O178" s="237"/>
      <c r="P178" s="237"/>
      <c r="Q178" s="237"/>
      <c r="R178" s="237"/>
      <c r="S178" s="237"/>
      <c r="T178" s="23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9" t="s">
        <v>135</v>
      </c>
      <c r="AU178" s="239" t="s">
        <v>86</v>
      </c>
      <c r="AV178" s="13" t="s">
        <v>86</v>
      </c>
      <c r="AW178" s="13" t="s">
        <v>34</v>
      </c>
      <c r="AX178" s="13" t="s">
        <v>77</v>
      </c>
      <c r="AY178" s="239" t="s">
        <v>123</v>
      </c>
    </row>
    <row r="179" s="14" customFormat="1">
      <c r="A179" s="14"/>
      <c r="B179" s="240"/>
      <c r="C179" s="241"/>
      <c r="D179" s="230" t="s">
        <v>135</v>
      </c>
      <c r="E179" s="242" t="s">
        <v>1</v>
      </c>
      <c r="F179" s="243" t="s">
        <v>148</v>
      </c>
      <c r="G179" s="241"/>
      <c r="H179" s="244">
        <v>993.25199999999995</v>
      </c>
      <c r="I179" s="245"/>
      <c r="J179" s="241"/>
      <c r="K179" s="241"/>
      <c r="L179" s="246"/>
      <c r="M179" s="247"/>
      <c r="N179" s="248"/>
      <c r="O179" s="248"/>
      <c r="P179" s="248"/>
      <c r="Q179" s="248"/>
      <c r="R179" s="248"/>
      <c r="S179" s="248"/>
      <c r="T179" s="24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0" t="s">
        <v>135</v>
      </c>
      <c r="AU179" s="250" t="s">
        <v>86</v>
      </c>
      <c r="AV179" s="14" t="s">
        <v>129</v>
      </c>
      <c r="AW179" s="14" t="s">
        <v>34</v>
      </c>
      <c r="AX179" s="14" t="s">
        <v>21</v>
      </c>
      <c r="AY179" s="250" t="s">
        <v>123</v>
      </c>
    </row>
    <row r="180" s="2" customFormat="1" ht="44.25" customHeight="1">
      <c r="A180" s="37"/>
      <c r="B180" s="38"/>
      <c r="C180" s="214" t="s">
        <v>7</v>
      </c>
      <c r="D180" s="214" t="s">
        <v>125</v>
      </c>
      <c r="E180" s="215" t="s">
        <v>234</v>
      </c>
      <c r="F180" s="216" t="s">
        <v>235</v>
      </c>
      <c r="G180" s="217" t="s">
        <v>236</v>
      </c>
      <c r="H180" s="218">
        <v>2334.694</v>
      </c>
      <c r="I180" s="219"/>
      <c r="J180" s="220">
        <f>ROUND(I180*H180,2)</f>
        <v>0</v>
      </c>
      <c r="K180" s="221"/>
      <c r="L180" s="43"/>
      <c r="M180" s="222" t="s">
        <v>1</v>
      </c>
      <c r="N180" s="223" t="s">
        <v>42</v>
      </c>
      <c r="O180" s="90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6" t="s">
        <v>129</v>
      </c>
      <c r="AT180" s="226" t="s">
        <v>125</v>
      </c>
      <c r="AU180" s="226" t="s">
        <v>86</v>
      </c>
      <c r="AY180" s="16" t="s">
        <v>123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6" t="s">
        <v>21</v>
      </c>
      <c r="BK180" s="227">
        <f>ROUND(I180*H180,2)</f>
        <v>0</v>
      </c>
      <c r="BL180" s="16" t="s">
        <v>129</v>
      </c>
      <c r="BM180" s="226" t="s">
        <v>237</v>
      </c>
    </row>
    <row r="181" s="13" customFormat="1">
      <c r="A181" s="13"/>
      <c r="B181" s="228"/>
      <c r="C181" s="229"/>
      <c r="D181" s="230" t="s">
        <v>135</v>
      </c>
      <c r="E181" s="231" t="s">
        <v>1</v>
      </c>
      <c r="F181" s="232" t="s">
        <v>238</v>
      </c>
      <c r="G181" s="229"/>
      <c r="H181" s="233">
        <v>2334.694</v>
      </c>
      <c r="I181" s="234"/>
      <c r="J181" s="229"/>
      <c r="K181" s="229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135</v>
      </c>
      <c r="AU181" s="239" t="s">
        <v>86</v>
      </c>
      <c r="AV181" s="13" t="s">
        <v>86</v>
      </c>
      <c r="AW181" s="13" t="s">
        <v>34</v>
      </c>
      <c r="AX181" s="13" t="s">
        <v>21</v>
      </c>
      <c r="AY181" s="239" t="s">
        <v>123</v>
      </c>
    </row>
    <row r="182" s="2" customFormat="1" ht="37.8" customHeight="1">
      <c r="A182" s="37"/>
      <c r="B182" s="38"/>
      <c r="C182" s="214" t="s">
        <v>239</v>
      </c>
      <c r="D182" s="214" t="s">
        <v>125</v>
      </c>
      <c r="E182" s="215" t="s">
        <v>240</v>
      </c>
      <c r="F182" s="216" t="s">
        <v>241</v>
      </c>
      <c r="G182" s="217" t="s">
        <v>179</v>
      </c>
      <c r="H182" s="218">
        <v>1312.2439999999999</v>
      </c>
      <c r="I182" s="219"/>
      <c r="J182" s="220">
        <f>ROUND(I182*H182,2)</f>
        <v>0</v>
      </c>
      <c r="K182" s="221"/>
      <c r="L182" s="43"/>
      <c r="M182" s="222" t="s">
        <v>1</v>
      </c>
      <c r="N182" s="223" t="s">
        <v>42</v>
      </c>
      <c r="O182" s="90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6" t="s">
        <v>129</v>
      </c>
      <c r="AT182" s="226" t="s">
        <v>125</v>
      </c>
      <c r="AU182" s="226" t="s">
        <v>86</v>
      </c>
      <c r="AY182" s="16" t="s">
        <v>123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6" t="s">
        <v>21</v>
      </c>
      <c r="BK182" s="227">
        <f>ROUND(I182*H182,2)</f>
        <v>0</v>
      </c>
      <c r="BL182" s="16" t="s">
        <v>129</v>
      </c>
      <c r="BM182" s="226" t="s">
        <v>242</v>
      </c>
    </row>
    <row r="183" s="13" customFormat="1">
      <c r="A183" s="13"/>
      <c r="B183" s="228"/>
      <c r="C183" s="229"/>
      <c r="D183" s="230" t="s">
        <v>135</v>
      </c>
      <c r="E183" s="231" t="s">
        <v>1</v>
      </c>
      <c r="F183" s="232" t="s">
        <v>243</v>
      </c>
      <c r="G183" s="229"/>
      <c r="H183" s="233">
        <v>1312.2439999999999</v>
      </c>
      <c r="I183" s="234"/>
      <c r="J183" s="229"/>
      <c r="K183" s="229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135</v>
      </c>
      <c r="AU183" s="239" t="s">
        <v>86</v>
      </c>
      <c r="AV183" s="13" t="s">
        <v>86</v>
      </c>
      <c r="AW183" s="13" t="s">
        <v>34</v>
      </c>
      <c r="AX183" s="13" t="s">
        <v>21</v>
      </c>
      <c r="AY183" s="239" t="s">
        <v>123</v>
      </c>
    </row>
    <row r="184" s="2" customFormat="1" ht="44.25" customHeight="1">
      <c r="A184" s="37"/>
      <c r="B184" s="38"/>
      <c r="C184" s="214" t="s">
        <v>244</v>
      </c>
      <c r="D184" s="214" t="s">
        <v>125</v>
      </c>
      <c r="E184" s="215" t="s">
        <v>245</v>
      </c>
      <c r="F184" s="216" t="s">
        <v>246</v>
      </c>
      <c r="G184" s="217" t="s">
        <v>179</v>
      </c>
      <c r="H184" s="218">
        <v>21.347999999999999</v>
      </c>
      <c r="I184" s="219"/>
      <c r="J184" s="220">
        <f>ROUND(I184*H184,2)</f>
        <v>0</v>
      </c>
      <c r="K184" s="221"/>
      <c r="L184" s="43"/>
      <c r="M184" s="222" t="s">
        <v>1</v>
      </c>
      <c r="N184" s="223" t="s">
        <v>42</v>
      </c>
      <c r="O184" s="90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6" t="s">
        <v>129</v>
      </c>
      <c r="AT184" s="226" t="s">
        <v>125</v>
      </c>
      <c r="AU184" s="226" t="s">
        <v>86</v>
      </c>
      <c r="AY184" s="16" t="s">
        <v>123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6" t="s">
        <v>21</v>
      </c>
      <c r="BK184" s="227">
        <f>ROUND(I184*H184,2)</f>
        <v>0</v>
      </c>
      <c r="BL184" s="16" t="s">
        <v>129</v>
      </c>
      <c r="BM184" s="226" t="s">
        <v>247</v>
      </c>
    </row>
    <row r="185" s="13" customFormat="1">
      <c r="A185" s="13"/>
      <c r="B185" s="228"/>
      <c r="C185" s="229"/>
      <c r="D185" s="230" t="s">
        <v>135</v>
      </c>
      <c r="E185" s="231" t="s">
        <v>1</v>
      </c>
      <c r="F185" s="232" t="s">
        <v>248</v>
      </c>
      <c r="G185" s="229"/>
      <c r="H185" s="233">
        <v>4.9800000000000004</v>
      </c>
      <c r="I185" s="234"/>
      <c r="J185" s="229"/>
      <c r="K185" s="229"/>
      <c r="L185" s="235"/>
      <c r="M185" s="236"/>
      <c r="N185" s="237"/>
      <c r="O185" s="237"/>
      <c r="P185" s="237"/>
      <c r="Q185" s="237"/>
      <c r="R185" s="237"/>
      <c r="S185" s="237"/>
      <c r="T185" s="23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9" t="s">
        <v>135</v>
      </c>
      <c r="AU185" s="239" t="s">
        <v>86</v>
      </c>
      <c r="AV185" s="13" t="s">
        <v>86</v>
      </c>
      <c r="AW185" s="13" t="s">
        <v>34</v>
      </c>
      <c r="AX185" s="13" t="s">
        <v>77</v>
      </c>
      <c r="AY185" s="239" t="s">
        <v>123</v>
      </c>
    </row>
    <row r="186" s="13" customFormat="1">
      <c r="A186" s="13"/>
      <c r="B186" s="228"/>
      <c r="C186" s="229"/>
      <c r="D186" s="230" t="s">
        <v>135</v>
      </c>
      <c r="E186" s="231" t="s">
        <v>1</v>
      </c>
      <c r="F186" s="232" t="s">
        <v>249</v>
      </c>
      <c r="G186" s="229"/>
      <c r="H186" s="233">
        <v>16.367999999999999</v>
      </c>
      <c r="I186" s="234"/>
      <c r="J186" s="229"/>
      <c r="K186" s="229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135</v>
      </c>
      <c r="AU186" s="239" t="s">
        <v>86</v>
      </c>
      <c r="AV186" s="13" t="s">
        <v>86</v>
      </c>
      <c r="AW186" s="13" t="s">
        <v>34</v>
      </c>
      <c r="AX186" s="13" t="s">
        <v>77</v>
      </c>
      <c r="AY186" s="239" t="s">
        <v>123</v>
      </c>
    </row>
    <row r="187" s="14" customFormat="1">
      <c r="A187" s="14"/>
      <c r="B187" s="240"/>
      <c r="C187" s="241"/>
      <c r="D187" s="230" t="s">
        <v>135</v>
      </c>
      <c r="E187" s="242" t="s">
        <v>1</v>
      </c>
      <c r="F187" s="243" t="s">
        <v>148</v>
      </c>
      <c r="G187" s="241"/>
      <c r="H187" s="244">
        <v>21.347999999999999</v>
      </c>
      <c r="I187" s="245"/>
      <c r="J187" s="241"/>
      <c r="K187" s="241"/>
      <c r="L187" s="246"/>
      <c r="M187" s="247"/>
      <c r="N187" s="248"/>
      <c r="O187" s="248"/>
      <c r="P187" s="248"/>
      <c r="Q187" s="248"/>
      <c r="R187" s="248"/>
      <c r="S187" s="248"/>
      <c r="T187" s="24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0" t="s">
        <v>135</v>
      </c>
      <c r="AU187" s="250" t="s">
        <v>86</v>
      </c>
      <c r="AV187" s="14" t="s">
        <v>129</v>
      </c>
      <c r="AW187" s="14" t="s">
        <v>34</v>
      </c>
      <c r="AX187" s="14" t="s">
        <v>21</v>
      </c>
      <c r="AY187" s="250" t="s">
        <v>123</v>
      </c>
    </row>
    <row r="188" s="2" customFormat="1" ht="16.5" customHeight="1">
      <c r="A188" s="37"/>
      <c r="B188" s="38"/>
      <c r="C188" s="251" t="s">
        <v>250</v>
      </c>
      <c r="D188" s="251" t="s">
        <v>223</v>
      </c>
      <c r="E188" s="252" t="s">
        <v>251</v>
      </c>
      <c r="F188" s="253" t="s">
        <v>252</v>
      </c>
      <c r="G188" s="254" t="s">
        <v>161</v>
      </c>
      <c r="H188" s="255">
        <v>62</v>
      </c>
      <c r="I188" s="256"/>
      <c r="J188" s="257">
        <f>ROUND(I188*H188,2)</f>
        <v>0</v>
      </c>
      <c r="K188" s="258"/>
      <c r="L188" s="259"/>
      <c r="M188" s="260" t="s">
        <v>1</v>
      </c>
      <c r="N188" s="261" t="s">
        <v>42</v>
      </c>
      <c r="O188" s="90"/>
      <c r="P188" s="224">
        <f>O188*H188</f>
        <v>0</v>
      </c>
      <c r="Q188" s="224">
        <v>0.032000000000000001</v>
      </c>
      <c r="R188" s="224">
        <f>Q188*H188</f>
        <v>1.984</v>
      </c>
      <c r="S188" s="224">
        <v>0</v>
      </c>
      <c r="T188" s="225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6" t="s">
        <v>164</v>
      </c>
      <c r="AT188" s="226" t="s">
        <v>223</v>
      </c>
      <c r="AU188" s="226" t="s">
        <v>86</v>
      </c>
      <c r="AY188" s="16" t="s">
        <v>123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6" t="s">
        <v>21</v>
      </c>
      <c r="BK188" s="227">
        <f>ROUND(I188*H188,2)</f>
        <v>0</v>
      </c>
      <c r="BL188" s="16" t="s">
        <v>129</v>
      </c>
      <c r="BM188" s="226" t="s">
        <v>253</v>
      </c>
    </row>
    <row r="189" s="2" customFormat="1" ht="21.75" customHeight="1">
      <c r="A189" s="37"/>
      <c r="B189" s="38"/>
      <c r="C189" s="251" t="s">
        <v>254</v>
      </c>
      <c r="D189" s="251" t="s">
        <v>223</v>
      </c>
      <c r="E189" s="252" t="s">
        <v>255</v>
      </c>
      <c r="F189" s="253" t="s">
        <v>256</v>
      </c>
      <c r="G189" s="254" t="s">
        <v>257</v>
      </c>
      <c r="H189" s="255">
        <v>124</v>
      </c>
      <c r="I189" s="256"/>
      <c r="J189" s="257">
        <f>ROUND(I189*H189,2)</f>
        <v>0</v>
      </c>
      <c r="K189" s="258"/>
      <c r="L189" s="259"/>
      <c r="M189" s="260" t="s">
        <v>1</v>
      </c>
      <c r="N189" s="261" t="s">
        <v>42</v>
      </c>
      <c r="O189" s="90"/>
      <c r="P189" s="224">
        <f>O189*H189</f>
        <v>0</v>
      </c>
      <c r="Q189" s="224">
        <v>0.0060000000000000001</v>
      </c>
      <c r="R189" s="224">
        <f>Q189*H189</f>
        <v>0.74399999999999999</v>
      </c>
      <c r="S189" s="224">
        <v>0</v>
      </c>
      <c r="T189" s="225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6" t="s">
        <v>164</v>
      </c>
      <c r="AT189" s="226" t="s">
        <v>223</v>
      </c>
      <c r="AU189" s="226" t="s">
        <v>86</v>
      </c>
      <c r="AY189" s="16" t="s">
        <v>123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6" t="s">
        <v>21</v>
      </c>
      <c r="BK189" s="227">
        <f>ROUND(I189*H189,2)</f>
        <v>0</v>
      </c>
      <c r="BL189" s="16" t="s">
        <v>129</v>
      </c>
      <c r="BM189" s="226" t="s">
        <v>258</v>
      </c>
    </row>
    <row r="190" s="13" customFormat="1">
      <c r="A190" s="13"/>
      <c r="B190" s="228"/>
      <c r="C190" s="229"/>
      <c r="D190" s="230" t="s">
        <v>135</v>
      </c>
      <c r="E190" s="231" t="s">
        <v>1</v>
      </c>
      <c r="F190" s="232" t="s">
        <v>259</v>
      </c>
      <c r="G190" s="229"/>
      <c r="H190" s="233">
        <v>124</v>
      </c>
      <c r="I190" s="234"/>
      <c r="J190" s="229"/>
      <c r="K190" s="229"/>
      <c r="L190" s="235"/>
      <c r="M190" s="236"/>
      <c r="N190" s="237"/>
      <c r="O190" s="237"/>
      <c r="P190" s="237"/>
      <c r="Q190" s="237"/>
      <c r="R190" s="237"/>
      <c r="S190" s="237"/>
      <c r="T190" s="23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9" t="s">
        <v>135</v>
      </c>
      <c r="AU190" s="239" t="s">
        <v>86</v>
      </c>
      <c r="AV190" s="13" t="s">
        <v>86</v>
      </c>
      <c r="AW190" s="13" t="s">
        <v>34</v>
      </c>
      <c r="AX190" s="13" t="s">
        <v>21</v>
      </c>
      <c r="AY190" s="239" t="s">
        <v>123</v>
      </c>
    </row>
    <row r="191" s="2" customFormat="1" ht="24.15" customHeight="1">
      <c r="A191" s="37"/>
      <c r="B191" s="38"/>
      <c r="C191" s="214" t="s">
        <v>260</v>
      </c>
      <c r="D191" s="214" t="s">
        <v>125</v>
      </c>
      <c r="E191" s="215" t="s">
        <v>261</v>
      </c>
      <c r="F191" s="216" t="s">
        <v>262</v>
      </c>
      <c r="G191" s="217" t="s">
        <v>133</v>
      </c>
      <c r="H191" s="218">
        <v>3694.261</v>
      </c>
      <c r="I191" s="219"/>
      <c r="J191" s="220">
        <f>ROUND(I191*H191,2)</f>
        <v>0</v>
      </c>
      <c r="K191" s="221"/>
      <c r="L191" s="43"/>
      <c r="M191" s="222" t="s">
        <v>1</v>
      </c>
      <c r="N191" s="223" t="s">
        <v>42</v>
      </c>
      <c r="O191" s="90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6" t="s">
        <v>129</v>
      </c>
      <c r="AT191" s="226" t="s">
        <v>125</v>
      </c>
      <c r="AU191" s="226" t="s">
        <v>86</v>
      </c>
      <c r="AY191" s="16" t="s">
        <v>123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6" t="s">
        <v>21</v>
      </c>
      <c r="BK191" s="227">
        <f>ROUND(I191*H191,2)</f>
        <v>0</v>
      </c>
      <c r="BL191" s="16" t="s">
        <v>129</v>
      </c>
      <c r="BM191" s="226" t="s">
        <v>263</v>
      </c>
    </row>
    <row r="192" s="13" customFormat="1">
      <c r="A192" s="13"/>
      <c r="B192" s="228"/>
      <c r="C192" s="229"/>
      <c r="D192" s="230" t="s">
        <v>135</v>
      </c>
      <c r="E192" s="231" t="s">
        <v>1</v>
      </c>
      <c r="F192" s="232" t="s">
        <v>264</v>
      </c>
      <c r="G192" s="229"/>
      <c r="H192" s="233">
        <v>3694.261</v>
      </c>
      <c r="I192" s="234"/>
      <c r="J192" s="229"/>
      <c r="K192" s="229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135</v>
      </c>
      <c r="AU192" s="239" t="s">
        <v>86</v>
      </c>
      <c r="AV192" s="13" t="s">
        <v>86</v>
      </c>
      <c r="AW192" s="13" t="s">
        <v>34</v>
      </c>
      <c r="AX192" s="13" t="s">
        <v>21</v>
      </c>
      <c r="AY192" s="239" t="s">
        <v>123</v>
      </c>
    </row>
    <row r="193" s="2" customFormat="1" ht="37.8" customHeight="1">
      <c r="A193" s="37"/>
      <c r="B193" s="38"/>
      <c r="C193" s="214" t="s">
        <v>265</v>
      </c>
      <c r="D193" s="214" t="s">
        <v>125</v>
      </c>
      <c r="E193" s="215" t="s">
        <v>266</v>
      </c>
      <c r="F193" s="216" t="s">
        <v>267</v>
      </c>
      <c r="G193" s="217" t="s">
        <v>133</v>
      </c>
      <c r="H193" s="218">
        <v>151.91999999999999</v>
      </c>
      <c r="I193" s="219"/>
      <c r="J193" s="220">
        <f>ROUND(I193*H193,2)</f>
        <v>0</v>
      </c>
      <c r="K193" s="221"/>
      <c r="L193" s="43"/>
      <c r="M193" s="222" t="s">
        <v>1</v>
      </c>
      <c r="N193" s="223" t="s">
        <v>42</v>
      </c>
      <c r="O193" s="90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6" t="s">
        <v>129</v>
      </c>
      <c r="AT193" s="226" t="s">
        <v>125</v>
      </c>
      <c r="AU193" s="226" t="s">
        <v>86</v>
      </c>
      <c r="AY193" s="16" t="s">
        <v>123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6" t="s">
        <v>21</v>
      </c>
      <c r="BK193" s="227">
        <f>ROUND(I193*H193,2)</f>
        <v>0</v>
      </c>
      <c r="BL193" s="16" t="s">
        <v>129</v>
      </c>
      <c r="BM193" s="226" t="s">
        <v>268</v>
      </c>
    </row>
    <row r="194" s="2" customFormat="1" ht="37.8" customHeight="1">
      <c r="A194" s="37"/>
      <c r="B194" s="38"/>
      <c r="C194" s="214" t="s">
        <v>269</v>
      </c>
      <c r="D194" s="214" t="s">
        <v>125</v>
      </c>
      <c r="E194" s="215" t="s">
        <v>270</v>
      </c>
      <c r="F194" s="216" t="s">
        <v>271</v>
      </c>
      <c r="G194" s="217" t="s">
        <v>133</v>
      </c>
      <c r="H194" s="218">
        <v>151.91999999999999</v>
      </c>
      <c r="I194" s="219"/>
      <c r="J194" s="220">
        <f>ROUND(I194*H194,2)</f>
        <v>0</v>
      </c>
      <c r="K194" s="221"/>
      <c r="L194" s="43"/>
      <c r="M194" s="222" t="s">
        <v>1</v>
      </c>
      <c r="N194" s="223" t="s">
        <v>42</v>
      </c>
      <c r="O194" s="90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6" t="s">
        <v>129</v>
      </c>
      <c r="AT194" s="226" t="s">
        <v>125</v>
      </c>
      <c r="AU194" s="226" t="s">
        <v>86</v>
      </c>
      <c r="AY194" s="16" t="s">
        <v>123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6" t="s">
        <v>21</v>
      </c>
      <c r="BK194" s="227">
        <f>ROUND(I194*H194,2)</f>
        <v>0</v>
      </c>
      <c r="BL194" s="16" t="s">
        <v>129</v>
      </c>
      <c r="BM194" s="226" t="s">
        <v>272</v>
      </c>
    </row>
    <row r="195" s="2" customFormat="1" ht="16.5" customHeight="1">
      <c r="A195" s="37"/>
      <c r="B195" s="38"/>
      <c r="C195" s="251" t="s">
        <v>273</v>
      </c>
      <c r="D195" s="251" t="s">
        <v>223</v>
      </c>
      <c r="E195" s="252" t="s">
        <v>274</v>
      </c>
      <c r="F195" s="253" t="s">
        <v>275</v>
      </c>
      <c r="G195" s="254" t="s">
        <v>276</v>
      </c>
      <c r="H195" s="255">
        <v>4.5579999999999998</v>
      </c>
      <c r="I195" s="256"/>
      <c r="J195" s="257">
        <f>ROUND(I195*H195,2)</f>
        <v>0</v>
      </c>
      <c r="K195" s="258"/>
      <c r="L195" s="259"/>
      <c r="M195" s="260" t="s">
        <v>1</v>
      </c>
      <c r="N195" s="261" t="s">
        <v>42</v>
      </c>
      <c r="O195" s="90"/>
      <c r="P195" s="224">
        <f>O195*H195</f>
        <v>0</v>
      </c>
      <c r="Q195" s="224">
        <v>0.001</v>
      </c>
      <c r="R195" s="224">
        <f>Q195*H195</f>
        <v>0.0045579999999999996</v>
      </c>
      <c r="S195" s="224">
        <v>0</v>
      </c>
      <c r="T195" s="225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6" t="s">
        <v>164</v>
      </c>
      <c r="AT195" s="226" t="s">
        <v>223</v>
      </c>
      <c r="AU195" s="226" t="s">
        <v>86</v>
      </c>
      <c r="AY195" s="16" t="s">
        <v>123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16" t="s">
        <v>21</v>
      </c>
      <c r="BK195" s="227">
        <f>ROUND(I195*H195,2)</f>
        <v>0</v>
      </c>
      <c r="BL195" s="16" t="s">
        <v>129</v>
      </c>
      <c r="BM195" s="226" t="s">
        <v>277</v>
      </c>
    </row>
    <row r="196" s="13" customFormat="1">
      <c r="A196" s="13"/>
      <c r="B196" s="228"/>
      <c r="C196" s="229"/>
      <c r="D196" s="230" t="s">
        <v>135</v>
      </c>
      <c r="E196" s="231" t="s">
        <v>1</v>
      </c>
      <c r="F196" s="232" t="s">
        <v>278</v>
      </c>
      <c r="G196" s="229"/>
      <c r="H196" s="233">
        <v>4.5579999999999998</v>
      </c>
      <c r="I196" s="234"/>
      <c r="J196" s="229"/>
      <c r="K196" s="229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135</v>
      </c>
      <c r="AU196" s="239" t="s">
        <v>86</v>
      </c>
      <c r="AV196" s="13" t="s">
        <v>86</v>
      </c>
      <c r="AW196" s="13" t="s">
        <v>34</v>
      </c>
      <c r="AX196" s="13" t="s">
        <v>21</v>
      </c>
      <c r="AY196" s="239" t="s">
        <v>123</v>
      </c>
    </row>
    <row r="197" s="2" customFormat="1" ht="33" customHeight="1">
      <c r="A197" s="37"/>
      <c r="B197" s="38"/>
      <c r="C197" s="214" t="s">
        <v>279</v>
      </c>
      <c r="D197" s="214" t="s">
        <v>125</v>
      </c>
      <c r="E197" s="215" t="s">
        <v>280</v>
      </c>
      <c r="F197" s="216" t="s">
        <v>281</v>
      </c>
      <c r="G197" s="217" t="s">
        <v>133</v>
      </c>
      <c r="H197" s="218">
        <v>151.91999999999999</v>
      </c>
      <c r="I197" s="219"/>
      <c r="J197" s="220">
        <f>ROUND(I197*H197,2)</f>
        <v>0</v>
      </c>
      <c r="K197" s="221"/>
      <c r="L197" s="43"/>
      <c r="M197" s="222" t="s">
        <v>1</v>
      </c>
      <c r="N197" s="223" t="s">
        <v>42</v>
      </c>
      <c r="O197" s="90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6" t="s">
        <v>129</v>
      </c>
      <c r="AT197" s="226" t="s">
        <v>125</v>
      </c>
      <c r="AU197" s="226" t="s">
        <v>86</v>
      </c>
      <c r="AY197" s="16" t="s">
        <v>123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6" t="s">
        <v>21</v>
      </c>
      <c r="BK197" s="227">
        <f>ROUND(I197*H197,2)</f>
        <v>0</v>
      </c>
      <c r="BL197" s="16" t="s">
        <v>129</v>
      </c>
      <c r="BM197" s="226" t="s">
        <v>282</v>
      </c>
    </row>
    <row r="198" s="12" customFormat="1" ht="22.8" customHeight="1">
      <c r="A198" s="12"/>
      <c r="B198" s="198"/>
      <c r="C198" s="199"/>
      <c r="D198" s="200" t="s">
        <v>76</v>
      </c>
      <c r="E198" s="212" t="s">
        <v>129</v>
      </c>
      <c r="F198" s="212" t="s">
        <v>283</v>
      </c>
      <c r="G198" s="199"/>
      <c r="H198" s="199"/>
      <c r="I198" s="202"/>
      <c r="J198" s="213">
        <f>BK198</f>
        <v>0</v>
      </c>
      <c r="K198" s="199"/>
      <c r="L198" s="204"/>
      <c r="M198" s="205"/>
      <c r="N198" s="206"/>
      <c r="O198" s="206"/>
      <c r="P198" s="207">
        <f>SUM(P199:P201)</f>
        <v>0</v>
      </c>
      <c r="Q198" s="206"/>
      <c r="R198" s="207">
        <f>SUM(R199:R201)</f>
        <v>0.44211999999999996</v>
      </c>
      <c r="S198" s="206"/>
      <c r="T198" s="208">
        <f>SUM(T199:T201)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9" t="s">
        <v>21</v>
      </c>
      <c r="AT198" s="210" t="s">
        <v>76</v>
      </c>
      <c r="AU198" s="210" t="s">
        <v>21</v>
      </c>
      <c r="AY198" s="209" t="s">
        <v>123</v>
      </c>
      <c r="BK198" s="211">
        <f>SUM(BK199:BK201)</f>
        <v>0</v>
      </c>
    </row>
    <row r="199" s="2" customFormat="1" ht="37.8" customHeight="1">
      <c r="A199" s="37"/>
      <c r="B199" s="38"/>
      <c r="C199" s="214" t="s">
        <v>284</v>
      </c>
      <c r="D199" s="214" t="s">
        <v>125</v>
      </c>
      <c r="E199" s="215" t="s">
        <v>285</v>
      </c>
      <c r="F199" s="216" t="s">
        <v>286</v>
      </c>
      <c r="G199" s="217" t="s">
        <v>133</v>
      </c>
      <c r="H199" s="218">
        <v>2.2610000000000001</v>
      </c>
      <c r="I199" s="219"/>
      <c r="J199" s="220">
        <f>ROUND(I199*H199,2)</f>
        <v>0</v>
      </c>
      <c r="K199" s="221"/>
      <c r="L199" s="43"/>
      <c r="M199" s="222" t="s">
        <v>1</v>
      </c>
      <c r="N199" s="223" t="s">
        <v>42</v>
      </c>
      <c r="O199" s="90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6" t="s">
        <v>129</v>
      </c>
      <c r="AT199" s="226" t="s">
        <v>125</v>
      </c>
      <c r="AU199" s="226" t="s">
        <v>86</v>
      </c>
      <c r="AY199" s="16" t="s">
        <v>123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6" t="s">
        <v>21</v>
      </c>
      <c r="BK199" s="227">
        <f>ROUND(I199*H199,2)</f>
        <v>0</v>
      </c>
      <c r="BL199" s="16" t="s">
        <v>129</v>
      </c>
      <c r="BM199" s="226" t="s">
        <v>287</v>
      </c>
    </row>
    <row r="200" s="13" customFormat="1">
      <c r="A200" s="13"/>
      <c r="B200" s="228"/>
      <c r="C200" s="229"/>
      <c r="D200" s="230" t="s">
        <v>135</v>
      </c>
      <c r="E200" s="231" t="s">
        <v>1</v>
      </c>
      <c r="F200" s="232" t="s">
        <v>288</v>
      </c>
      <c r="G200" s="229"/>
      <c r="H200" s="233">
        <v>2.2610000000000001</v>
      </c>
      <c r="I200" s="234"/>
      <c r="J200" s="229"/>
      <c r="K200" s="229"/>
      <c r="L200" s="235"/>
      <c r="M200" s="236"/>
      <c r="N200" s="237"/>
      <c r="O200" s="237"/>
      <c r="P200" s="237"/>
      <c r="Q200" s="237"/>
      <c r="R200" s="237"/>
      <c r="S200" s="237"/>
      <c r="T200" s="23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9" t="s">
        <v>135</v>
      </c>
      <c r="AU200" s="239" t="s">
        <v>86</v>
      </c>
      <c r="AV200" s="13" t="s">
        <v>86</v>
      </c>
      <c r="AW200" s="13" t="s">
        <v>34</v>
      </c>
      <c r="AX200" s="13" t="s">
        <v>21</v>
      </c>
      <c r="AY200" s="239" t="s">
        <v>123</v>
      </c>
    </row>
    <row r="201" s="2" customFormat="1" ht="55.5" customHeight="1">
      <c r="A201" s="37"/>
      <c r="B201" s="38"/>
      <c r="C201" s="214" t="s">
        <v>289</v>
      </c>
      <c r="D201" s="214" t="s">
        <v>125</v>
      </c>
      <c r="E201" s="215" t="s">
        <v>290</v>
      </c>
      <c r="F201" s="216" t="s">
        <v>291</v>
      </c>
      <c r="G201" s="217" t="s">
        <v>257</v>
      </c>
      <c r="H201" s="218">
        <v>14</v>
      </c>
      <c r="I201" s="219"/>
      <c r="J201" s="220">
        <f>ROUND(I201*H201,2)</f>
        <v>0</v>
      </c>
      <c r="K201" s="221"/>
      <c r="L201" s="43"/>
      <c r="M201" s="222" t="s">
        <v>1</v>
      </c>
      <c r="N201" s="223" t="s">
        <v>42</v>
      </c>
      <c r="O201" s="90"/>
      <c r="P201" s="224">
        <f>O201*H201</f>
        <v>0</v>
      </c>
      <c r="Q201" s="224">
        <v>0.031579999999999997</v>
      </c>
      <c r="R201" s="224">
        <f>Q201*H201</f>
        <v>0.44211999999999996</v>
      </c>
      <c r="S201" s="224">
        <v>0</v>
      </c>
      <c r="T201" s="225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6" t="s">
        <v>129</v>
      </c>
      <c r="AT201" s="226" t="s">
        <v>125</v>
      </c>
      <c r="AU201" s="226" t="s">
        <v>86</v>
      </c>
      <c r="AY201" s="16" t="s">
        <v>123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6" t="s">
        <v>21</v>
      </c>
      <c r="BK201" s="227">
        <f>ROUND(I201*H201,2)</f>
        <v>0</v>
      </c>
      <c r="BL201" s="16" t="s">
        <v>129</v>
      </c>
      <c r="BM201" s="226" t="s">
        <v>292</v>
      </c>
    </row>
    <row r="202" s="12" customFormat="1" ht="22.8" customHeight="1">
      <c r="A202" s="12"/>
      <c r="B202" s="198"/>
      <c r="C202" s="199"/>
      <c r="D202" s="200" t="s">
        <v>76</v>
      </c>
      <c r="E202" s="212" t="s">
        <v>149</v>
      </c>
      <c r="F202" s="212" t="s">
        <v>293</v>
      </c>
      <c r="G202" s="199"/>
      <c r="H202" s="199"/>
      <c r="I202" s="202"/>
      <c r="J202" s="213">
        <f>BK202</f>
        <v>0</v>
      </c>
      <c r="K202" s="199"/>
      <c r="L202" s="204"/>
      <c r="M202" s="205"/>
      <c r="N202" s="206"/>
      <c r="O202" s="206"/>
      <c r="P202" s="207">
        <f>SUM(P203:P225)</f>
        <v>0</v>
      </c>
      <c r="Q202" s="206"/>
      <c r="R202" s="207">
        <f>SUM(R203:R225)</f>
        <v>14.318019399999999</v>
      </c>
      <c r="S202" s="206"/>
      <c r="T202" s="208">
        <f>SUM(T203:T225)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9" t="s">
        <v>21</v>
      </c>
      <c r="AT202" s="210" t="s">
        <v>76</v>
      </c>
      <c r="AU202" s="210" t="s">
        <v>21</v>
      </c>
      <c r="AY202" s="209" t="s">
        <v>123</v>
      </c>
      <c r="BK202" s="211">
        <f>SUM(BK203:BK225)</f>
        <v>0</v>
      </c>
    </row>
    <row r="203" s="2" customFormat="1" ht="33" customHeight="1">
      <c r="A203" s="37"/>
      <c r="B203" s="38"/>
      <c r="C203" s="214" t="s">
        <v>294</v>
      </c>
      <c r="D203" s="214" t="s">
        <v>125</v>
      </c>
      <c r="E203" s="215" t="s">
        <v>295</v>
      </c>
      <c r="F203" s="216" t="s">
        <v>296</v>
      </c>
      <c r="G203" s="217" t="s">
        <v>133</v>
      </c>
      <c r="H203" s="218">
        <v>292.45999999999998</v>
      </c>
      <c r="I203" s="219"/>
      <c r="J203" s="220">
        <f>ROUND(I203*H203,2)</f>
        <v>0</v>
      </c>
      <c r="K203" s="221"/>
      <c r="L203" s="43"/>
      <c r="M203" s="222" t="s">
        <v>1</v>
      </c>
      <c r="N203" s="223" t="s">
        <v>42</v>
      </c>
      <c r="O203" s="90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6" t="s">
        <v>129</v>
      </c>
      <c r="AT203" s="226" t="s">
        <v>125</v>
      </c>
      <c r="AU203" s="226" t="s">
        <v>86</v>
      </c>
      <c r="AY203" s="16" t="s">
        <v>123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6" t="s">
        <v>21</v>
      </c>
      <c r="BK203" s="227">
        <f>ROUND(I203*H203,2)</f>
        <v>0</v>
      </c>
      <c r="BL203" s="16" t="s">
        <v>129</v>
      </c>
      <c r="BM203" s="226" t="s">
        <v>297</v>
      </c>
    </row>
    <row r="204" s="13" customFormat="1">
      <c r="A204" s="13"/>
      <c r="B204" s="228"/>
      <c r="C204" s="229"/>
      <c r="D204" s="230" t="s">
        <v>135</v>
      </c>
      <c r="E204" s="231" t="s">
        <v>1</v>
      </c>
      <c r="F204" s="232" t="s">
        <v>298</v>
      </c>
      <c r="G204" s="229"/>
      <c r="H204" s="233">
        <v>292.45999999999998</v>
      </c>
      <c r="I204" s="234"/>
      <c r="J204" s="229"/>
      <c r="K204" s="229"/>
      <c r="L204" s="235"/>
      <c r="M204" s="236"/>
      <c r="N204" s="237"/>
      <c r="O204" s="237"/>
      <c r="P204" s="237"/>
      <c r="Q204" s="237"/>
      <c r="R204" s="237"/>
      <c r="S204" s="237"/>
      <c r="T204" s="23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9" t="s">
        <v>135</v>
      </c>
      <c r="AU204" s="239" t="s">
        <v>86</v>
      </c>
      <c r="AV204" s="13" t="s">
        <v>86</v>
      </c>
      <c r="AW204" s="13" t="s">
        <v>34</v>
      </c>
      <c r="AX204" s="13" t="s">
        <v>21</v>
      </c>
      <c r="AY204" s="239" t="s">
        <v>123</v>
      </c>
    </row>
    <row r="205" s="2" customFormat="1" ht="33" customHeight="1">
      <c r="A205" s="37"/>
      <c r="B205" s="38"/>
      <c r="C205" s="214" t="s">
        <v>299</v>
      </c>
      <c r="D205" s="214" t="s">
        <v>125</v>
      </c>
      <c r="E205" s="215" t="s">
        <v>300</v>
      </c>
      <c r="F205" s="216" t="s">
        <v>301</v>
      </c>
      <c r="G205" s="217" t="s">
        <v>133</v>
      </c>
      <c r="H205" s="218">
        <v>3401.8009999999999</v>
      </c>
      <c r="I205" s="219"/>
      <c r="J205" s="220">
        <f>ROUND(I205*H205,2)</f>
        <v>0</v>
      </c>
      <c r="K205" s="221"/>
      <c r="L205" s="43"/>
      <c r="M205" s="222" t="s">
        <v>1</v>
      </c>
      <c r="N205" s="223" t="s">
        <v>42</v>
      </c>
      <c r="O205" s="90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6" t="s">
        <v>129</v>
      </c>
      <c r="AT205" s="226" t="s">
        <v>125</v>
      </c>
      <c r="AU205" s="226" t="s">
        <v>86</v>
      </c>
      <c r="AY205" s="16" t="s">
        <v>123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6" t="s">
        <v>21</v>
      </c>
      <c r="BK205" s="227">
        <f>ROUND(I205*H205,2)</f>
        <v>0</v>
      </c>
      <c r="BL205" s="16" t="s">
        <v>129</v>
      </c>
      <c r="BM205" s="226" t="s">
        <v>302</v>
      </c>
    </row>
    <row r="206" s="13" customFormat="1">
      <c r="A206" s="13"/>
      <c r="B206" s="228"/>
      <c r="C206" s="229"/>
      <c r="D206" s="230" t="s">
        <v>135</v>
      </c>
      <c r="E206" s="231" t="s">
        <v>1</v>
      </c>
      <c r="F206" s="232" t="s">
        <v>303</v>
      </c>
      <c r="G206" s="229"/>
      <c r="H206" s="233">
        <v>3401.8009999999999</v>
      </c>
      <c r="I206" s="234"/>
      <c r="J206" s="229"/>
      <c r="K206" s="229"/>
      <c r="L206" s="235"/>
      <c r="M206" s="236"/>
      <c r="N206" s="237"/>
      <c r="O206" s="237"/>
      <c r="P206" s="237"/>
      <c r="Q206" s="237"/>
      <c r="R206" s="237"/>
      <c r="S206" s="237"/>
      <c r="T206" s="23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9" t="s">
        <v>135</v>
      </c>
      <c r="AU206" s="239" t="s">
        <v>86</v>
      </c>
      <c r="AV206" s="13" t="s">
        <v>86</v>
      </c>
      <c r="AW206" s="13" t="s">
        <v>34</v>
      </c>
      <c r="AX206" s="13" t="s">
        <v>21</v>
      </c>
      <c r="AY206" s="239" t="s">
        <v>123</v>
      </c>
    </row>
    <row r="207" s="2" customFormat="1" ht="37.8" customHeight="1">
      <c r="A207" s="37"/>
      <c r="B207" s="38"/>
      <c r="C207" s="214" t="s">
        <v>304</v>
      </c>
      <c r="D207" s="214" t="s">
        <v>125</v>
      </c>
      <c r="E207" s="215" t="s">
        <v>305</v>
      </c>
      <c r="F207" s="216" t="s">
        <v>306</v>
      </c>
      <c r="G207" s="217" t="s">
        <v>133</v>
      </c>
      <c r="H207" s="218">
        <v>309.99000000000001</v>
      </c>
      <c r="I207" s="219"/>
      <c r="J207" s="220">
        <f>ROUND(I207*H207,2)</f>
        <v>0</v>
      </c>
      <c r="K207" s="221"/>
      <c r="L207" s="43"/>
      <c r="M207" s="222" t="s">
        <v>1</v>
      </c>
      <c r="N207" s="223" t="s">
        <v>42</v>
      </c>
      <c r="O207" s="90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6" t="s">
        <v>129</v>
      </c>
      <c r="AT207" s="226" t="s">
        <v>125</v>
      </c>
      <c r="AU207" s="226" t="s">
        <v>86</v>
      </c>
      <c r="AY207" s="16" t="s">
        <v>123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16" t="s">
        <v>21</v>
      </c>
      <c r="BK207" s="227">
        <f>ROUND(I207*H207,2)</f>
        <v>0</v>
      </c>
      <c r="BL207" s="16" t="s">
        <v>129</v>
      </c>
      <c r="BM207" s="226" t="s">
        <v>307</v>
      </c>
    </row>
    <row r="208" s="13" customFormat="1">
      <c r="A208" s="13"/>
      <c r="B208" s="228"/>
      <c r="C208" s="229"/>
      <c r="D208" s="230" t="s">
        <v>135</v>
      </c>
      <c r="E208" s="231" t="s">
        <v>1</v>
      </c>
      <c r="F208" s="232" t="s">
        <v>308</v>
      </c>
      <c r="G208" s="229"/>
      <c r="H208" s="233">
        <v>309.99000000000001</v>
      </c>
      <c r="I208" s="234"/>
      <c r="J208" s="229"/>
      <c r="K208" s="229"/>
      <c r="L208" s="235"/>
      <c r="M208" s="236"/>
      <c r="N208" s="237"/>
      <c r="O208" s="237"/>
      <c r="P208" s="237"/>
      <c r="Q208" s="237"/>
      <c r="R208" s="237"/>
      <c r="S208" s="237"/>
      <c r="T208" s="23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9" t="s">
        <v>135</v>
      </c>
      <c r="AU208" s="239" t="s">
        <v>86</v>
      </c>
      <c r="AV208" s="13" t="s">
        <v>86</v>
      </c>
      <c r="AW208" s="13" t="s">
        <v>34</v>
      </c>
      <c r="AX208" s="13" t="s">
        <v>21</v>
      </c>
      <c r="AY208" s="239" t="s">
        <v>123</v>
      </c>
    </row>
    <row r="209" s="2" customFormat="1" ht="49.05" customHeight="1">
      <c r="A209" s="37"/>
      <c r="B209" s="38"/>
      <c r="C209" s="214" t="s">
        <v>309</v>
      </c>
      <c r="D209" s="214" t="s">
        <v>125</v>
      </c>
      <c r="E209" s="215" t="s">
        <v>310</v>
      </c>
      <c r="F209" s="216" t="s">
        <v>311</v>
      </c>
      <c r="G209" s="217" t="s">
        <v>133</v>
      </c>
      <c r="H209" s="218">
        <v>2870.8400000000001</v>
      </c>
      <c r="I209" s="219"/>
      <c r="J209" s="220">
        <f>ROUND(I209*H209,2)</f>
        <v>0</v>
      </c>
      <c r="K209" s="221"/>
      <c r="L209" s="43"/>
      <c r="M209" s="222" t="s">
        <v>1</v>
      </c>
      <c r="N209" s="223" t="s">
        <v>42</v>
      </c>
      <c r="O209" s="90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6" t="s">
        <v>129</v>
      </c>
      <c r="AT209" s="226" t="s">
        <v>125</v>
      </c>
      <c r="AU209" s="226" t="s">
        <v>86</v>
      </c>
      <c r="AY209" s="16" t="s">
        <v>123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6" t="s">
        <v>21</v>
      </c>
      <c r="BK209" s="227">
        <f>ROUND(I209*H209,2)</f>
        <v>0</v>
      </c>
      <c r="BL209" s="16" t="s">
        <v>129</v>
      </c>
      <c r="BM209" s="226" t="s">
        <v>312</v>
      </c>
    </row>
    <row r="210" s="13" customFormat="1">
      <c r="A210" s="13"/>
      <c r="B210" s="228"/>
      <c r="C210" s="229"/>
      <c r="D210" s="230" t="s">
        <v>135</v>
      </c>
      <c r="E210" s="231" t="s">
        <v>1</v>
      </c>
      <c r="F210" s="232" t="s">
        <v>313</v>
      </c>
      <c r="G210" s="229"/>
      <c r="H210" s="233">
        <v>2870.8400000000001</v>
      </c>
      <c r="I210" s="234"/>
      <c r="J210" s="229"/>
      <c r="K210" s="229"/>
      <c r="L210" s="235"/>
      <c r="M210" s="236"/>
      <c r="N210" s="237"/>
      <c r="O210" s="237"/>
      <c r="P210" s="237"/>
      <c r="Q210" s="237"/>
      <c r="R210" s="237"/>
      <c r="S210" s="237"/>
      <c r="T210" s="23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9" t="s">
        <v>135</v>
      </c>
      <c r="AU210" s="239" t="s">
        <v>86</v>
      </c>
      <c r="AV210" s="13" t="s">
        <v>86</v>
      </c>
      <c r="AW210" s="13" t="s">
        <v>34</v>
      </c>
      <c r="AX210" s="13" t="s">
        <v>21</v>
      </c>
      <c r="AY210" s="239" t="s">
        <v>123</v>
      </c>
    </row>
    <row r="211" s="2" customFormat="1" ht="24.15" customHeight="1">
      <c r="A211" s="37"/>
      <c r="B211" s="38"/>
      <c r="C211" s="214" t="s">
        <v>314</v>
      </c>
      <c r="D211" s="214" t="s">
        <v>125</v>
      </c>
      <c r="E211" s="215" t="s">
        <v>315</v>
      </c>
      <c r="F211" s="216" t="s">
        <v>316</v>
      </c>
      <c r="G211" s="217" t="s">
        <v>133</v>
      </c>
      <c r="H211" s="218">
        <v>2870.8400000000001</v>
      </c>
      <c r="I211" s="219"/>
      <c r="J211" s="220">
        <f>ROUND(I211*H211,2)</f>
        <v>0</v>
      </c>
      <c r="K211" s="221"/>
      <c r="L211" s="43"/>
      <c r="M211" s="222" t="s">
        <v>1</v>
      </c>
      <c r="N211" s="223" t="s">
        <v>42</v>
      </c>
      <c r="O211" s="90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6" t="s">
        <v>129</v>
      </c>
      <c r="AT211" s="226" t="s">
        <v>125</v>
      </c>
      <c r="AU211" s="226" t="s">
        <v>86</v>
      </c>
      <c r="AY211" s="16" t="s">
        <v>123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6" t="s">
        <v>21</v>
      </c>
      <c r="BK211" s="227">
        <f>ROUND(I211*H211,2)</f>
        <v>0</v>
      </c>
      <c r="BL211" s="16" t="s">
        <v>129</v>
      </c>
      <c r="BM211" s="226" t="s">
        <v>317</v>
      </c>
    </row>
    <row r="212" s="2" customFormat="1" ht="37.8" customHeight="1">
      <c r="A212" s="37"/>
      <c r="B212" s="38"/>
      <c r="C212" s="214" t="s">
        <v>318</v>
      </c>
      <c r="D212" s="214" t="s">
        <v>125</v>
      </c>
      <c r="E212" s="215" t="s">
        <v>319</v>
      </c>
      <c r="F212" s="216" t="s">
        <v>320</v>
      </c>
      <c r="G212" s="217" t="s">
        <v>133</v>
      </c>
      <c r="H212" s="218">
        <v>2945.5900000000001</v>
      </c>
      <c r="I212" s="219"/>
      <c r="J212" s="220">
        <f>ROUND(I212*H212,2)</f>
        <v>0</v>
      </c>
      <c r="K212" s="221"/>
      <c r="L212" s="43"/>
      <c r="M212" s="222" t="s">
        <v>1</v>
      </c>
      <c r="N212" s="223" t="s">
        <v>42</v>
      </c>
      <c r="O212" s="90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6" t="s">
        <v>129</v>
      </c>
      <c r="AT212" s="226" t="s">
        <v>125</v>
      </c>
      <c r="AU212" s="226" t="s">
        <v>86</v>
      </c>
      <c r="AY212" s="16" t="s">
        <v>123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16" t="s">
        <v>21</v>
      </c>
      <c r="BK212" s="227">
        <f>ROUND(I212*H212,2)</f>
        <v>0</v>
      </c>
      <c r="BL212" s="16" t="s">
        <v>129</v>
      </c>
      <c r="BM212" s="226" t="s">
        <v>321</v>
      </c>
    </row>
    <row r="213" s="13" customFormat="1">
      <c r="A213" s="13"/>
      <c r="B213" s="228"/>
      <c r="C213" s="229"/>
      <c r="D213" s="230" t="s">
        <v>135</v>
      </c>
      <c r="E213" s="231" t="s">
        <v>1</v>
      </c>
      <c r="F213" s="232" t="s">
        <v>322</v>
      </c>
      <c r="G213" s="229"/>
      <c r="H213" s="233">
        <v>2945.5900000000001</v>
      </c>
      <c r="I213" s="234"/>
      <c r="J213" s="229"/>
      <c r="K213" s="229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135</v>
      </c>
      <c r="AU213" s="239" t="s">
        <v>86</v>
      </c>
      <c r="AV213" s="13" t="s">
        <v>86</v>
      </c>
      <c r="AW213" s="13" t="s">
        <v>34</v>
      </c>
      <c r="AX213" s="13" t="s">
        <v>21</v>
      </c>
      <c r="AY213" s="239" t="s">
        <v>123</v>
      </c>
    </row>
    <row r="214" s="2" customFormat="1" ht="24.15" customHeight="1">
      <c r="A214" s="37"/>
      <c r="B214" s="38"/>
      <c r="C214" s="214" t="s">
        <v>323</v>
      </c>
      <c r="D214" s="214" t="s">
        <v>125</v>
      </c>
      <c r="E214" s="215" t="s">
        <v>324</v>
      </c>
      <c r="F214" s="216" t="s">
        <v>325</v>
      </c>
      <c r="G214" s="217" t="s">
        <v>133</v>
      </c>
      <c r="H214" s="218">
        <v>2870.8400000000001</v>
      </c>
      <c r="I214" s="219"/>
      <c r="J214" s="220">
        <f>ROUND(I214*H214,2)</f>
        <v>0</v>
      </c>
      <c r="K214" s="221"/>
      <c r="L214" s="43"/>
      <c r="M214" s="222" t="s">
        <v>1</v>
      </c>
      <c r="N214" s="223" t="s">
        <v>42</v>
      </c>
      <c r="O214" s="90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6" t="s">
        <v>129</v>
      </c>
      <c r="AT214" s="226" t="s">
        <v>125</v>
      </c>
      <c r="AU214" s="226" t="s">
        <v>86</v>
      </c>
      <c r="AY214" s="16" t="s">
        <v>123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6" t="s">
        <v>21</v>
      </c>
      <c r="BK214" s="227">
        <f>ROUND(I214*H214,2)</f>
        <v>0</v>
      </c>
      <c r="BL214" s="16" t="s">
        <v>129</v>
      </c>
      <c r="BM214" s="226" t="s">
        <v>326</v>
      </c>
    </row>
    <row r="215" s="2" customFormat="1" ht="49.05" customHeight="1">
      <c r="A215" s="37"/>
      <c r="B215" s="38"/>
      <c r="C215" s="214" t="s">
        <v>327</v>
      </c>
      <c r="D215" s="214" t="s">
        <v>125</v>
      </c>
      <c r="E215" s="215" t="s">
        <v>328</v>
      </c>
      <c r="F215" s="216" t="s">
        <v>329</v>
      </c>
      <c r="G215" s="217" t="s">
        <v>133</v>
      </c>
      <c r="H215" s="218">
        <v>2870.8400000000001</v>
      </c>
      <c r="I215" s="219"/>
      <c r="J215" s="220">
        <f>ROUND(I215*H215,2)</f>
        <v>0</v>
      </c>
      <c r="K215" s="221"/>
      <c r="L215" s="43"/>
      <c r="M215" s="222" t="s">
        <v>1</v>
      </c>
      <c r="N215" s="223" t="s">
        <v>42</v>
      </c>
      <c r="O215" s="90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6" t="s">
        <v>129</v>
      </c>
      <c r="AT215" s="226" t="s">
        <v>125</v>
      </c>
      <c r="AU215" s="226" t="s">
        <v>86</v>
      </c>
      <c r="AY215" s="16" t="s">
        <v>123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6" t="s">
        <v>21</v>
      </c>
      <c r="BK215" s="227">
        <f>ROUND(I215*H215,2)</f>
        <v>0</v>
      </c>
      <c r="BL215" s="16" t="s">
        <v>129</v>
      </c>
      <c r="BM215" s="226" t="s">
        <v>330</v>
      </c>
    </row>
    <row r="216" s="2" customFormat="1" ht="44.25" customHeight="1">
      <c r="A216" s="37"/>
      <c r="B216" s="38"/>
      <c r="C216" s="214" t="s">
        <v>331</v>
      </c>
      <c r="D216" s="214" t="s">
        <v>125</v>
      </c>
      <c r="E216" s="215" t="s">
        <v>332</v>
      </c>
      <c r="F216" s="216" t="s">
        <v>333</v>
      </c>
      <c r="G216" s="217" t="s">
        <v>133</v>
      </c>
      <c r="H216" s="218">
        <v>309.99000000000001</v>
      </c>
      <c r="I216" s="219"/>
      <c r="J216" s="220">
        <f>ROUND(I216*H216,2)</f>
        <v>0</v>
      </c>
      <c r="K216" s="221"/>
      <c r="L216" s="43"/>
      <c r="M216" s="222" t="s">
        <v>1</v>
      </c>
      <c r="N216" s="223" t="s">
        <v>42</v>
      </c>
      <c r="O216" s="90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6" t="s">
        <v>129</v>
      </c>
      <c r="AT216" s="226" t="s">
        <v>125</v>
      </c>
      <c r="AU216" s="226" t="s">
        <v>86</v>
      </c>
      <c r="AY216" s="16" t="s">
        <v>123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6" t="s">
        <v>21</v>
      </c>
      <c r="BK216" s="227">
        <f>ROUND(I216*H216,2)</f>
        <v>0</v>
      </c>
      <c r="BL216" s="16" t="s">
        <v>129</v>
      </c>
      <c r="BM216" s="226" t="s">
        <v>334</v>
      </c>
    </row>
    <row r="217" s="13" customFormat="1">
      <c r="A217" s="13"/>
      <c r="B217" s="228"/>
      <c r="C217" s="229"/>
      <c r="D217" s="230" t="s">
        <v>135</v>
      </c>
      <c r="E217" s="231" t="s">
        <v>1</v>
      </c>
      <c r="F217" s="232" t="s">
        <v>335</v>
      </c>
      <c r="G217" s="229"/>
      <c r="H217" s="233">
        <v>309.99000000000001</v>
      </c>
      <c r="I217" s="234"/>
      <c r="J217" s="229"/>
      <c r="K217" s="229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135</v>
      </c>
      <c r="AU217" s="239" t="s">
        <v>86</v>
      </c>
      <c r="AV217" s="13" t="s">
        <v>86</v>
      </c>
      <c r="AW217" s="13" t="s">
        <v>34</v>
      </c>
      <c r="AX217" s="13" t="s">
        <v>21</v>
      </c>
      <c r="AY217" s="239" t="s">
        <v>123</v>
      </c>
    </row>
    <row r="218" s="2" customFormat="1" ht="24.15" customHeight="1">
      <c r="A218" s="37"/>
      <c r="B218" s="38"/>
      <c r="C218" s="214" t="s">
        <v>336</v>
      </c>
      <c r="D218" s="214" t="s">
        <v>125</v>
      </c>
      <c r="E218" s="215" t="s">
        <v>337</v>
      </c>
      <c r="F218" s="216" t="s">
        <v>338</v>
      </c>
      <c r="G218" s="217" t="s">
        <v>133</v>
      </c>
      <c r="H218" s="218">
        <v>74.75</v>
      </c>
      <c r="I218" s="219"/>
      <c r="J218" s="220">
        <f>ROUND(I218*H218,2)</f>
        <v>0</v>
      </c>
      <c r="K218" s="221"/>
      <c r="L218" s="43"/>
      <c r="M218" s="222" t="s">
        <v>1</v>
      </c>
      <c r="N218" s="223" t="s">
        <v>42</v>
      </c>
      <c r="O218" s="90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6" t="s">
        <v>129</v>
      </c>
      <c r="AT218" s="226" t="s">
        <v>125</v>
      </c>
      <c r="AU218" s="226" t="s">
        <v>86</v>
      </c>
      <c r="AY218" s="16" t="s">
        <v>123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6" t="s">
        <v>21</v>
      </c>
      <c r="BK218" s="227">
        <f>ROUND(I218*H218,2)</f>
        <v>0</v>
      </c>
      <c r="BL218" s="16" t="s">
        <v>129</v>
      </c>
      <c r="BM218" s="226" t="s">
        <v>339</v>
      </c>
    </row>
    <row r="219" s="2" customFormat="1" ht="78" customHeight="1">
      <c r="A219" s="37"/>
      <c r="B219" s="38"/>
      <c r="C219" s="214" t="s">
        <v>340</v>
      </c>
      <c r="D219" s="214" t="s">
        <v>125</v>
      </c>
      <c r="E219" s="215" t="s">
        <v>341</v>
      </c>
      <c r="F219" s="216" t="s">
        <v>342</v>
      </c>
      <c r="G219" s="217" t="s">
        <v>133</v>
      </c>
      <c r="H219" s="218">
        <v>53.869999999999997</v>
      </c>
      <c r="I219" s="219"/>
      <c r="J219" s="220">
        <f>ROUND(I219*H219,2)</f>
        <v>0</v>
      </c>
      <c r="K219" s="221"/>
      <c r="L219" s="43"/>
      <c r="M219" s="222" t="s">
        <v>1</v>
      </c>
      <c r="N219" s="223" t="s">
        <v>42</v>
      </c>
      <c r="O219" s="90"/>
      <c r="P219" s="224">
        <f>O219*H219</f>
        <v>0</v>
      </c>
      <c r="Q219" s="224">
        <v>0.090620000000000006</v>
      </c>
      <c r="R219" s="224">
        <f>Q219*H219</f>
        <v>4.8816994000000005</v>
      </c>
      <c r="S219" s="224">
        <v>0</v>
      </c>
      <c r="T219" s="225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6" t="s">
        <v>129</v>
      </c>
      <c r="AT219" s="226" t="s">
        <v>125</v>
      </c>
      <c r="AU219" s="226" t="s">
        <v>86</v>
      </c>
      <c r="AY219" s="16" t="s">
        <v>123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6" t="s">
        <v>21</v>
      </c>
      <c r="BK219" s="227">
        <f>ROUND(I219*H219,2)</f>
        <v>0</v>
      </c>
      <c r="BL219" s="16" t="s">
        <v>129</v>
      </c>
      <c r="BM219" s="226" t="s">
        <v>343</v>
      </c>
    </row>
    <row r="220" s="13" customFormat="1">
      <c r="A220" s="13"/>
      <c r="B220" s="228"/>
      <c r="C220" s="229"/>
      <c r="D220" s="230" t="s">
        <v>135</v>
      </c>
      <c r="E220" s="231" t="s">
        <v>1</v>
      </c>
      <c r="F220" s="232" t="s">
        <v>344</v>
      </c>
      <c r="G220" s="229"/>
      <c r="H220" s="233">
        <v>53.869999999999997</v>
      </c>
      <c r="I220" s="234"/>
      <c r="J220" s="229"/>
      <c r="K220" s="229"/>
      <c r="L220" s="235"/>
      <c r="M220" s="236"/>
      <c r="N220" s="237"/>
      <c r="O220" s="237"/>
      <c r="P220" s="237"/>
      <c r="Q220" s="237"/>
      <c r="R220" s="237"/>
      <c r="S220" s="237"/>
      <c r="T220" s="23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9" t="s">
        <v>135</v>
      </c>
      <c r="AU220" s="239" t="s">
        <v>86</v>
      </c>
      <c r="AV220" s="13" t="s">
        <v>86</v>
      </c>
      <c r="AW220" s="13" t="s">
        <v>34</v>
      </c>
      <c r="AX220" s="13" t="s">
        <v>21</v>
      </c>
      <c r="AY220" s="239" t="s">
        <v>123</v>
      </c>
    </row>
    <row r="221" s="2" customFormat="1" ht="24.15" customHeight="1">
      <c r="A221" s="37"/>
      <c r="B221" s="38"/>
      <c r="C221" s="251" t="s">
        <v>345</v>
      </c>
      <c r="D221" s="251" t="s">
        <v>223</v>
      </c>
      <c r="E221" s="252" t="s">
        <v>346</v>
      </c>
      <c r="F221" s="253" t="s">
        <v>347</v>
      </c>
      <c r="G221" s="254" t="s">
        <v>133</v>
      </c>
      <c r="H221" s="255">
        <v>44.799999999999997</v>
      </c>
      <c r="I221" s="256"/>
      <c r="J221" s="257">
        <f>ROUND(I221*H221,2)</f>
        <v>0</v>
      </c>
      <c r="K221" s="258"/>
      <c r="L221" s="259"/>
      <c r="M221" s="260" t="s">
        <v>1</v>
      </c>
      <c r="N221" s="261" t="s">
        <v>42</v>
      </c>
      <c r="O221" s="90"/>
      <c r="P221" s="224">
        <f>O221*H221</f>
        <v>0</v>
      </c>
      <c r="Q221" s="224">
        <v>0.17499999999999999</v>
      </c>
      <c r="R221" s="224">
        <f>Q221*H221</f>
        <v>7.839999999999999</v>
      </c>
      <c r="S221" s="224">
        <v>0</v>
      </c>
      <c r="T221" s="225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6" t="s">
        <v>164</v>
      </c>
      <c r="AT221" s="226" t="s">
        <v>223</v>
      </c>
      <c r="AU221" s="226" t="s">
        <v>86</v>
      </c>
      <c r="AY221" s="16" t="s">
        <v>123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6" t="s">
        <v>21</v>
      </c>
      <c r="BK221" s="227">
        <f>ROUND(I221*H221,2)</f>
        <v>0</v>
      </c>
      <c r="BL221" s="16" t="s">
        <v>129</v>
      </c>
      <c r="BM221" s="226" t="s">
        <v>348</v>
      </c>
    </row>
    <row r="222" s="13" customFormat="1">
      <c r="A222" s="13"/>
      <c r="B222" s="228"/>
      <c r="C222" s="229"/>
      <c r="D222" s="230" t="s">
        <v>135</v>
      </c>
      <c r="E222" s="231" t="s">
        <v>1</v>
      </c>
      <c r="F222" s="232" t="s">
        <v>349</v>
      </c>
      <c r="G222" s="229"/>
      <c r="H222" s="233">
        <v>44.799999999999997</v>
      </c>
      <c r="I222" s="234"/>
      <c r="J222" s="229"/>
      <c r="K222" s="229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135</v>
      </c>
      <c r="AU222" s="239" t="s">
        <v>86</v>
      </c>
      <c r="AV222" s="13" t="s">
        <v>86</v>
      </c>
      <c r="AW222" s="13" t="s">
        <v>34</v>
      </c>
      <c r="AX222" s="13" t="s">
        <v>21</v>
      </c>
      <c r="AY222" s="239" t="s">
        <v>123</v>
      </c>
    </row>
    <row r="223" s="2" customFormat="1" ht="16.5" customHeight="1">
      <c r="A223" s="37"/>
      <c r="B223" s="38"/>
      <c r="C223" s="251" t="s">
        <v>350</v>
      </c>
      <c r="D223" s="251" t="s">
        <v>223</v>
      </c>
      <c r="E223" s="252" t="s">
        <v>351</v>
      </c>
      <c r="F223" s="253" t="s">
        <v>352</v>
      </c>
      <c r="G223" s="254" t="s">
        <v>133</v>
      </c>
      <c r="H223" s="255">
        <v>5.1799999999999997</v>
      </c>
      <c r="I223" s="256"/>
      <c r="J223" s="257">
        <f>ROUND(I223*H223,2)</f>
        <v>0</v>
      </c>
      <c r="K223" s="258"/>
      <c r="L223" s="259"/>
      <c r="M223" s="260" t="s">
        <v>1</v>
      </c>
      <c r="N223" s="261" t="s">
        <v>42</v>
      </c>
      <c r="O223" s="90"/>
      <c r="P223" s="224">
        <f>O223*H223</f>
        <v>0</v>
      </c>
      <c r="Q223" s="224">
        <v>0.17599999999999999</v>
      </c>
      <c r="R223" s="224">
        <f>Q223*H223</f>
        <v>0.91167999999999993</v>
      </c>
      <c r="S223" s="224">
        <v>0</v>
      </c>
      <c r="T223" s="225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6" t="s">
        <v>164</v>
      </c>
      <c r="AT223" s="226" t="s">
        <v>223</v>
      </c>
      <c r="AU223" s="226" t="s">
        <v>86</v>
      </c>
      <c r="AY223" s="16" t="s">
        <v>123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6" t="s">
        <v>21</v>
      </c>
      <c r="BK223" s="227">
        <f>ROUND(I223*H223,2)</f>
        <v>0</v>
      </c>
      <c r="BL223" s="16" t="s">
        <v>129</v>
      </c>
      <c r="BM223" s="226" t="s">
        <v>353</v>
      </c>
    </row>
    <row r="224" s="13" customFormat="1">
      <c r="A224" s="13"/>
      <c r="B224" s="228"/>
      <c r="C224" s="229"/>
      <c r="D224" s="230" t="s">
        <v>135</v>
      </c>
      <c r="E224" s="231" t="s">
        <v>1</v>
      </c>
      <c r="F224" s="232" t="s">
        <v>354</v>
      </c>
      <c r="G224" s="229"/>
      <c r="H224" s="233">
        <v>5.1799999999999997</v>
      </c>
      <c r="I224" s="234"/>
      <c r="J224" s="229"/>
      <c r="K224" s="229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135</v>
      </c>
      <c r="AU224" s="239" t="s">
        <v>86</v>
      </c>
      <c r="AV224" s="13" t="s">
        <v>86</v>
      </c>
      <c r="AW224" s="13" t="s">
        <v>34</v>
      </c>
      <c r="AX224" s="13" t="s">
        <v>21</v>
      </c>
      <c r="AY224" s="239" t="s">
        <v>123</v>
      </c>
    </row>
    <row r="225" s="2" customFormat="1" ht="16.5" customHeight="1">
      <c r="A225" s="37"/>
      <c r="B225" s="38"/>
      <c r="C225" s="251" t="s">
        <v>355</v>
      </c>
      <c r="D225" s="251" t="s">
        <v>223</v>
      </c>
      <c r="E225" s="252" t="s">
        <v>356</v>
      </c>
      <c r="F225" s="253" t="s">
        <v>357</v>
      </c>
      <c r="G225" s="254" t="s">
        <v>133</v>
      </c>
      <c r="H225" s="255">
        <v>3.8900000000000001</v>
      </c>
      <c r="I225" s="256"/>
      <c r="J225" s="257">
        <f>ROUND(I225*H225,2)</f>
        <v>0</v>
      </c>
      <c r="K225" s="258"/>
      <c r="L225" s="259"/>
      <c r="M225" s="260" t="s">
        <v>1</v>
      </c>
      <c r="N225" s="261" t="s">
        <v>42</v>
      </c>
      <c r="O225" s="90"/>
      <c r="P225" s="224">
        <f>O225*H225</f>
        <v>0</v>
      </c>
      <c r="Q225" s="224">
        <v>0.17599999999999999</v>
      </c>
      <c r="R225" s="224">
        <f>Q225*H225</f>
        <v>0.68464000000000003</v>
      </c>
      <c r="S225" s="224">
        <v>0</v>
      </c>
      <c r="T225" s="225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6" t="s">
        <v>164</v>
      </c>
      <c r="AT225" s="226" t="s">
        <v>223</v>
      </c>
      <c r="AU225" s="226" t="s">
        <v>86</v>
      </c>
      <c r="AY225" s="16" t="s">
        <v>123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16" t="s">
        <v>21</v>
      </c>
      <c r="BK225" s="227">
        <f>ROUND(I225*H225,2)</f>
        <v>0</v>
      </c>
      <c r="BL225" s="16" t="s">
        <v>129</v>
      </c>
      <c r="BM225" s="226" t="s">
        <v>358</v>
      </c>
    </row>
    <row r="226" s="12" customFormat="1" ht="22.8" customHeight="1">
      <c r="A226" s="12"/>
      <c r="B226" s="198"/>
      <c r="C226" s="199"/>
      <c r="D226" s="200" t="s">
        <v>76</v>
      </c>
      <c r="E226" s="212" t="s">
        <v>164</v>
      </c>
      <c r="F226" s="212" t="s">
        <v>359</v>
      </c>
      <c r="G226" s="199"/>
      <c r="H226" s="199"/>
      <c r="I226" s="202"/>
      <c r="J226" s="213">
        <f>BK226</f>
        <v>0</v>
      </c>
      <c r="K226" s="199"/>
      <c r="L226" s="204"/>
      <c r="M226" s="205"/>
      <c r="N226" s="206"/>
      <c r="O226" s="206"/>
      <c r="P226" s="207">
        <f>SUM(P227:P247)</f>
        <v>0</v>
      </c>
      <c r="Q226" s="206"/>
      <c r="R226" s="207">
        <f>SUM(R227:R247)</f>
        <v>11.47433</v>
      </c>
      <c r="S226" s="206"/>
      <c r="T226" s="208">
        <f>SUM(T227:T247)</f>
        <v>5.6700000000000008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9" t="s">
        <v>21</v>
      </c>
      <c r="AT226" s="210" t="s">
        <v>76</v>
      </c>
      <c r="AU226" s="210" t="s">
        <v>21</v>
      </c>
      <c r="AY226" s="209" t="s">
        <v>123</v>
      </c>
      <c r="BK226" s="211">
        <f>SUM(BK227:BK247)</f>
        <v>0</v>
      </c>
    </row>
    <row r="227" s="2" customFormat="1" ht="24.15" customHeight="1">
      <c r="A227" s="37"/>
      <c r="B227" s="38"/>
      <c r="C227" s="214" t="s">
        <v>360</v>
      </c>
      <c r="D227" s="214" t="s">
        <v>125</v>
      </c>
      <c r="E227" s="215" t="s">
        <v>361</v>
      </c>
      <c r="F227" s="216" t="s">
        <v>362</v>
      </c>
      <c r="G227" s="217" t="s">
        <v>257</v>
      </c>
      <c r="H227" s="218">
        <v>2</v>
      </c>
      <c r="I227" s="219"/>
      <c r="J227" s="220">
        <f>ROUND(I227*H227,2)</f>
        <v>0</v>
      </c>
      <c r="K227" s="221"/>
      <c r="L227" s="43"/>
      <c r="M227" s="222" t="s">
        <v>1</v>
      </c>
      <c r="N227" s="223" t="s">
        <v>42</v>
      </c>
      <c r="O227" s="90"/>
      <c r="P227" s="224">
        <f>O227*H227</f>
        <v>0</v>
      </c>
      <c r="Q227" s="224">
        <v>0.12422</v>
      </c>
      <c r="R227" s="224">
        <f>Q227*H227</f>
        <v>0.24843999999999999</v>
      </c>
      <c r="S227" s="224">
        <v>0</v>
      </c>
      <c r="T227" s="225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6" t="s">
        <v>129</v>
      </c>
      <c r="AT227" s="226" t="s">
        <v>125</v>
      </c>
      <c r="AU227" s="226" t="s">
        <v>86</v>
      </c>
      <c r="AY227" s="16" t="s">
        <v>123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6" t="s">
        <v>21</v>
      </c>
      <c r="BK227" s="227">
        <f>ROUND(I227*H227,2)</f>
        <v>0</v>
      </c>
      <c r="BL227" s="16" t="s">
        <v>129</v>
      </c>
      <c r="BM227" s="226" t="s">
        <v>363</v>
      </c>
    </row>
    <row r="228" s="2" customFormat="1" ht="16.5" customHeight="1">
      <c r="A228" s="37"/>
      <c r="B228" s="38"/>
      <c r="C228" s="251" t="s">
        <v>364</v>
      </c>
      <c r="D228" s="251" t="s">
        <v>223</v>
      </c>
      <c r="E228" s="252" t="s">
        <v>365</v>
      </c>
      <c r="F228" s="253" t="s">
        <v>366</v>
      </c>
      <c r="G228" s="254" t="s">
        <v>257</v>
      </c>
      <c r="H228" s="255">
        <v>2</v>
      </c>
      <c r="I228" s="256"/>
      <c r="J228" s="257">
        <f>ROUND(I228*H228,2)</f>
        <v>0</v>
      </c>
      <c r="K228" s="258"/>
      <c r="L228" s="259"/>
      <c r="M228" s="260" t="s">
        <v>1</v>
      </c>
      <c r="N228" s="261" t="s">
        <v>42</v>
      </c>
      <c r="O228" s="90"/>
      <c r="P228" s="224">
        <f>O228*H228</f>
        <v>0</v>
      </c>
      <c r="Q228" s="224">
        <v>0.069000000000000006</v>
      </c>
      <c r="R228" s="224">
        <f>Q228*H228</f>
        <v>0.13800000000000001</v>
      </c>
      <c r="S228" s="224">
        <v>0</v>
      </c>
      <c r="T228" s="225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6" t="s">
        <v>164</v>
      </c>
      <c r="AT228" s="226" t="s">
        <v>223</v>
      </c>
      <c r="AU228" s="226" t="s">
        <v>86</v>
      </c>
      <c r="AY228" s="16" t="s">
        <v>123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6" t="s">
        <v>21</v>
      </c>
      <c r="BK228" s="227">
        <f>ROUND(I228*H228,2)</f>
        <v>0</v>
      </c>
      <c r="BL228" s="16" t="s">
        <v>129</v>
      </c>
      <c r="BM228" s="226" t="s">
        <v>367</v>
      </c>
    </row>
    <row r="229" s="2" customFormat="1" ht="24.15" customHeight="1">
      <c r="A229" s="37"/>
      <c r="B229" s="38"/>
      <c r="C229" s="214" t="s">
        <v>368</v>
      </c>
      <c r="D229" s="214" t="s">
        <v>125</v>
      </c>
      <c r="E229" s="215" t="s">
        <v>369</v>
      </c>
      <c r="F229" s="216" t="s">
        <v>370</v>
      </c>
      <c r="G229" s="217" t="s">
        <v>257</v>
      </c>
      <c r="H229" s="218">
        <v>2</v>
      </c>
      <c r="I229" s="219"/>
      <c r="J229" s="220">
        <f>ROUND(I229*H229,2)</f>
        <v>0</v>
      </c>
      <c r="K229" s="221"/>
      <c r="L229" s="43"/>
      <c r="M229" s="222" t="s">
        <v>1</v>
      </c>
      <c r="N229" s="223" t="s">
        <v>42</v>
      </c>
      <c r="O229" s="90"/>
      <c r="P229" s="224">
        <f>O229*H229</f>
        <v>0</v>
      </c>
      <c r="Q229" s="224">
        <v>0.02972</v>
      </c>
      <c r="R229" s="224">
        <f>Q229*H229</f>
        <v>0.05944</v>
      </c>
      <c r="S229" s="224">
        <v>0</v>
      </c>
      <c r="T229" s="225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6" t="s">
        <v>129</v>
      </c>
      <c r="AT229" s="226" t="s">
        <v>125</v>
      </c>
      <c r="AU229" s="226" t="s">
        <v>86</v>
      </c>
      <c r="AY229" s="16" t="s">
        <v>123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6" t="s">
        <v>21</v>
      </c>
      <c r="BK229" s="227">
        <f>ROUND(I229*H229,2)</f>
        <v>0</v>
      </c>
      <c r="BL229" s="16" t="s">
        <v>129</v>
      </c>
      <c r="BM229" s="226" t="s">
        <v>371</v>
      </c>
    </row>
    <row r="230" s="2" customFormat="1" ht="21.75" customHeight="1">
      <c r="A230" s="37"/>
      <c r="B230" s="38"/>
      <c r="C230" s="251" t="s">
        <v>372</v>
      </c>
      <c r="D230" s="251" t="s">
        <v>223</v>
      </c>
      <c r="E230" s="252" t="s">
        <v>373</v>
      </c>
      <c r="F230" s="253" t="s">
        <v>374</v>
      </c>
      <c r="G230" s="254" t="s">
        <v>257</v>
      </c>
      <c r="H230" s="255">
        <v>2</v>
      </c>
      <c r="I230" s="256"/>
      <c r="J230" s="257">
        <f>ROUND(I230*H230,2)</f>
        <v>0</v>
      </c>
      <c r="K230" s="258"/>
      <c r="L230" s="259"/>
      <c r="M230" s="260" t="s">
        <v>1</v>
      </c>
      <c r="N230" s="261" t="s">
        <v>42</v>
      </c>
      <c r="O230" s="90"/>
      <c r="P230" s="224">
        <f>O230*H230</f>
        <v>0</v>
      </c>
      <c r="Q230" s="224">
        <v>0.058000000000000003</v>
      </c>
      <c r="R230" s="224">
        <f>Q230*H230</f>
        <v>0.11600000000000001</v>
      </c>
      <c r="S230" s="224">
        <v>0</v>
      </c>
      <c r="T230" s="225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6" t="s">
        <v>164</v>
      </c>
      <c r="AT230" s="226" t="s">
        <v>223</v>
      </c>
      <c r="AU230" s="226" t="s">
        <v>86</v>
      </c>
      <c r="AY230" s="16" t="s">
        <v>123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6" t="s">
        <v>21</v>
      </c>
      <c r="BK230" s="227">
        <f>ROUND(I230*H230,2)</f>
        <v>0</v>
      </c>
      <c r="BL230" s="16" t="s">
        <v>129</v>
      </c>
      <c r="BM230" s="226" t="s">
        <v>375</v>
      </c>
    </row>
    <row r="231" s="2" customFormat="1" ht="24.15" customHeight="1">
      <c r="A231" s="37"/>
      <c r="B231" s="38"/>
      <c r="C231" s="214" t="s">
        <v>376</v>
      </c>
      <c r="D231" s="214" t="s">
        <v>125</v>
      </c>
      <c r="E231" s="215" t="s">
        <v>377</v>
      </c>
      <c r="F231" s="216" t="s">
        <v>378</v>
      </c>
      <c r="G231" s="217" t="s">
        <v>257</v>
      </c>
      <c r="H231" s="218">
        <v>2</v>
      </c>
      <c r="I231" s="219"/>
      <c r="J231" s="220">
        <f>ROUND(I231*H231,2)</f>
        <v>0</v>
      </c>
      <c r="K231" s="221"/>
      <c r="L231" s="43"/>
      <c r="M231" s="222" t="s">
        <v>1</v>
      </c>
      <c r="N231" s="223" t="s">
        <v>42</v>
      </c>
      <c r="O231" s="90"/>
      <c r="P231" s="224">
        <f>O231*H231</f>
        <v>0</v>
      </c>
      <c r="Q231" s="224">
        <v>0.02972</v>
      </c>
      <c r="R231" s="224">
        <f>Q231*H231</f>
        <v>0.05944</v>
      </c>
      <c r="S231" s="224">
        <v>0</v>
      </c>
      <c r="T231" s="225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6" t="s">
        <v>129</v>
      </c>
      <c r="AT231" s="226" t="s">
        <v>125</v>
      </c>
      <c r="AU231" s="226" t="s">
        <v>86</v>
      </c>
      <c r="AY231" s="16" t="s">
        <v>123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6" t="s">
        <v>21</v>
      </c>
      <c r="BK231" s="227">
        <f>ROUND(I231*H231,2)</f>
        <v>0</v>
      </c>
      <c r="BL231" s="16" t="s">
        <v>129</v>
      </c>
      <c r="BM231" s="226" t="s">
        <v>379</v>
      </c>
    </row>
    <row r="232" s="2" customFormat="1" ht="24.15" customHeight="1">
      <c r="A232" s="37"/>
      <c r="B232" s="38"/>
      <c r="C232" s="251" t="s">
        <v>380</v>
      </c>
      <c r="D232" s="251" t="s">
        <v>223</v>
      </c>
      <c r="E232" s="252" t="s">
        <v>381</v>
      </c>
      <c r="F232" s="253" t="s">
        <v>382</v>
      </c>
      <c r="G232" s="254" t="s">
        <v>257</v>
      </c>
      <c r="H232" s="255">
        <v>2</v>
      </c>
      <c r="I232" s="256"/>
      <c r="J232" s="257">
        <f>ROUND(I232*H232,2)</f>
        <v>0</v>
      </c>
      <c r="K232" s="258"/>
      <c r="L232" s="259"/>
      <c r="M232" s="260" t="s">
        <v>1</v>
      </c>
      <c r="N232" s="261" t="s">
        <v>42</v>
      </c>
      <c r="O232" s="90"/>
      <c r="P232" s="224">
        <f>O232*H232</f>
        <v>0</v>
      </c>
      <c r="Q232" s="224">
        <v>0.040000000000000001</v>
      </c>
      <c r="R232" s="224">
        <f>Q232*H232</f>
        <v>0.080000000000000002</v>
      </c>
      <c r="S232" s="224">
        <v>0</v>
      </c>
      <c r="T232" s="225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6" t="s">
        <v>164</v>
      </c>
      <c r="AT232" s="226" t="s">
        <v>223</v>
      </c>
      <c r="AU232" s="226" t="s">
        <v>86</v>
      </c>
      <c r="AY232" s="16" t="s">
        <v>123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6" t="s">
        <v>21</v>
      </c>
      <c r="BK232" s="227">
        <f>ROUND(I232*H232,2)</f>
        <v>0</v>
      </c>
      <c r="BL232" s="16" t="s">
        <v>129</v>
      </c>
      <c r="BM232" s="226" t="s">
        <v>383</v>
      </c>
    </row>
    <row r="233" s="2" customFormat="1" ht="24.15" customHeight="1">
      <c r="A233" s="37"/>
      <c r="B233" s="38"/>
      <c r="C233" s="251" t="s">
        <v>384</v>
      </c>
      <c r="D233" s="251" t="s">
        <v>223</v>
      </c>
      <c r="E233" s="252" t="s">
        <v>385</v>
      </c>
      <c r="F233" s="253" t="s">
        <v>386</v>
      </c>
      <c r="G233" s="254" t="s">
        <v>257</v>
      </c>
      <c r="H233" s="255">
        <v>2</v>
      </c>
      <c r="I233" s="256"/>
      <c r="J233" s="257">
        <f>ROUND(I233*H233,2)</f>
        <v>0</v>
      </c>
      <c r="K233" s="258"/>
      <c r="L233" s="259"/>
      <c r="M233" s="260" t="s">
        <v>1</v>
      </c>
      <c r="N233" s="261" t="s">
        <v>42</v>
      </c>
      <c r="O233" s="90"/>
      <c r="P233" s="224">
        <f>O233*H233</f>
        <v>0</v>
      </c>
      <c r="Q233" s="224">
        <v>0.080000000000000002</v>
      </c>
      <c r="R233" s="224">
        <f>Q233*H233</f>
        <v>0.16</v>
      </c>
      <c r="S233" s="224">
        <v>0</v>
      </c>
      <c r="T233" s="225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6" t="s">
        <v>164</v>
      </c>
      <c r="AT233" s="226" t="s">
        <v>223</v>
      </c>
      <c r="AU233" s="226" t="s">
        <v>86</v>
      </c>
      <c r="AY233" s="16" t="s">
        <v>123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6" t="s">
        <v>21</v>
      </c>
      <c r="BK233" s="227">
        <f>ROUND(I233*H233,2)</f>
        <v>0</v>
      </c>
      <c r="BL233" s="16" t="s">
        <v>129</v>
      </c>
      <c r="BM233" s="226" t="s">
        <v>387</v>
      </c>
    </row>
    <row r="234" s="2" customFormat="1" ht="24.15" customHeight="1">
      <c r="A234" s="37"/>
      <c r="B234" s="38"/>
      <c r="C234" s="251" t="s">
        <v>388</v>
      </c>
      <c r="D234" s="251" t="s">
        <v>223</v>
      </c>
      <c r="E234" s="252" t="s">
        <v>389</v>
      </c>
      <c r="F234" s="253" t="s">
        <v>390</v>
      </c>
      <c r="G234" s="254" t="s">
        <v>257</v>
      </c>
      <c r="H234" s="255">
        <v>14</v>
      </c>
      <c r="I234" s="256"/>
      <c r="J234" s="257">
        <f>ROUND(I234*H234,2)</f>
        <v>0</v>
      </c>
      <c r="K234" s="258"/>
      <c r="L234" s="259"/>
      <c r="M234" s="260" t="s">
        <v>1</v>
      </c>
      <c r="N234" s="261" t="s">
        <v>42</v>
      </c>
      <c r="O234" s="90"/>
      <c r="P234" s="224">
        <f>O234*H234</f>
        <v>0</v>
      </c>
      <c r="Q234" s="224">
        <v>0.027</v>
      </c>
      <c r="R234" s="224">
        <f>Q234*H234</f>
        <v>0.378</v>
      </c>
      <c r="S234" s="224">
        <v>0</v>
      </c>
      <c r="T234" s="225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6" t="s">
        <v>164</v>
      </c>
      <c r="AT234" s="226" t="s">
        <v>223</v>
      </c>
      <c r="AU234" s="226" t="s">
        <v>86</v>
      </c>
      <c r="AY234" s="16" t="s">
        <v>123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6" t="s">
        <v>21</v>
      </c>
      <c r="BK234" s="227">
        <f>ROUND(I234*H234,2)</f>
        <v>0</v>
      </c>
      <c r="BL234" s="16" t="s">
        <v>129</v>
      </c>
      <c r="BM234" s="226" t="s">
        <v>391</v>
      </c>
    </row>
    <row r="235" s="2" customFormat="1" ht="21.75" customHeight="1">
      <c r="A235" s="37"/>
      <c r="B235" s="38"/>
      <c r="C235" s="251" t="s">
        <v>392</v>
      </c>
      <c r="D235" s="251" t="s">
        <v>223</v>
      </c>
      <c r="E235" s="252" t="s">
        <v>393</v>
      </c>
      <c r="F235" s="253" t="s">
        <v>394</v>
      </c>
      <c r="G235" s="254" t="s">
        <v>257</v>
      </c>
      <c r="H235" s="255">
        <v>2</v>
      </c>
      <c r="I235" s="256"/>
      <c r="J235" s="257">
        <f>ROUND(I235*H235,2)</f>
        <v>0</v>
      </c>
      <c r="K235" s="258"/>
      <c r="L235" s="259"/>
      <c r="M235" s="260" t="s">
        <v>1</v>
      </c>
      <c r="N235" s="261" t="s">
        <v>42</v>
      </c>
      <c r="O235" s="90"/>
      <c r="P235" s="224">
        <f>O235*H235</f>
        <v>0</v>
      </c>
      <c r="Q235" s="224">
        <v>0.0085000000000000006</v>
      </c>
      <c r="R235" s="224">
        <f>Q235*H235</f>
        <v>0.017000000000000001</v>
      </c>
      <c r="S235" s="224">
        <v>0</v>
      </c>
      <c r="T235" s="225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6" t="s">
        <v>164</v>
      </c>
      <c r="AT235" s="226" t="s">
        <v>223</v>
      </c>
      <c r="AU235" s="226" t="s">
        <v>86</v>
      </c>
      <c r="AY235" s="16" t="s">
        <v>123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6" t="s">
        <v>21</v>
      </c>
      <c r="BK235" s="227">
        <f>ROUND(I235*H235,2)</f>
        <v>0</v>
      </c>
      <c r="BL235" s="16" t="s">
        <v>129</v>
      </c>
      <c r="BM235" s="226" t="s">
        <v>395</v>
      </c>
    </row>
    <row r="236" s="2" customFormat="1" ht="37.8" customHeight="1">
      <c r="A236" s="37"/>
      <c r="B236" s="38"/>
      <c r="C236" s="214" t="s">
        <v>396</v>
      </c>
      <c r="D236" s="214" t="s">
        <v>125</v>
      </c>
      <c r="E236" s="215" t="s">
        <v>397</v>
      </c>
      <c r="F236" s="216" t="s">
        <v>398</v>
      </c>
      <c r="G236" s="217" t="s">
        <v>257</v>
      </c>
      <c r="H236" s="218">
        <v>7</v>
      </c>
      <c r="I236" s="219"/>
      <c r="J236" s="220">
        <f>ROUND(I236*H236,2)</f>
        <v>0</v>
      </c>
      <c r="K236" s="221"/>
      <c r="L236" s="43"/>
      <c r="M236" s="222" t="s">
        <v>1</v>
      </c>
      <c r="N236" s="223" t="s">
        <v>42</v>
      </c>
      <c r="O236" s="90"/>
      <c r="P236" s="224">
        <f>O236*H236</f>
        <v>0</v>
      </c>
      <c r="Q236" s="224">
        <v>0.65847999999999995</v>
      </c>
      <c r="R236" s="224">
        <f>Q236*H236</f>
        <v>4.6093599999999997</v>
      </c>
      <c r="S236" s="224">
        <v>0.66000000000000003</v>
      </c>
      <c r="T236" s="225">
        <f>S236*H236</f>
        <v>4.6200000000000001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6" t="s">
        <v>129</v>
      </c>
      <c r="AT236" s="226" t="s">
        <v>125</v>
      </c>
      <c r="AU236" s="226" t="s">
        <v>86</v>
      </c>
      <c r="AY236" s="16" t="s">
        <v>123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6" t="s">
        <v>21</v>
      </c>
      <c r="BK236" s="227">
        <f>ROUND(I236*H236,2)</f>
        <v>0</v>
      </c>
      <c r="BL236" s="16" t="s">
        <v>129</v>
      </c>
      <c r="BM236" s="226" t="s">
        <v>399</v>
      </c>
    </row>
    <row r="237" s="13" customFormat="1">
      <c r="A237" s="13"/>
      <c r="B237" s="228"/>
      <c r="C237" s="229"/>
      <c r="D237" s="230" t="s">
        <v>135</v>
      </c>
      <c r="E237" s="231" t="s">
        <v>1</v>
      </c>
      <c r="F237" s="232" t="s">
        <v>400</v>
      </c>
      <c r="G237" s="229"/>
      <c r="H237" s="233">
        <v>5</v>
      </c>
      <c r="I237" s="234"/>
      <c r="J237" s="229"/>
      <c r="K237" s="229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135</v>
      </c>
      <c r="AU237" s="239" t="s">
        <v>86</v>
      </c>
      <c r="AV237" s="13" t="s">
        <v>86</v>
      </c>
      <c r="AW237" s="13" t="s">
        <v>34</v>
      </c>
      <c r="AX237" s="13" t="s">
        <v>77</v>
      </c>
      <c r="AY237" s="239" t="s">
        <v>123</v>
      </c>
    </row>
    <row r="238" s="13" customFormat="1">
      <c r="A238" s="13"/>
      <c r="B238" s="228"/>
      <c r="C238" s="229"/>
      <c r="D238" s="230" t="s">
        <v>135</v>
      </c>
      <c r="E238" s="231" t="s">
        <v>1</v>
      </c>
      <c r="F238" s="232" t="s">
        <v>401</v>
      </c>
      <c r="G238" s="229"/>
      <c r="H238" s="233">
        <v>2</v>
      </c>
      <c r="I238" s="234"/>
      <c r="J238" s="229"/>
      <c r="K238" s="229"/>
      <c r="L238" s="235"/>
      <c r="M238" s="236"/>
      <c r="N238" s="237"/>
      <c r="O238" s="237"/>
      <c r="P238" s="237"/>
      <c r="Q238" s="237"/>
      <c r="R238" s="237"/>
      <c r="S238" s="237"/>
      <c r="T238" s="23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135</v>
      </c>
      <c r="AU238" s="239" t="s">
        <v>86</v>
      </c>
      <c r="AV238" s="13" t="s">
        <v>86</v>
      </c>
      <c r="AW238" s="13" t="s">
        <v>34</v>
      </c>
      <c r="AX238" s="13" t="s">
        <v>77</v>
      </c>
      <c r="AY238" s="239" t="s">
        <v>123</v>
      </c>
    </row>
    <row r="239" s="14" customFormat="1">
      <c r="A239" s="14"/>
      <c r="B239" s="240"/>
      <c r="C239" s="241"/>
      <c r="D239" s="230" t="s">
        <v>135</v>
      </c>
      <c r="E239" s="242" t="s">
        <v>1</v>
      </c>
      <c r="F239" s="243" t="s">
        <v>148</v>
      </c>
      <c r="G239" s="241"/>
      <c r="H239" s="244">
        <v>7</v>
      </c>
      <c r="I239" s="245"/>
      <c r="J239" s="241"/>
      <c r="K239" s="241"/>
      <c r="L239" s="246"/>
      <c r="M239" s="247"/>
      <c r="N239" s="248"/>
      <c r="O239" s="248"/>
      <c r="P239" s="248"/>
      <c r="Q239" s="248"/>
      <c r="R239" s="248"/>
      <c r="S239" s="248"/>
      <c r="T239" s="24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0" t="s">
        <v>135</v>
      </c>
      <c r="AU239" s="250" t="s">
        <v>86</v>
      </c>
      <c r="AV239" s="14" t="s">
        <v>129</v>
      </c>
      <c r="AW239" s="14" t="s">
        <v>34</v>
      </c>
      <c r="AX239" s="14" t="s">
        <v>21</v>
      </c>
      <c r="AY239" s="250" t="s">
        <v>123</v>
      </c>
    </row>
    <row r="240" s="2" customFormat="1" ht="24.15" customHeight="1">
      <c r="A240" s="37"/>
      <c r="B240" s="38"/>
      <c r="C240" s="214" t="s">
        <v>402</v>
      </c>
      <c r="D240" s="214" t="s">
        <v>125</v>
      </c>
      <c r="E240" s="215" t="s">
        <v>403</v>
      </c>
      <c r="F240" s="216" t="s">
        <v>404</v>
      </c>
      <c r="G240" s="217" t="s">
        <v>257</v>
      </c>
      <c r="H240" s="218">
        <v>9</v>
      </c>
      <c r="I240" s="219"/>
      <c r="J240" s="220">
        <f>ROUND(I240*H240,2)</f>
        <v>0</v>
      </c>
      <c r="K240" s="221"/>
      <c r="L240" s="43"/>
      <c r="M240" s="222" t="s">
        <v>1</v>
      </c>
      <c r="N240" s="223" t="s">
        <v>42</v>
      </c>
      <c r="O240" s="90"/>
      <c r="P240" s="224">
        <f>O240*H240</f>
        <v>0</v>
      </c>
      <c r="Q240" s="224">
        <v>0.10037</v>
      </c>
      <c r="R240" s="224">
        <f>Q240*H240</f>
        <v>0.90332999999999997</v>
      </c>
      <c r="S240" s="224">
        <v>0.10000000000000001</v>
      </c>
      <c r="T240" s="225">
        <f>S240*H240</f>
        <v>0.90000000000000002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6" t="s">
        <v>129</v>
      </c>
      <c r="AT240" s="226" t="s">
        <v>125</v>
      </c>
      <c r="AU240" s="226" t="s">
        <v>86</v>
      </c>
      <c r="AY240" s="16" t="s">
        <v>123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6" t="s">
        <v>21</v>
      </c>
      <c r="BK240" s="227">
        <f>ROUND(I240*H240,2)</f>
        <v>0</v>
      </c>
      <c r="BL240" s="16" t="s">
        <v>129</v>
      </c>
      <c r="BM240" s="226" t="s">
        <v>405</v>
      </c>
    </row>
    <row r="241" s="13" customFormat="1">
      <c r="A241" s="13"/>
      <c r="B241" s="228"/>
      <c r="C241" s="229"/>
      <c r="D241" s="230" t="s">
        <v>135</v>
      </c>
      <c r="E241" s="231" t="s">
        <v>1</v>
      </c>
      <c r="F241" s="232" t="s">
        <v>406</v>
      </c>
      <c r="G241" s="229"/>
      <c r="H241" s="233">
        <v>6</v>
      </c>
      <c r="I241" s="234"/>
      <c r="J241" s="229"/>
      <c r="K241" s="229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135</v>
      </c>
      <c r="AU241" s="239" t="s">
        <v>86</v>
      </c>
      <c r="AV241" s="13" t="s">
        <v>86</v>
      </c>
      <c r="AW241" s="13" t="s">
        <v>34</v>
      </c>
      <c r="AX241" s="13" t="s">
        <v>77</v>
      </c>
      <c r="AY241" s="239" t="s">
        <v>123</v>
      </c>
    </row>
    <row r="242" s="13" customFormat="1">
      <c r="A242" s="13"/>
      <c r="B242" s="228"/>
      <c r="C242" s="229"/>
      <c r="D242" s="230" t="s">
        <v>135</v>
      </c>
      <c r="E242" s="231" t="s">
        <v>1</v>
      </c>
      <c r="F242" s="232" t="s">
        <v>407</v>
      </c>
      <c r="G242" s="229"/>
      <c r="H242" s="233">
        <v>3</v>
      </c>
      <c r="I242" s="234"/>
      <c r="J242" s="229"/>
      <c r="K242" s="229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135</v>
      </c>
      <c r="AU242" s="239" t="s">
        <v>86</v>
      </c>
      <c r="AV242" s="13" t="s">
        <v>86</v>
      </c>
      <c r="AW242" s="13" t="s">
        <v>34</v>
      </c>
      <c r="AX242" s="13" t="s">
        <v>77</v>
      </c>
      <c r="AY242" s="239" t="s">
        <v>123</v>
      </c>
    </row>
    <row r="243" s="14" customFormat="1">
      <c r="A243" s="14"/>
      <c r="B243" s="240"/>
      <c r="C243" s="241"/>
      <c r="D243" s="230" t="s">
        <v>135</v>
      </c>
      <c r="E243" s="242" t="s">
        <v>1</v>
      </c>
      <c r="F243" s="243" t="s">
        <v>148</v>
      </c>
      <c r="G243" s="241"/>
      <c r="H243" s="244">
        <v>9</v>
      </c>
      <c r="I243" s="245"/>
      <c r="J243" s="241"/>
      <c r="K243" s="241"/>
      <c r="L243" s="246"/>
      <c r="M243" s="247"/>
      <c r="N243" s="248"/>
      <c r="O243" s="248"/>
      <c r="P243" s="248"/>
      <c r="Q243" s="248"/>
      <c r="R243" s="248"/>
      <c r="S243" s="248"/>
      <c r="T243" s="24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0" t="s">
        <v>135</v>
      </c>
      <c r="AU243" s="250" t="s">
        <v>86</v>
      </c>
      <c r="AV243" s="14" t="s">
        <v>129</v>
      </c>
      <c r="AW243" s="14" t="s">
        <v>34</v>
      </c>
      <c r="AX243" s="14" t="s">
        <v>21</v>
      </c>
      <c r="AY243" s="250" t="s">
        <v>123</v>
      </c>
    </row>
    <row r="244" s="2" customFormat="1" ht="24.15" customHeight="1">
      <c r="A244" s="37"/>
      <c r="B244" s="38"/>
      <c r="C244" s="214" t="s">
        <v>408</v>
      </c>
      <c r="D244" s="214" t="s">
        <v>125</v>
      </c>
      <c r="E244" s="215" t="s">
        <v>409</v>
      </c>
      <c r="F244" s="216" t="s">
        <v>410</v>
      </c>
      <c r="G244" s="217" t="s">
        <v>257</v>
      </c>
      <c r="H244" s="218">
        <v>1</v>
      </c>
      <c r="I244" s="219"/>
      <c r="J244" s="220">
        <f>ROUND(I244*H244,2)</f>
        <v>0</v>
      </c>
      <c r="K244" s="221"/>
      <c r="L244" s="43"/>
      <c r="M244" s="222" t="s">
        <v>1</v>
      </c>
      <c r="N244" s="223" t="s">
        <v>42</v>
      </c>
      <c r="O244" s="90"/>
      <c r="P244" s="224">
        <f>O244*H244</f>
        <v>0</v>
      </c>
      <c r="Q244" s="224">
        <v>0.15056</v>
      </c>
      <c r="R244" s="224">
        <f>Q244*H244</f>
        <v>0.15056</v>
      </c>
      <c r="S244" s="224">
        <v>0.14999999999999999</v>
      </c>
      <c r="T244" s="225">
        <f>S244*H244</f>
        <v>0.14999999999999999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6" t="s">
        <v>129</v>
      </c>
      <c r="AT244" s="226" t="s">
        <v>125</v>
      </c>
      <c r="AU244" s="226" t="s">
        <v>86</v>
      </c>
      <c r="AY244" s="16" t="s">
        <v>123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6" t="s">
        <v>21</v>
      </c>
      <c r="BK244" s="227">
        <f>ROUND(I244*H244,2)</f>
        <v>0</v>
      </c>
      <c r="BL244" s="16" t="s">
        <v>129</v>
      </c>
      <c r="BM244" s="226" t="s">
        <v>411</v>
      </c>
    </row>
    <row r="245" s="13" customFormat="1">
      <c r="A245" s="13"/>
      <c r="B245" s="228"/>
      <c r="C245" s="229"/>
      <c r="D245" s="230" t="s">
        <v>135</v>
      </c>
      <c r="E245" s="231" t="s">
        <v>1</v>
      </c>
      <c r="F245" s="232" t="s">
        <v>412</v>
      </c>
      <c r="G245" s="229"/>
      <c r="H245" s="233">
        <v>1</v>
      </c>
      <c r="I245" s="234"/>
      <c r="J245" s="229"/>
      <c r="K245" s="229"/>
      <c r="L245" s="235"/>
      <c r="M245" s="236"/>
      <c r="N245" s="237"/>
      <c r="O245" s="237"/>
      <c r="P245" s="237"/>
      <c r="Q245" s="237"/>
      <c r="R245" s="237"/>
      <c r="S245" s="237"/>
      <c r="T245" s="23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9" t="s">
        <v>135</v>
      </c>
      <c r="AU245" s="239" t="s">
        <v>86</v>
      </c>
      <c r="AV245" s="13" t="s">
        <v>86</v>
      </c>
      <c r="AW245" s="13" t="s">
        <v>34</v>
      </c>
      <c r="AX245" s="13" t="s">
        <v>21</v>
      </c>
      <c r="AY245" s="239" t="s">
        <v>123</v>
      </c>
    </row>
    <row r="246" s="2" customFormat="1" ht="24.15" customHeight="1">
      <c r="A246" s="37"/>
      <c r="B246" s="38"/>
      <c r="C246" s="214" t="s">
        <v>413</v>
      </c>
      <c r="D246" s="214" t="s">
        <v>125</v>
      </c>
      <c r="E246" s="215" t="s">
        <v>414</v>
      </c>
      <c r="F246" s="216" t="s">
        <v>415</v>
      </c>
      <c r="G246" s="217" t="s">
        <v>257</v>
      </c>
      <c r="H246" s="218">
        <v>14</v>
      </c>
      <c r="I246" s="219"/>
      <c r="J246" s="220">
        <f>ROUND(I246*H246,2)</f>
        <v>0</v>
      </c>
      <c r="K246" s="221"/>
      <c r="L246" s="43"/>
      <c r="M246" s="222" t="s">
        <v>1</v>
      </c>
      <c r="N246" s="223" t="s">
        <v>42</v>
      </c>
      <c r="O246" s="90"/>
      <c r="P246" s="224">
        <f>O246*H246</f>
        <v>0</v>
      </c>
      <c r="Q246" s="224">
        <v>0.21734000000000001</v>
      </c>
      <c r="R246" s="224">
        <f>Q246*H246</f>
        <v>3.0427599999999999</v>
      </c>
      <c r="S246" s="224">
        <v>0</v>
      </c>
      <c r="T246" s="225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6" t="s">
        <v>129</v>
      </c>
      <c r="AT246" s="226" t="s">
        <v>125</v>
      </c>
      <c r="AU246" s="226" t="s">
        <v>86</v>
      </c>
      <c r="AY246" s="16" t="s">
        <v>123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6" t="s">
        <v>21</v>
      </c>
      <c r="BK246" s="227">
        <f>ROUND(I246*H246,2)</f>
        <v>0</v>
      </c>
      <c r="BL246" s="16" t="s">
        <v>129</v>
      </c>
      <c r="BM246" s="226" t="s">
        <v>416</v>
      </c>
    </row>
    <row r="247" s="2" customFormat="1" ht="24.15" customHeight="1">
      <c r="A247" s="37"/>
      <c r="B247" s="38"/>
      <c r="C247" s="251" t="s">
        <v>417</v>
      </c>
      <c r="D247" s="251" t="s">
        <v>223</v>
      </c>
      <c r="E247" s="252" t="s">
        <v>418</v>
      </c>
      <c r="F247" s="253" t="s">
        <v>419</v>
      </c>
      <c r="G247" s="254" t="s">
        <v>257</v>
      </c>
      <c r="H247" s="255">
        <v>14</v>
      </c>
      <c r="I247" s="256"/>
      <c r="J247" s="257">
        <f>ROUND(I247*H247,2)</f>
        <v>0</v>
      </c>
      <c r="K247" s="258"/>
      <c r="L247" s="259"/>
      <c r="M247" s="260" t="s">
        <v>1</v>
      </c>
      <c r="N247" s="261" t="s">
        <v>42</v>
      </c>
      <c r="O247" s="90"/>
      <c r="P247" s="224">
        <f>O247*H247</f>
        <v>0</v>
      </c>
      <c r="Q247" s="224">
        <v>0.108</v>
      </c>
      <c r="R247" s="224">
        <f>Q247*H247</f>
        <v>1.512</v>
      </c>
      <c r="S247" s="224">
        <v>0</v>
      </c>
      <c r="T247" s="225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6" t="s">
        <v>164</v>
      </c>
      <c r="AT247" s="226" t="s">
        <v>223</v>
      </c>
      <c r="AU247" s="226" t="s">
        <v>86</v>
      </c>
      <c r="AY247" s="16" t="s">
        <v>123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16" t="s">
        <v>21</v>
      </c>
      <c r="BK247" s="227">
        <f>ROUND(I247*H247,2)</f>
        <v>0</v>
      </c>
      <c r="BL247" s="16" t="s">
        <v>129</v>
      </c>
      <c r="BM247" s="226" t="s">
        <v>420</v>
      </c>
    </row>
    <row r="248" s="12" customFormat="1" ht="22.8" customHeight="1">
      <c r="A248" s="12"/>
      <c r="B248" s="198"/>
      <c r="C248" s="199"/>
      <c r="D248" s="200" t="s">
        <v>76</v>
      </c>
      <c r="E248" s="212" t="s">
        <v>168</v>
      </c>
      <c r="F248" s="212" t="s">
        <v>421</v>
      </c>
      <c r="G248" s="199"/>
      <c r="H248" s="199"/>
      <c r="I248" s="202"/>
      <c r="J248" s="213">
        <f>BK248</f>
        <v>0</v>
      </c>
      <c r="K248" s="199"/>
      <c r="L248" s="204"/>
      <c r="M248" s="205"/>
      <c r="N248" s="206"/>
      <c r="O248" s="206"/>
      <c r="P248" s="207">
        <f>SUM(P249:P313)</f>
        <v>0</v>
      </c>
      <c r="Q248" s="206"/>
      <c r="R248" s="207">
        <f>SUM(R249:R313)</f>
        <v>224.53334099999998</v>
      </c>
      <c r="S248" s="206"/>
      <c r="T248" s="208">
        <f>SUM(T249:T313)</f>
        <v>63.616599999999998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9" t="s">
        <v>21</v>
      </c>
      <c r="AT248" s="210" t="s">
        <v>76</v>
      </c>
      <c r="AU248" s="210" t="s">
        <v>21</v>
      </c>
      <c r="AY248" s="209" t="s">
        <v>123</v>
      </c>
      <c r="BK248" s="211">
        <f>SUM(BK249:BK313)</f>
        <v>0</v>
      </c>
    </row>
    <row r="249" s="2" customFormat="1" ht="16.5" customHeight="1">
      <c r="A249" s="37"/>
      <c r="B249" s="38"/>
      <c r="C249" s="214" t="s">
        <v>422</v>
      </c>
      <c r="D249" s="214" t="s">
        <v>125</v>
      </c>
      <c r="E249" s="215" t="s">
        <v>423</v>
      </c>
      <c r="F249" s="216" t="s">
        <v>424</v>
      </c>
      <c r="G249" s="217" t="s">
        <v>128</v>
      </c>
      <c r="H249" s="218">
        <v>1</v>
      </c>
      <c r="I249" s="219"/>
      <c r="J249" s="220">
        <f>ROUND(I249*H249,2)</f>
        <v>0</v>
      </c>
      <c r="K249" s="221"/>
      <c r="L249" s="43"/>
      <c r="M249" s="222" t="s">
        <v>1</v>
      </c>
      <c r="N249" s="223" t="s">
        <v>42</v>
      </c>
      <c r="O249" s="90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6" t="s">
        <v>129</v>
      </c>
      <c r="AT249" s="226" t="s">
        <v>125</v>
      </c>
      <c r="AU249" s="226" t="s">
        <v>86</v>
      </c>
      <c r="AY249" s="16" t="s">
        <v>123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6" t="s">
        <v>21</v>
      </c>
      <c r="BK249" s="227">
        <f>ROUND(I249*H249,2)</f>
        <v>0</v>
      </c>
      <c r="BL249" s="16" t="s">
        <v>129</v>
      </c>
      <c r="BM249" s="226" t="s">
        <v>425</v>
      </c>
    </row>
    <row r="250" s="2" customFormat="1" ht="24.15" customHeight="1">
      <c r="A250" s="37"/>
      <c r="B250" s="38"/>
      <c r="C250" s="214" t="s">
        <v>426</v>
      </c>
      <c r="D250" s="214" t="s">
        <v>125</v>
      </c>
      <c r="E250" s="215" t="s">
        <v>427</v>
      </c>
      <c r="F250" s="216" t="s">
        <v>428</v>
      </c>
      <c r="G250" s="217" t="s">
        <v>257</v>
      </c>
      <c r="H250" s="218">
        <v>2</v>
      </c>
      <c r="I250" s="219"/>
      <c r="J250" s="220">
        <f>ROUND(I250*H250,2)</f>
        <v>0</v>
      </c>
      <c r="K250" s="221"/>
      <c r="L250" s="43"/>
      <c r="M250" s="222" t="s">
        <v>1</v>
      </c>
      <c r="N250" s="223" t="s">
        <v>42</v>
      </c>
      <c r="O250" s="90"/>
      <c r="P250" s="224">
        <f>O250*H250</f>
        <v>0</v>
      </c>
      <c r="Q250" s="224">
        <v>3.0000000000000001E-05</v>
      </c>
      <c r="R250" s="224">
        <f>Q250*H250</f>
        <v>6.0000000000000002E-05</v>
      </c>
      <c r="S250" s="224">
        <v>0</v>
      </c>
      <c r="T250" s="225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6" t="s">
        <v>129</v>
      </c>
      <c r="AT250" s="226" t="s">
        <v>125</v>
      </c>
      <c r="AU250" s="226" t="s">
        <v>86</v>
      </c>
      <c r="AY250" s="16" t="s">
        <v>123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16" t="s">
        <v>21</v>
      </c>
      <c r="BK250" s="227">
        <f>ROUND(I250*H250,2)</f>
        <v>0</v>
      </c>
      <c r="BL250" s="16" t="s">
        <v>129</v>
      </c>
      <c r="BM250" s="226" t="s">
        <v>429</v>
      </c>
    </row>
    <row r="251" s="2" customFormat="1" ht="16.5" customHeight="1">
      <c r="A251" s="37"/>
      <c r="B251" s="38"/>
      <c r="C251" s="251" t="s">
        <v>430</v>
      </c>
      <c r="D251" s="251" t="s">
        <v>223</v>
      </c>
      <c r="E251" s="252" t="s">
        <v>431</v>
      </c>
      <c r="F251" s="253" t="s">
        <v>432</v>
      </c>
      <c r="G251" s="254" t="s">
        <v>257</v>
      </c>
      <c r="H251" s="255">
        <v>2</v>
      </c>
      <c r="I251" s="256"/>
      <c r="J251" s="257">
        <f>ROUND(I251*H251,2)</f>
        <v>0</v>
      </c>
      <c r="K251" s="258"/>
      <c r="L251" s="259"/>
      <c r="M251" s="260" t="s">
        <v>1</v>
      </c>
      <c r="N251" s="261" t="s">
        <v>42</v>
      </c>
      <c r="O251" s="90"/>
      <c r="P251" s="224">
        <f>O251*H251</f>
        <v>0</v>
      </c>
      <c r="Q251" s="224">
        <v>0.0018</v>
      </c>
      <c r="R251" s="224">
        <f>Q251*H251</f>
        <v>0.0035999999999999999</v>
      </c>
      <c r="S251" s="224">
        <v>0</v>
      </c>
      <c r="T251" s="225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6" t="s">
        <v>164</v>
      </c>
      <c r="AT251" s="226" t="s">
        <v>223</v>
      </c>
      <c r="AU251" s="226" t="s">
        <v>86</v>
      </c>
      <c r="AY251" s="16" t="s">
        <v>123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6" t="s">
        <v>21</v>
      </c>
      <c r="BK251" s="227">
        <f>ROUND(I251*H251,2)</f>
        <v>0</v>
      </c>
      <c r="BL251" s="16" t="s">
        <v>129</v>
      </c>
      <c r="BM251" s="226" t="s">
        <v>433</v>
      </c>
    </row>
    <row r="252" s="2" customFormat="1" ht="24.15" customHeight="1">
      <c r="A252" s="37"/>
      <c r="B252" s="38"/>
      <c r="C252" s="214" t="s">
        <v>434</v>
      </c>
      <c r="D252" s="214" t="s">
        <v>125</v>
      </c>
      <c r="E252" s="215" t="s">
        <v>435</v>
      </c>
      <c r="F252" s="216" t="s">
        <v>436</v>
      </c>
      <c r="G252" s="217" t="s">
        <v>257</v>
      </c>
      <c r="H252" s="218">
        <v>4</v>
      </c>
      <c r="I252" s="219"/>
      <c r="J252" s="220">
        <f>ROUND(I252*H252,2)</f>
        <v>0</v>
      </c>
      <c r="K252" s="221"/>
      <c r="L252" s="43"/>
      <c r="M252" s="222" t="s">
        <v>1</v>
      </c>
      <c r="N252" s="223" t="s">
        <v>42</v>
      </c>
      <c r="O252" s="90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6" t="s">
        <v>129</v>
      </c>
      <c r="AT252" s="226" t="s">
        <v>125</v>
      </c>
      <c r="AU252" s="226" t="s">
        <v>86</v>
      </c>
      <c r="AY252" s="16" t="s">
        <v>123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6" t="s">
        <v>21</v>
      </c>
      <c r="BK252" s="227">
        <f>ROUND(I252*H252,2)</f>
        <v>0</v>
      </c>
      <c r="BL252" s="16" t="s">
        <v>129</v>
      </c>
      <c r="BM252" s="226" t="s">
        <v>437</v>
      </c>
    </row>
    <row r="253" s="2" customFormat="1" ht="37.8" customHeight="1">
      <c r="A253" s="37"/>
      <c r="B253" s="38"/>
      <c r="C253" s="214" t="s">
        <v>438</v>
      </c>
      <c r="D253" s="214" t="s">
        <v>125</v>
      </c>
      <c r="E253" s="215" t="s">
        <v>439</v>
      </c>
      <c r="F253" s="216" t="s">
        <v>440</v>
      </c>
      <c r="G253" s="217" t="s">
        <v>257</v>
      </c>
      <c r="H253" s="218">
        <v>6</v>
      </c>
      <c r="I253" s="219"/>
      <c r="J253" s="220">
        <f>ROUND(I253*H253,2)</f>
        <v>0</v>
      </c>
      <c r="K253" s="221"/>
      <c r="L253" s="43"/>
      <c r="M253" s="222" t="s">
        <v>1</v>
      </c>
      <c r="N253" s="223" t="s">
        <v>42</v>
      </c>
      <c r="O253" s="90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6" t="s">
        <v>129</v>
      </c>
      <c r="AT253" s="226" t="s">
        <v>125</v>
      </c>
      <c r="AU253" s="226" t="s">
        <v>86</v>
      </c>
      <c r="AY253" s="16" t="s">
        <v>123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6" t="s">
        <v>21</v>
      </c>
      <c r="BK253" s="227">
        <f>ROUND(I253*H253,2)</f>
        <v>0</v>
      </c>
      <c r="BL253" s="16" t="s">
        <v>129</v>
      </c>
      <c r="BM253" s="226" t="s">
        <v>441</v>
      </c>
    </row>
    <row r="254" s="2" customFormat="1" ht="24.15" customHeight="1">
      <c r="A254" s="37"/>
      <c r="B254" s="38"/>
      <c r="C254" s="214" t="s">
        <v>442</v>
      </c>
      <c r="D254" s="214" t="s">
        <v>125</v>
      </c>
      <c r="E254" s="215" t="s">
        <v>443</v>
      </c>
      <c r="F254" s="216" t="s">
        <v>444</v>
      </c>
      <c r="G254" s="217" t="s">
        <v>257</v>
      </c>
      <c r="H254" s="218">
        <v>18</v>
      </c>
      <c r="I254" s="219"/>
      <c r="J254" s="220">
        <f>ROUND(I254*H254,2)</f>
        <v>0</v>
      </c>
      <c r="K254" s="221"/>
      <c r="L254" s="43"/>
      <c r="M254" s="222" t="s">
        <v>1</v>
      </c>
      <c r="N254" s="223" t="s">
        <v>42</v>
      </c>
      <c r="O254" s="90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6" t="s">
        <v>129</v>
      </c>
      <c r="AT254" s="226" t="s">
        <v>125</v>
      </c>
      <c r="AU254" s="226" t="s">
        <v>86</v>
      </c>
      <c r="AY254" s="16" t="s">
        <v>123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6" t="s">
        <v>21</v>
      </c>
      <c r="BK254" s="227">
        <f>ROUND(I254*H254,2)</f>
        <v>0</v>
      </c>
      <c r="BL254" s="16" t="s">
        <v>129</v>
      </c>
      <c r="BM254" s="226" t="s">
        <v>445</v>
      </c>
    </row>
    <row r="255" s="13" customFormat="1">
      <c r="A255" s="13"/>
      <c r="B255" s="228"/>
      <c r="C255" s="229"/>
      <c r="D255" s="230" t="s">
        <v>135</v>
      </c>
      <c r="E255" s="231" t="s">
        <v>1</v>
      </c>
      <c r="F255" s="232" t="s">
        <v>446</v>
      </c>
      <c r="G255" s="229"/>
      <c r="H255" s="233">
        <v>18</v>
      </c>
      <c r="I255" s="234"/>
      <c r="J255" s="229"/>
      <c r="K255" s="229"/>
      <c r="L255" s="235"/>
      <c r="M255" s="236"/>
      <c r="N255" s="237"/>
      <c r="O255" s="237"/>
      <c r="P255" s="237"/>
      <c r="Q255" s="237"/>
      <c r="R255" s="237"/>
      <c r="S255" s="237"/>
      <c r="T255" s="23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9" t="s">
        <v>135</v>
      </c>
      <c r="AU255" s="239" t="s">
        <v>86</v>
      </c>
      <c r="AV255" s="13" t="s">
        <v>86</v>
      </c>
      <c r="AW255" s="13" t="s">
        <v>34</v>
      </c>
      <c r="AX255" s="13" t="s">
        <v>21</v>
      </c>
      <c r="AY255" s="239" t="s">
        <v>123</v>
      </c>
    </row>
    <row r="256" s="2" customFormat="1" ht="33" customHeight="1">
      <c r="A256" s="37"/>
      <c r="B256" s="38"/>
      <c r="C256" s="214" t="s">
        <v>447</v>
      </c>
      <c r="D256" s="214" t="s">
        <v>125</v>
      </c>
      <c r="E256" s="215" t="s">
        <v>448</v>
      </c>
      <c r="F256" s="216" t="s">
        <v>449</v>
      </c>
      <c r="G256" s="217" t="s">
        <v>161</v>
      </c>
      <c r="H256" s="218">
        <v>91.599999999999994</v>
      </c>
      <c r="I256" s="219"/>
      <c r="J256" s="220">
        <f>ROUND(I256*H256,2)</f>
        <v>0</v>
      </c>
      <c r="K256" s="221"/>
      <c r="L256" s="43"/>
      <c r="M256" s="222" t="s">
        <v>1</v>
      </c>
      <c r="N256" s="223" t="s">
        <v>42</v>
      </c>
      <c r="O256" s="90"/>
      <c r="P256" s="224">
        <f>O256*H256</f>
        <v>0</v>
      </c>
      <c r="Q256" s="224">
        <v>0.00012999999999999999</v>
      </c>
      <c r="R256" s="224">
        <f>Q256*H256</f>
        <v>0.011907999999999998</v>
      </c>
      <c r="S256" s="224">
        <v>0</v>
      </c>
      <c r="T256" s="225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6" t="s">
        <v>129</v>
      </c>
      <c r="AT256" s="226" t="s">
        <v>125</v>
      </c>
      <c r="AU256" s="226" t="s">
        <v>86</v>
      </c>
      <c r="AY256" s="16" t="s">
        <v>123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6" t="s">
        <v>21</v>
      </c>
      <c r="BK256" s="227">
        <f>ROUND(I256*H256,2)</f>
        <v>0</v>
      </c>
      <c r="BL256" s="16" t="s">
        <v>129</v>
      </c>
      <c r="BM256" s="226" t="s">
        <v>450</v>
      </c>
    </row>
    <row r="257" s="13" customFormat="1">
      <c r="A257" s="13"/>
      <c r="B257" s="228"/>
      <c r="C257" s="229"/>
      <c r="D257" s="230" t="s">
        <v>135</v>
      </c>
      <c r="E257" s="231" t="s">
        <v>1</v>
      </c>
      <c r="F257" s="232" t="s">
        <v>451</v>
      </c>
      <c r="G257" s="229"/>
      <c r="H257" s="233">
        <v>82.799999999999997</v>
      </c>
      <c r="I257" s="234"/>
      <c r="J257" s="229"/>
      <c r="K257" s="229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135</v>
      </c>
      <c r="AU257" s="239" t="s">
        <v>86</v>
      </c>
      <c r="AV257" s="13" t="s">
        <v>86</v>
      </c>
      <c r="AW257" s="13" t="s">
        <v>34</v>
      </c>
      <c r="AX257" s="13" t="s">
        <v>77</v>
      </c>
      <c r="AY257" s="239" t="s">
        <v>123</v>
      </c>
    </row>
    <row r="258" s="13" customFormat="1">
      <c r="A258" s="13"/>
      <c r="B258" s="228"/>
      <c r="C258" s="229"/>
      <c r="D258" s="230" t="s">
        <v>135</v>
      </c>
      <c r="E258" s="231" t="s">
        <v>1</v>
      </c>
      <c r="F258" s="232" t="s">
        <v>452</v>
      </c>
      <c r="G258" s="229"/>
      <c r="H258" s="233">
        <v>8.8000000000000007</v>
      </c>
      <c r="I258" s="234"/>
      <c r="J258" s="229"/>
      <c r="K258" s="229"/>
      <c r="L258" s="235"/>
      <c r="M258" s="236"/>
      <c r="N258" s="237"/>
      <c r="O258" s="237"/>
      <c r="P258" s="237"/>
      <c r="Q258" s="237"/>
      <c r="R258" s="237"/>
      <c r="S258" s="237"/>
      <c r="T258" s="23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9" t="s">
        <v>135</v>
      </c>
      <c r="AU258" s="239" t="s">
        <v>86</v>
      </c>
      <c r="AV258" s="13" t="s">
        <v>86</v>
      </c>
      <c r="AW258" s="13" t="s">
        <v>34</v>
      </c>
      <c r="AX258" s="13" t="s">
        <v>77</v>
      </c>
      <c r="AY258" s="239" t="s">
        <v>123</v>
      </c>
    </row>
    <row r="259" s="14" customFormat="1">
      <c r="A259" s="14"/>
      <c r="B259" s="240"/>
      <c r="C259" s="241"/>
      <c r="D259" s="230" t="s">
        <v>135</v>
      </c>
      <c r="E259" s="242" t="s">
        <v>1</v>
      </c>
      <c r="F259" s="243" t="s">
        <v>148</v>
      </c>
      <c r="G259" s="241"/>
      <c r="H259" s="244">
        <v>91.599999999999994</v>
      </c>
      <c r="I259" s="245"/>
      <c r="J259" s="241"/>
      <c r="K259" s="241"/>
      <c r="L259" s="246"/>
      <c r="M259" s="247"/>
      <c r="N259" s="248"/>
      <c r="O259" s="248"/>
      <c r="P259" s="248"/>
      <c r="Q259" s="248"/>
      <c r="R259" s="248"/>
      <c r="S259" s="248"/>
      <c r="T259" s="24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0" t="s">
        <v>135</v>
      </c>
      <c r="AU259" s="250" t="s">
        <v>86</v>
      </c>
      <c r="AV259" s="14" t="s">
        <v>129</v>
      </c>
      <c r="AW259" s="14" t="s">
        <v>34</v>
      </c>
      <c r="AX259" s="14" t="s">
        <v>21</v>
      </c>
      <c r="AY259" s="250" t="s">
        <v>123</v>
      </c>
    </row>
    <row r="260" s="2" customFormat="1" ht="33" customHeight="1">
      <c r="A260" s="37"/>
      <c r="B260" s="38"/>
      <c r="C260" s="214" t="s">
        <v>453</v>
      </c>
      <c r="D260" s="214" t="s">
        <v>125</v>
      </c>
      <c r="E260" s="215" t="s">
        <v>454</v>
      </c>
      <c r="F260" s="216" t="s">
        <v>455</v>
      </c>
      <c r="G260" s="217" t="s">
        <v>161</v>
      </c>
      <c r="H260" s="218">
        <v>314.80000000000001</v>
      </c>
      <c r="I260" s="219"/>
      <c r="J260" s="220">
        <f>ROUND(I260*H260,2)</f>
        <v>0</v>
      </c>
      <c r="K260" s="221"/>
      <c r="L260" s="43"/>
      <c r="M260" s="222" t="s">
        <v>1</v>
      </c>
      <c r="N260" s="223" t="s">
        <v>42</v>
      </c>
      <c r="O260" s="90"/>
      <c r="P260" s="224">
        <f>O260*H260</f>
        <v>0</v>
      </c>
      <c r="Q260" s="224">
        <v>0.00012999999999999999</v>
      </c>
      <c r="R260" s="224">
        <f>Q260*H260</f>
        <v>0.040923999999999995</v>
      </c>
      <c r="S260" s="224">
        <v>0</v>
      </c>
      <c r="T260" s="225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6" t="s">
        <v>129</v>
      </c>
      <c r="AT260" s="226" t="s">
        <v>125</v>
      </c>
      <c r="AU260" s="226" t="s">
        <v>86</v>
      </c>
      <c r="AY260" s="16" t="s">
        <v>123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16" t="s">
        <v>21</v>
      </c>
      <c r="BK260" s="227">
        <f>ROUND(I260*H260,2)</f>
        <v>0</v>
      </c>
      <c r="BL260" s="16" t="s">
        <v>129</v>
      </c>
      <c r="BM260" s="226" t="s">
        <v>456</v>
      </c>
    </row>
    <row r="261" s="13" customFormat="1">
      <c r="A261" s="13"/>
      <c r="B261" s="228"/>
      <c r="C261" s="229"/>
      <c r="D261" s="230" t="s">
        <v>135</v>
      </c>
      <c r="E261" s="231" t="s">
        <v>1</v>
      </c>
      <c r="F261" s="232" t="s">
        <v>457</v>
      </c>
      <c r="G261" s="229"/>
      <c r="H261" s="233">
        <v>288.69999999999999</v>
      </c>
      <c r="I261" s="234"/>
      <c r="J261" s="229"/>
      <c r="K261" s="229"/>
      <c r="L261" s="235"/>
      <c r="M261" s="236"/>
      <c r="N261" s="237"/>
      <c r="O261" s="237"/>
      <c r="P261" s="237"/>
      <c r="Q261" s="237"/>
      <c r="R261" s="237"/>
      <c r="S261" s="237"/>
      <c r="T261" s="23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9" t="s">
        <v>135</v>
      </c>
      <c r="AU261" s="239" t="s">
        <v>86</v>
      </c>
      <c r="AV261" s="13" t="s">
        <v>86</v>
      </c>
      <c r="AW261" s="13" t="s">
        <v>34</v>
      </c>
      <c r="AX261" s="13" t="s">
        <v>77</v>
      </c>
      <c r="AY261" s="239" t="s">
        <v>123</v>
      </c>
    </row>
    <row r="262" s="13" customFormat="1">
      <c r="A262" s="13"/>
      <c r="B262" s="228"/>
      <c r="C262" s="229"/>
      <c r="D262" s="230" t="s">
        <v>135</v>
      </c>
      <c r="E262" s="231" t="s">
        <v>1</v>
      </c>
      <c r="F262" s="232" t="s">
        <v>458</v>
      </c>
      <c r="G262" s="229"/>
      <c r="H262" s="233">
        <v>26.100000000000001</v>
      </c>
      <c r="I262" s="234"/>
      <c r="J262" s="229"/>
      <c r="K262" s="229"/>
      <c r="L262" s="235"/>
      <c r="M262" s="236"/>
      <c r="N262" s="237"/>
      <c r="O262" s="237"/>
      <c r="P262" s="237"/>
      <c r="Q262" s="237"/>
      <c r="R262" s="237"/>
      <c r="S262" s="237"/>
      <c r="T262" s="23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9" t="s">
        <v>135</v>
      </c>
      <c r="AU262" s="239" t="s">
        <v>86</v>
      </c>
      <c r="AV262" s="13" t="s">
        <v>86</v>
      </c>
      <c r="AW262" s="13" t="s">
        <v>34</v>
      </c>
      <c r="AX262" s="13" t="s">
        <v>77</v>
      </c>
      <c r="AY262" s="239" t="s">
        <v>123</v>
      </c>
    </row>
    <row r="263" s="14" customFormat="1">
      <c r="A263" s="14"/>
      <c r="B263" s="240"/>
      <c r="C263" s="241"/>
      <c r="D263" s="230" t="s">
        <v>135</v>
      </c>
      <c r="E263" s="242" t="s">
        <v>1</v>
      </c>
      <c r="F263" s="243" t="s">
        <v>148</v>
      </c>
      <c r="G263" s="241"/>
      <c r="H263" s="244">
        <v>314.80000000000001</v>
      </c>
      <c r="I263" s="245"/>
      <c r="J263" s="241"/>
      <c r="K263" s="241"/>
      <c r="L263" s="246"/>
      <c r="M263" s="247"/>
      <c r="N263" s="248"/>
      <c r="O263" s="248"/>
      <c r="P263" s="248"/>
      <c r="Q263" s="248"/>
      <c r="R263" s="248"/>
      <c r="S263" s="248"/>
      <c r="T263" s="24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0" t="s">
        <v>135</v>
      </c>
      <c r="AU263" s="250" t="s">
        <v>86</v>
      </c>
      <c r="AV263" s="14" t="s">
        <v>129</v>
      </c>
      <c r="AW263" s="14" t="s">
        <v>34</v>
      </c>
      <c r="AX263" s="14" t="s">
        <v>21</v>
      </c>
      <c r="AY263" s="250" t="s">
        <v>123</v>
      </c>
    </row>
    <row r="264" s="2" customFormat="1" ht="33" customHeight="1">
      <c r="A264" s="37"/>
      <c r="B264" s="38"/>
      <c r="C264" s="214" t="s">
        <v>459</v>
      </c>
      <c r="D264" s="214" t="s">
        <v>125</v>
      </c>
      <c r="E264" s="215" t="s">
        <v>460</v>
      </c>
      <c r="F264" s="216" t="s">
        <v>461</v>
      </c>
      <c r="G264" s="217" t="s">
        <v>133</v>
      </c>
      <c r="H264" s="218">
        <v>41.189999999999998</v>
      </c>
      <c r="I264" s="219"/>
      <c r="J264" s="220">
        <f>ROUND(I264*H264,2)</f>
        <v>0</v>
      </c>
      <c r="K264" s="221"/>
      <c r="L264" s="43"/>
      <c r="M264" s="222" t="s">
        <v>1</v>
      </c>
      <c r="N264" s="223" t="s">
        <v>42</v>
      </c>
      <c r="O264" s="90"/>
      <c r="P264" s="224">
        <f>O264*H264</f>
        <v>0</v>
      </c>
      <c r="Q264" s="224">
        <v>0.0014499999999999999</v>
      </c>
      <c r="R264" s="224">
        <f>Q264*H264</f>
        <v>0.059725499999999994</v>
      </c>
      <c r="S264" s="224">
        <v>0</v>
      </c>
      <c r="T264" s="225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6" t="s">
        <v>129</v>
      </c>
      <c r="AT264" s="226" t="s">
        <v>125</v>
      </c>
      <c r="AU264" s="226" t="s">
        <v>86</v>
      </c>
      <c r="AY264" s="16" t="s">
        <v>123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16" t="s">
        <v>21</v>
      </c>
      <c r="BK264" s="227">
        <f>ROUND(I264*H264,2)</f>
        <v>0</v>
      </c>
      <c r="BL264" s="16" t="s">
        <v>129</v>
      </c>
      <c r="BM264" s="226" t="s">
        <v>462</v>
      </c>
    </row>
    <row r="265" s="13" customFormat="1">
      <c r="A265" s="13"/>
      <c r="B265" s="228"/>
      <c r="C265" s="229"/>
      <c r="D265" s="230" t="s">
        <v>135</v>
      </c>
      <c r="E265" s="231" t="s">
        <v>1</v>
      </c>
      <c r="F265" s="232" t="s">
        <v>463</v>
      </c>
      <c r="G265" s="229"/>
      <c r="H265" s="233">
        <v>2.04</v>
      </c>
      <c r="I265" s="234"/>
      <c r="J265" s="229"/>
      <c r="K265" s="229"/>
      <c r="L265" s="235"/>
      <c r="M265" s="236"/>
      <c r="N265" s="237"/>
      <c r="O265" s="237"/>
      <c r="P265" s="237"/>
      <c r="Q265" s="237"/>
      <c r="R265" s="237"/>
      <c r="S265" s="237"/>
      <c r="T265" s="23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9" t="s">
        <v>135</v>
      </c>
      <c r="AU265" s="239" t="s">
        <v>86</v>
      </c>
      <c r="AV265" s="13" t="s">
        <v>86</v>
      </c>
      <c r="AW265" s="13" t="s">
        <v>34</v>
      </c>
      <c r="AX265" s="13" t="s">
        <v>77</v>
      </c>
      <c r="AY265" s="239" t="s">
        <v>123</v>
      </c>
    </row>
    <row r="266" s="13" customFormat="1">
      <c r="A266" s="13"/>
      <c r="B266" s="228"/>
      <c r="C266" s="229"/>
      <c r="D266" s="230" t="s">
        <v>135</v>
      </c>
      <c r="E266" s="231" t="s">
        <v>1</v>
      </c>
      <c r="F266" s="232" t="s">
        <v>464</v>
      </c>
      <c r="G266" s="229"/>
      <c r="H266" s="233">
        <v>4.75</v>
      </c>
      <c r="I266" s="234"/>
      <c r="J266" s="229"/>
      <c r="K266" s="229"/>
      <c r="L266" s="235"/>
      <c r="M266" s="236"/>
      <c r="N266" s="237"/>
      <c r="O266" s="237"/>
      <c r="P266" s="237"/>
      <c r="Q266" s="237"/>
      <c r="R266" s="237"/>
      <c r="S266" s="237"/>
      <c r="T266" s="23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9" t="s">
        <v>135</v>
      </c>
      <c r="AU266" s="239" t="s">
        <v>86</v>
      </c>
      <c r="AV266" s="13" t="s">
        <v>86</v>
      </c>
      <c r="AW266" s="13" t="s">
        <v>34</v>
      </c>
      <c r="AX266" s="13" t="s">
        <v>77</v>
      </c>
      <c r="AY266" s="239" t="s">
        <v>123</v>
      </c>
    </row>
    <row r="267" s="13" customFormat="1">
      <c r="A267" s="13"/>
      <c r="B267" s="228"/>
      <c r="C267" s="229"/>
      <c r="D267" s="230" t="s">
        <v>135</v>
      </c>
      <c r="E267" s="231" t="s">
        <v>1</v>
      </c>
      <c r="F267" s="232" t="s">
        <v>465</v>
      </c>
      <c r="G267" s="229"/>
      <c r="H267" s="233">
        <v>34.399999999999999</v>
      </c>
      <c r="I267" s="234"/>
      <c r="J267" s="229"/>
      <c r="K267" s="229"/>
      <c r="L267" s="235"/>
      <c r="M267" s="236"/>
      <c r="N267" s="237"/>
      <c r="O267" s="237"/>
      <c r="P267" s="237"/>
      <c r="Q267" s="237"/>
      <c r="R267" s="237"/>
      <c r="S267" s="237"/>
      <c r="T267" s="23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9" t="s">
        <v>135</v>
      </c>
      <c r="AU267" s="239" t="s">
        <v>86</v>
      </c>
      <c r="AV267" s="13" t="s">
        <v>86</v>
      </c>
      <c r="AW267" s="13" t="s">
        <v>34</v>
      </c>
      <c r="AX267" s="13" t="s">
        <v>77</v>
      </c>
      <c r="AY267" s="239" t="s">
        <v>123</v>
      </c>
    </row>
    <row r="268" s="14" customFormat="1">
      <c r="A268" s="14"/>
      <c r="B268" s="240"/>
      <c r="C268" s="241"/>
      <c r="D268" s="230" t="s">
        <v>135</v>
      </c>
      <c r="E268" s="242" t="s">
        <v>1</v>
      </c>
      <c r="F268" s="243" t="s">
        <v>148</v>
      </c>
      <c r="G268" s="241"/>
      <c r="H268" s="244">
        <v>41.189999999999998</v>
      </c>
      <c r="I268" s="245"/>
      <c r="J268" s="241"/>
      <c r="K268" s="241"/>
      <c r="L268" s="246"/>
      <c r="M268" s="247"/>
      <c r="N268" s="248"/>
      <c r="O268" s="248"/>
      <c r="P268" s="248"/>
      <c r="Q268" s="248"/>
      <c r="R268" s="248"/>
      <c r="S268" s="248"/>
      <c r="T268" s="24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0" t="s">
        <v>135</v>
      </c>
      <c r="AU268" s="250" t="s">
        <v>86</v>
      </c>
      <c r="AV268" s="14" t="s">
        <v>129</v>
      </c>
      <c r="AW268" s="14" t="s">
        <v>34</v>
      </c>
      <c r="AX268" s="14" t="s">
        <v>21</v>
      </c>
      <c r="AY268" s="250" t="s">
        <v>123</v>
      </c>
    </row>
    <row r="269" s="2" customFormat="1" ht="33" customHeight="1">
      <c r="A269" s="37"/>
      <c r="B269" s="38"/>
      <c r="C269" s="214" t="s">
        <v>466</v>
      </c>
      <c r="D269" s="214" t="s">
        <v>125</v>
      </c>
      <c r="E269" s="215" t="s">
        <v>467</v>
      </c>
      <c r="F269" s="216" t="s">
        <v>468</v>
      </c>
      <c r="G269" s="217" t="s">
        <v>133</v>
      </c>
      <c r="H269" s="218">
        <v>3.21</v>
      </c>
      <c r="I269" s="219"/>
      <c r="J269" s="220">
        <f>ROUND(I269*H269,2)</f>
        <v>0</v>
      </c>
      <c r="K269" s="221"/>
      <c r="L269" s="43"/>
      <c r="M269" s="222" t="s">
        <v>1</v>
      </c>
      <c r="N269" s="223" t="s">
        <v>42</v>
      </c>
      <c r="O269" s="90"/>
      <c r="P269" s="224">
        <f>O269*H269</f>
        <v>0</v>
      </c>
      <c r="Q269" s="224">
        <v>0.0014499999999999999</v>
      </c>
      <c r="R269" s="224">
        <f>Q269*H269</f>
        <v>0.0046544999999999998</v>
      </c>
      <c r="S269" s="224">
        <v>0</v>
      </c>
      <c r="T269" s="225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6" t="s">
        <v>129</v>
      </c>
      <c r="AT269" s="226" t="s">
        <v>125</v>
      </c>
      <c r="AU269" s="226" t="s">
        <v>86</v>
      </c>
      <c r="AY269" s="16" t="s">
        <v>123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6" t="s">
        <v>21</v>
      </c>
      <c r="BK269" s="227">
        <f>ROUND(I269*H269,2)</f>
        <v>0</v>
      </c>
      <c r="BL269" s="16" t="s">
        <v>129</v>
      </c>
      <c r="BM269" s="226" t="s">
        <v>469</v>
      </c>
    </row>
    <row r="270" s="13" customFormat="1">
      <c r="A270" s="13"/>
      <c r="B270" s="228"/>
      <c r="C270" s="229"/>
      <c r="D270" s="230" t="s">
        <v>135</v>
      </c>
      <c r="E270" s="231" t="s">
        <v>1</v>
      </c>
      <c r="F270" s="232" t="s">
        <v>470</v>
      </c>
      <c r="G270" s="229"/>
      <c r="H270" s="233">
        <v>3.21</v>
      </c>
      <c r="I270" s="234"/>
      <c r="J270" s="229"/>
      <c r="K270" s="229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135</v>
      </c>
      <c r="AU270" s="239" t="s">
        <v>86</v>
      </c>
      <c r="AV270" s="13" t="s">
        <v>86</v>
      </c>
      <c r="AW270" s="13" t="s">
        <v>34</v>
      </c>
      <c r="AX270" s="13" t="s">
        <v>21</v>
      </c>
      <c r="AY270" s="239" t="s">
        <v>123</v>
      </c>
    </row>
    <row r="271" s="2" customFormat="1" ht="24.15" customHeight="1">
      <c r="A271" s="37"/>
      <c r="B271" s="38"/>
      <c r="C271" s="214" t="s">
        <v>471</v>
      </c>
      <c r="D271" s="214" t="s">
        <v>125</v>
      </c>
      <c r="E271" s="215" t="s">
        <v>472</v>
      </c>
      <c r="F271" s="216" t="s">
        <v>473</v>
      </c>
      <c r="G271" s="217" t="s">
        <v>161</v>
      </c>
      <c r="H271" s="218">
        <v>23.100000000000001</v>
      </c>
      <c r="I271" s="219"/>
      <c r="J271" s="220">
        <f>ROUND(I271*H271,2)</f>
        <v>0</v>
      </c>
      <c r="K271" s="221"/>
      <c r="L271" s="43"/>
      <c r="M271" s="222" t="s">
        <v>1</v>
      </c>
      <c r="N271" s="223" t="s">
        <v>42</v>
      </c>
      <c r="O271" s="90"/>
      <c r="P271" s="224">
        <f>O271*H271</f>
        <v>0</v>
      </c>
      <c r="Q271" s="224">
        <v>0.00013999999999999999</v>
      </c>
      <c r="R271" s="224">
        <f>Q271*H271</f>
        <v>0.0032339999999999999</v>
      </c>
      <c r="S271" s="224">
        <v>0</v>
      </c>
      <c r="T271" s="225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6" t="s">
        <v>129</v>
      </c>
      <c r="AT271" s="226" t="s">
        <v>125</v>
      </c>
      <c r="AU271" s="226" t="s">
        <v>86</v>
      </c>
      <c r="AY271" s="16" t="s">
        <v>123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16" t="s">
        <v>21</v>
      </c>
      <c r="BK271" s="227">
        <f>ROUND(I271*H271,2)</f>
        <v>0</v>
      </c>
      <c r="BL271" s="16" t="s">
        <v>129</v>
      </c>
      <c r="BM271" s="226" t="s">
        <v>474</v>
      </c>
    </row>
    <row r="272" s="13" customFormat="1">
      <c r="A272" s="13"/>
      <c r="B272" s="228"/>
      <c r="C272" s="229"/>
      <c r="D272" s="230" t="s">
        <v>135</v>
      </c>
      <c r="E272" s="231" t="s">
        <v>1</v>
      </c>
      <c r="F272" s="232" t="s">
        <v>475</v>
      </c>
      <c r="G272" s="229"/>
      <c r="H272" s="233">
        <v>23.100000000000001</v>
      </c>
      <c r="I272" s="234"/>
      <c r="J272" s="229"/>
      <c r="K272" s="229"/>
      <c r="L272" s="235"/>
      <c r="M272" s="236"/>
      <c r="N272" s="237"/>
      <c r="O272" s="237"/>
      <c r="P272" s="237"/>
      <c r="Q272" s="237"/>
      <c r="R272" s="237"/>
      <c r="S272" s="237"/>
      <c r="T272" s="23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9" t="s">
        <v>135</v>
      </c>
      <c r="AU272" s="239" t="s">
        <v>86</v>
      </c>
      <c r="AV272" s="13" t="s">
        <v>86</v>
      </c>
      <c r="AW272" s="13" t="s">
        <v>34</v>
      </c>
      <c r="AX272" s="13" t="s">
        <v>21</v>
      </c>
      <c r="AY272" s="239" t="s">
        <v>123</v>
      </c>
    </row>
    <row r="273" s="2" customFormat="1" ht="66.75" customHeight="1">
      <c r="A273" s="37"/>
      <c r="B273" s="38"/>
      <c r="C273" s="214" t="s">
        <v>476</v>
      </c>
      <c r="D273" s="214" t="s">
        <v>125</v>
      </c>
      <c r="E273" s="215" t="s">
        <v>477</v>
      </c>
      <c r="F273" s="216" t="s">
        <v>478</v>
      </c>
      <c r="G273" s="217" t="s">
        <v>161</v>
      </c>
      <c r="H273" s="218">
        <v>767.89999999999998</v>
      </c>
      <c r="I273" s="219"/>
      <c r="J273" s="220">
        <f>ROUND(I273*H273,2)</f>
        <v>0</v>
      </c>
      <c r="K273" s="221"/>
      <c r="L273" s="43"/>
      <c r="M273" s="222" t="s">
        <v>1</v>
      </c>
      <c r="N273" s="223" t="s">
        <v>42</v>
      </c>
      <c r="O273" s="90"/>
      <c r="P273" s="224">
        <f>O273*H273</f>
        <v>0</v>
      </c>
      <c r="Q273" s="224">
        <v>0.080879999999999994</v>
      </c>
      <c r="R273" s="224">
        <f>Q273*H273</f>
        <v>62.107751999999991</v>
      </c>
      <c r="S273" s="224">
        <v>0</v>
      </c>
      <c r="T273" s="225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6" t="s">
        <v>129</v>
      </c>
      <c r="AT273" s="226" t="s">
        <v>125</v>
      </c>
      <c r="AU273" s="226" t="s">
        <v>86</v>
      </c>
      <c r="AY273" s="16" t="s">
        <v>123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16" t="s">
        <v>21</v>
      </c>
      <c r="BK273" s="227">
        <f>ROUND(I273*H273,2)</f>
        <v>0</v>
      </c>
      <c r="BL273" s="16" t="s">
        <v>129</v>
      </c>
      <c r="BM273" s="226" t="s">
        <v>479</v>
      </c>
    </row>
    <row r="274" s="13" customFormat="1">
      <c r="A274" s="13"/>
      <c r="B274" s="228"/>
      <c r="C274" s="229"/>
      <c r="D274" s="230" t="s">
        <v>135</v>
      </c>
      <c r="E274" s="231" t="s">
        <v>1</v>
      </c>
      <c r="F274" s="232" t="s">
        <v>480</v>
      </c>
      <c r="G274" s="229"/>
      <c r="H274" s="233">
        <v>767.89999999999998</v>
      </c>
      <c r="I274" s="234"/>
      <c r="J274" s="229"/>
      <c r="K274" s="229"/>
      <c r="L274" s="235"/>
      <c r="M274" s="236"/>
      <c r="N274" s="237"/>
      <c r="O274" s="237"/>
      <c r="P274" s="237"/>
      <c r="Q274" s="237"/>
      <c r="R274" s="237"/>
      <c r="S274" s="237"/>
      <c r="T274" s="23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9" t="s">
        <v>135</v>
      </c>
      <c r="AU274" s="239" t="s">
        <v>86</v>
      </c>
      <c r="AV274" s="13" t="s">
        <v>86</v>
      </c>
      <c r="AW274" s="13" t="s">
        <v>34</v>
      </c>
      <c r="AX274" s="13" t="s">
        <v>21</v>
      </c>
      <c r="AY274" s="239" t="s">
        <v>123</v>
      </c>
    </row>
    <row r="275" s="2" customFormat="1" ht="16.5" customHeight="1">
      <c r="A275" s="37"/>
      <c r="B275" s="38"/>
      <c r="C275" s="251" t="s">
        <v>481</v>
      </c>
      <c r="D275" s="251" t="s">
        <v>223</v>
      </c>
      <c r="E275" s="252" t="s">
        <v>482</v>
      </c>
      <c r="F275" s="253" t="s">
        <v>483</v>
      </c>
      <c r="G275" s="254" t="s">
        <v>161</v>
      </c>
      <c r="H275" s="255">
        <v>767.89999999999998</v>
      </c>
      <c r="I275" s="256"/>
      <c r="J275" s="257">
        <f>ROUND(I275*H275,2)</f>
        <v>0</v>
      </c>
      <c r="K275" s="258"/>
      <c r="L275" s="259"/>
      <c r="M275" s="260" t="s">
        <v>1</v>
      </c>
      <c r="N275" s="261" t="s">
        <v>42</v>
      </c>
      <c r="O275" s="90"/>
      <c r="P275" s="224">
        <f>O275*H275</f>
        <v>0</v>
      </c>
      <c r="Q275" s="224">
        <v>0.045999999999999999</v>
      </c>
      <c r="R275" s="224">
        <f>Q275*H275</f>
        <v>35.323399999999999</v>
      </c>
      <c r="S275" s="224">
        <v>0</v>
      </c>
      <c r="T275" s="225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6" t="s">
        <v>164</v>
      </c>
      <c r="AT275" s="226" t="s">
        <v>223</v>
      </c>
      <c r="AU275" s="226" t="s">
        <v>86</v>
      </c>
      <c r="AY275" s="16" t="s">
        <v>123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16" t="s">
        <v>21</v>
      </c>
      <c r="BK275" s="227">
        <f>ROUND(I275*H275,2)</f>
        <v>0</v>
      </c>
      <c r="BL275" s="16" t="s">
        <v>129</v>
      </c>
      <c r="BM275" s="226" t="s">
        <v>484</v>
      </c>
    </row>
    <row r="276" s="2" customFormat="1" ht="37.8" customHeight="1">
      <c r="A276" s="37"/>
      <c r="B276" s="38"/>
      <c r="C276" s="214" t="s">
        <v>485</v>
      </c>
      <c r="D276" s="214" t="s">
        <v>125</v>
      </c>
      <c r="E276" s="215" t="s">
        <v>486</v>
      </c>
      <c r="F276" s="216" t="s">
        <v>487</v>
      </c>
      <c r="G276" s="217" t="s">
        <v>161</v>
      </c>
      <c r="H276" s="218">
        <v>406.39999999999998</v>
      </c>
      <c r="I276" s="219"/>
      <c r="J276" s="220">
        <f>ROUND(I276*H276,2)</f>
        <v>0</v>
      </c>
      <c r="K276" s="221"/>
      <c r="L276" s="43"/>
      <c r="M276" s="222" t="s">
        <v>1</v>
      </c>
      <c r="N276" s="223" t="s">
        <v>42</v>
      </c>
      <c r="O276" s="90"/>
      <c r="P276" s="224">
        <f>O276*H276</f>
        <v>0</v>
      </c>
      <c r="Q276" s="224">
        <v>0</v>
      </c>
      <c r="R276" s="224">
        <f>Q276*H276</f>
        <v>0</v>
      </c>
      <c r="S276" s="224">
        <v>0</v>
      </c>
      <c r="T276" s="225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6" t="s">
        <v>129</v>
      </c>
      <c r="AT276" s="226" t="s">
        <v>125</v>
      </c>
      <c r="AU276" s="226" t="s">
        <v>86</v>
      </c>
      <c r="AY276" s="16" t="s">
        <v>123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16" t="s">
        <v>21</v>
      </c>
      <c r="BK276" s="227">
        <f>ROUND(I276*H276,2)</f>
        <v>0</v>
      </c>
      <c r="BL276" s="16" t="s">
        <v>129</v>
      </c>
      <c r="BM276" s="226" t="s">
        <v>488</v>
      </c>
    </row>
    <row r="277" s="13" customFormat="1">
      <c r="A277" s="13"/>
      <c r="B277" s="228"/>
      <c r="C277" s="229"/>
      <c r="D277" s="230" t="s">
        <v>135</v>
      </c>
      <c r="E277" s="231" t="s">
        <v>1</v>
      </c>
      <c r="F277" s="232" t="s">
        <v>489</v>
      </c>
      <c r="G277" s="229"/>
      <c r="H277" s="233">
        <v>406.39999999999998</v>
      </c>
      <c r="I277" s="234"/>
      <c r="J277" s="229"/>
      <c r="K277" s="229"/>
      <c r="L277" s="235"/>
      <c r="M277" s="236"/>
      <c r="N277" s="237"/>
      <c r="O277" s="237"/>
      <c r="P277" s="237"/>
      <c r="Q277" s="237"/>
      <c r="R277" s="237"/>
      <c r="S277" s="237"/>
      <c r="T277" s="23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9" t="s">
        <v>135</v>
      </c>
      <c r="AU277" s="239" t="s">
        <v>86</v>
      </c>
      <c r="AV277" s="13" t="s">
        <v>86</v>
      </c>
      <c r="AW277" s="13" t="s">
        <v>34</v>
      </c>
      <c r="AX277" s="13" t="s">
        <v>21</v>
      </c>
      <c r="AY277" s="239" t="s">
        <v>123</v>
      </c>
    </row>
    <row r="278" s="2" customFormat="1" ht="37.8" customHeight="1">
      <c r="A278" s="37"/>
      <c r="B278" s="38"/>
      <c r="C278" s="214" t="s">
        <v>490</v>
      </c>
      <c r="D278" s="214" t="s">
        <v>125</v>
      </c>
      <c r="E278" s="215" t="s">
        <v>491</v>
      </c>
      <c r="F278" s="216" t="s">
        <v>492</v>
      </c>
      <c r="G278" s="217" t="s">
        <v>133</v>
      </c>
      <c r="H278" s="218">
        <v>44.399999999999999</v>
      </c>
      <c r="I278" s="219"/>
      <c r="J278" s="220">
        <f>ROUND(I278*H278,2)</f>
        <v>0</v>
      </c>
      <c r="K278" s="221"/>
      <c r="L278" s="43"/>
      <c r="M278" s="222" t="s">
        <v>1</v>
      </c>
      <c r="N278" s="223" t="s">
        <v>42</v>
      </c>
      <c r="O278" s="90"/>
      <c r="P278" s="224">
        <f>O278*H278</f>
        <v>0</v>
      </c>
      <c r="Q278" s="224">
        <v>1.0000000000000001E-05</v>
      </c>
      <c r="R278" s="224">
        <f>Q278*H278</f>
        <v>0.000444</v>
      </c>
      <c r="S278" s="224">
        <v>0</v>
      </c>
      <c r="T278" s="225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6" t="s">
        <v>129</v>
      </c>
      <c r="AT278" s="226" t="s">
        <v>125</v>
      </c>
      <c r="AU278" s="226" t="s">
        <v>86</v>
      </c>
      <c r="AY278" s="16" t="s">
        <v>123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16" t="s">
        <v>21</v>
      </c>
      <c r="BK278" s="227">
        <f>ROUND(I278*H278,2)</f>
        <v>0</v>
      </c>
      <c r="BL278" s="16" t="s">
        <v>129</v>
      </c>
      <c r="BM278" s="226" t="s">
        <v>493</v>
      </c>
    </row>
    <row r="279" s="13" customFormat="1">
      <c r="A279" s="13"/>
      <c r="B279" s="228"/>
      <c r="C279" s="229"/>
      <c r="D279" s="230" t="s">
        <v>135</v>
      </c>
      <c r="E279" s="231" t="s">
        <v>1</v>
      </c>
      <c r="F279" s="232" t="s">
        <v>494</v>
      </c>
      <c r="G279" s="229"/>
      <c r="H279" s="233">
        <v>44.399999999999999</v>
      </c>
      <c r="I279" s="234"/>
      <c r="J279" s="229"/>
      <c r="K279" s="229"/>
      <c r="L279" s="235"/>
      <c r="M279" s="236"/>
      <c r="N279" s="237"/>
      <c r="O279" s="237"/>
      <c r="P279" s="237"/>
      <c r="Q279" s="237"/>
      <c r="R279" s="237"/>
      <c r="S279" s="237"/>
      <c r="T279" s="23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9" t="s">
        <v>135</v>
      </c>
      <c r="AU279" s="239" t="s">
        <v>86</v>
      </c>
      <c r="AV279" s="13" t="s">
        <v>86</v>
      </c>
      <c r="AW279" s="13" t="s">
        <v>34</v>
      </c>
      <c r="AX279" s="13" t="s">
        <v>21</v>
      </c>
      <c r="AY279" s="239" t="s">
        <v>123</v>
      </c>
    </row>
    <row r="280" s="2" customFormat="1" ht="62.7" customHeight="1">
      <c r="A280" s="37"/>
      <c r="B280" s="38"/>
      <c r="C280" s="214" t="s">
        <v>495</v>
      </c>
      <c r="D280" s="214" t="s">
        <v>125</v>
      </c>
      <c r="E280" s="215" t="s">
        <v>496</v>
      </c>
      <c r="F280" s="216" t="s">
        <v>497</v>
      </c>
      <c r="G280" s="217" t="s">
        <v>161</v>
      </c>
      <c r="H280" s="218">
        <v>7.9000000000000004</v>
      </c>
      <c r="I280" s="219"/>
      <c r="J280" s="220">
        <f>ROUND(I280*H280,2)</f>
        <v>0</v>
      </c>
      <c r="K280" s="221"/>
      <c r="L280" s="43"/>
      <c r="M280" s="222" t="s">
        <v>1</v>
      </c>
      <c r="N280" s="223" t="s">
        <v>42</v>
      </c>
      <c r="O280" s="90"/>
      <c r="P280" s="224">
        <f>O280*H280</f>
        <v>0</v>
      </c>
      <c r="Q280" s="224">
        <v>0.10988000000000001</v>
      </c>
      <c r="R280" s="224">
        <f>Q280*H280</f>
        <v>0.86805200000000005</v>
      </c>
      <c r="S280" s="224">
        <v>0</v>
      </c>
      <c r="T280" s="225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6" t="s">
        <v>129</v>
      </c>
      <c r="AT280" s="226" t="s">
        <v>125</v>
      </c>
      <c r="AU280" s="226" t="s">
        <v>86</v>
      </c>
      <c r="AY280" s="16" t="s">
        <v>123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16" t="s">
        <v>21</v>
      </c>
      <c r="BK280" s="227">
        <f>ROUND(I280*H280,2)</f>
        <v>0</v>
      </c>
      <c r="BL280" s="16" t="s">
        <v>129</v>
      </c>
      <c r="BM280" s="226" t="s">
        <v>498</v>
      </c>
    </row>
    <row r="281" s="2" customFormat="1" ht="49.05" customHeight="1">
      <c r="A281" s="37"/>
      <c r="B281" s="38"/>
      <c r="C281" s="214" t="s">
        <v>499</v>
      </c>
      <c r="D281" s="214" t="s">
        <v>125</v>
      </c>
      <c r="E281" s="215" t="s">
        <v>500</v>
      </c>
      <c r="F281" s="216" t="s">
        <v>501</v>
      </c>
      <c r="G281" s="217" t="s">
        <v>161</v>
      </c>
      <c r="H281" s="218">
        <v>26.399999999999999</v>
      </c>
      <c r="I281" s="219"/>
      <c r="J281" s="220">
        <f>ROUND(I281*H281,2)</f>
        <v>0</v>
      </c>
      <c r="K281" s="221"/>
      <c r="L281" s="43"/>
      <c r="M281" s="222" t="s">
        <v>1</v>
      </c>
      <c r="N281" s="223" t="s">
        <v>42</v>
      </c>
      <c r="O281" s="90"/>
      <c r="P281" s="224">
        <f>O281*H281</f>
        <v>0</v>
      </c>
      <c r="Q281" s="224">
        <v>0.16850000000000001</v>
      </c>
      <c r="R281" s="224">
        <f>Q281*H281</f>
        <v>4.4484000000000004</v>
      </c>
      <c r="S281" s="224">
        <v>0</v>
      </c>
      <c r="T281" s="225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6" t="s">
        <v>129</v>
      </c>
      <c r="AT281" s="226" t="s">
        <v>125</v>
      </c>
      <c r="AU281" s="226" t="s">
        <v>86</v>
      </c>
      <c r="AY281" s="16" t="s">
        <v>123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16" t="s">
        <v>21</v>
      </c>
      <c r="BK281" s="227">
        <f>ROUND(I281*H281,2)</f>
        <v>0</v>
      </c>
      <c r="BL281" s="16" t="s">
        <v>129</v>
      </c>
      <c r="BM281" s="226" t="s">
        <v>502</v>
      </c>
    </row>
    <row r="282" s="13" customFormat="1">
      <c r="A282" s="13"/>
      <c r="B282" s="228"/>
      <c r="C282" s="229"/>
      <c r="D282" s="230" t="s">
        <v>135</v>
      </c>
      <c r="E282" s="231" t="s">
        <v>1</v>
      </c>
      <c r="F282" s="232" t="s">
        <v>503</v>
      </c>
      <c r="G282" s="229"/>
      <c r="H282" s="233">
        <v>26.399999999999999</v>
      </c>
      <c r="I282" s="234"/>
      <c r="J282" s="229"/>
      <c r="K282" s="229"/>
      <c r="L282" s="235"/>
      <c r="M282" s="236"/>
      <c r="N282" s="237"/>
      <c r="O282" s="237"/>
      <c r="P282" s="237"/>
      <c r="Q282" s="237"/>
      <c r="R282" s="237"/>
      <c r="S282" s="237"/>
      <c r="T282" s="23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9" t="s">
        <v>135</v>
      </c>
      <c r="AU282" s="239" t="s">
        <v>86</v>
      </c>
      <c r="AV282" s="13" t="s">
        <v>86</v>
      </c>
      <c r="AW282" s="13" t="s">
        <v>34</v>
      </c>
      <c r="AX282" s="13" t="s">
        <v>21</v>
      </c>
      <c r="AY282" s="239" t="s">
        <v>123</v>
      </c>
    </row>
    <row r="283" s="2" customFormat="1" ht="16.5" customHeight="1">
      <c r="A283" s="37"/>
      <c r="B283" s="38"/>
      <c r="C283" s="251" t="s">
        <v>504</v>
      </c>
      <c r="D283" s="251" t="s">
        <v>223</v>
      </c>
      <c r="E283" s="252" t="s">
        <v>505</v>
      </c>
      <c r="F283" s="253" t="s">
        <v>506</v>
      </c>
      <c r="G283" s="254" t="s">
        <v>161</v>
      </c>
      <c r="H283" s="255">
        <v>22.399999999999999</v>
      </c>
      <c r="I283" s="256"/>
      <c r="J283" s="257">
        <f>ROUND(I283*H283,2)</f>
        <v>0</v>
      </c>
      <c r="K283" s="258"/>
      <c r="L283" s="259"/>
      <c r="M283" s="260" t="s">
        <v>1</v>
      </c>
      <c r="N283" s="261" t="s">
        <v>42</v>
      </c>
      <c r="O283" s="90"/>
      <c r="P283" s="224">
        <f>O283*H283</f>
        <v>0</v>
      </c>
      <c r="Q283" s="224">
        <v>0.080000000000000002</v>
      </c>
      <c r="R283" s="224">
        <f>Q283*H283</f>
        <v>1.7919999999999998</v>
      </c>
      <c r="S283" s="224">
        <v>0</v>
      </c>
      <c r="T283" s="225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6" t="s">
        <v>164</v>
      </c>
      <c r="AT283" s="226" t="s">
        <v>223</v>
      </c>
      <c r="AU283" s="226" t="s">
        <v>86</v>
      </c>
      <c r="AY283" s="16" t="s">
        <v>123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16" t="s">
        <v>21</v>
      </c>
      <c r="BK283" s="227">
        <f>ROUND(I283*H283,2)</f>
        <v>0</v>
      </c>
      <c r="BL283" s="16" t="s">
        <v>129</v>
      </c>
      <c r="BM283" s="226" t="s">
        <v>507</v>
      </c>
    </row>
    <row r="284" s="13" customFormat="1">
      <c r="A284" s="13"/>
      <c r="B284" s="228"/>
      <c r="C284" s="229"/>
      <c r="D284" s="230" t="s">
        <v>135</v>
      </c>
      <c r="E284" s="231" t="s">
        <v>1</v>
      </c>
      <c r="F284" s="232" t="s">
        <v>508</v>
      </c>
      <c r="G284" s="229"/>
      <c r="H284" s="233">
        <v>22.399999999999999</v>
      </c>
      <c r="I284" s="234"/>
      <c r="J284" s="229"/>
      <c r="K284" s="229"/>
      <c r="L284" s="235"/>
      <c r="M284" s="236"/>
      <c r="N284" s="237"/>
      <c r="O284" s="237"/>
      <c r="P284" s="237"/>
      <c r="Q284" s="237"/>
      <c r="R284" s="237"/>
      <c r="S284" s="237"/>
      <c r="T284" s="23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9" t="s">
        <v>135</v>
      </c>
      <c r="AU284" s="239" t="s">
        <v>86</v>
      </c>
      <c r="AV284" s="13" t="s">
        <v>86</v>
      </c>
      <c r="AW284" s="13" t="s">
        <v>34</v>
      </c>
      <c r="AX284" s="13" t="s">
        <v>21</v>
      </c>
      <c r="AY284" s="239" t="s">
        <v>123</v>
      </c>
    </row>
    <row r="285" s="2" customFormat="1" ht="24.15" customHeight="1">
      <c r="A285" s="37"/>
      <c r="B285" s="38"/>
      <c r="C285" s="251" t="s">
        <v>509</v>
      </c>
      <c r="D285" s="251" t="s">
        <v>223</v>
      </c>
      <c r="E285" s="252" t="s">
        <v>510</v>
      </c>
      <c r="F285" s="253" t="s">
        <v>511</v>
      </c>
      <c r="G285" s="254" t="s">
        <v>161</v>
      </c>
      <c r="H285" s="255">
        <v>4</v>
      </c>
      <c r="I285" s="256"/>
      <c r="J285" s="257">
        <f>ROUND(I285*H285,2)</f>
        <v>0</v>
      </c>
      <c r="K285" s="258"/>
      <c r="L285" s="259"/>
      <c r="M285" s="260" t="s">
        <v>1</v>
      </c>
      <c r="N285" s="261" t="s">
        <v>42</v>
      </c>
      <c r="O285" s="90"/>
      <c r="P285" s="224">
        <f>O285*H285</f>
        <v>0</v>
      </c>
      <c r="Q285" s="224">
        <v>0.048300000000000003</v>
      </c>
      <c r="R285" s="224">
        <f>Q285*H285</f>
        <v>0.19320000000000001</v>
      </c>
      <c r="S285" s="224">
        <v>0</v>
      </c>
      <c r="T285" s="225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6" t="s">
        <v>164</v>
      </c>
      <c r="AT285" s="226" t="s">
        <v>223</v>
      </c>
      <c r="AU285" s="226" t="s">
        <v>86</v>
      </c>
      <c r="AY285" s="16" t="s">
        <v>123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16" t="s">
        <v>21</v>
      </c>
      <c r="BK285" s="227">
        <f>ROUND(I285*H285,2)</f>
        <v>0</v>
      </c>
      <c r="BL285" s="16" t="s">
        <v>129</v>
      </c>
      <c r="BM285" s="226" t="s">
        <v>512</v>
      </c>
    </row>
    <row r="286" s="2" customFormat="1" ht="16.5" customHeight="1">
      <c r="A286" s="37"/>
      <c r="B286" s="38"/>
      <c r="C286" s="251" t="s">
        <v>513</v>
      </c>
      <c r="D286" s="251" t="s">
        <v>223</v>
      </c>
      <c r="E286" s="252" t="s">
        <v>514</v>
      </c>
      <c r="F286" s="253" t="s">
        <v>515</v>
      </c>
      <c r="G286" s="254" t="s">
        <v>161</v>
      </c>
      <c r="H286" s="255">
        <v>12</v>
      </c>
      <c r="I286" s="256"/>
      <c r="J286" s="257">
        <f>ROUND(I286*H286,2)</f>
        <v>0</v>
      </c>
      <c r="K286" s="258"/>
      <c r="L286" s="259"/>
      <c r="M286" s="260" t="s">
        <v>1</v>
      </c>
      <c r="N286" s="261" t="s">
        <v>42</v>
      </c>
      <c r="O286" s="90"/>
      <c r="P286" s="224">
        <f>O286*H286</f>
        <v>0</v>
      </c>
      <c r="Q286" s="224">
        <v>0.22500000000000001</v>
      </c>
      <c r="R286" s="224">
        <f>Q286*H286</f>
        <v>2.7000000000000002</v>
      </c>
      <c r="S286" s="224">
        <v>0</v>
      </c>
      <c r="T286" s="225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6" t="s">
        <v>164</v>
      </c>
      <c r="AT286" s="226" t="s">
        <v>223</v>
      </c>
      <c r="AU286" s="226" t="s">
        <v>86</v>
      </c>
      <c r="AY286" s="16" t="s">
        <v>123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16" t="s">
        <v>21</v>
      </c>
      <c r="BK286" s="227">
        <f>ROUND(I286*H286,2)</f>
        <v>0</v>
      </c>
      <c r="BL286" s="16" t="s">
        <v>129</v>
      </c>
      <c r="BM286" s="226" t="s">
        <v>516</v>
      </c>
    </row>
    <row r="287" s="2" customFormat="1" ht="24.15" customHeight="1">
      <c r="A287" s="37"/>
      <c r="B287" s="38"/>
      <c r="C287" s="251" t="s">
        <v>517</v>
      </c>
      <c r="D287" s="251" t="s">
        <v>223</v>
      </c>
      <c r="E287" s="252" t="s">
        <v>518</v>
      </c>
      <c r="F287" s="253" t="s">
        <v>519</v>
      </c>
      <c r="G287" s="254" t="s">
        <v>161</v>
      </c>
      <c r="H287" s="255">
        <v>4</v>
      </c>
      <c r="I287" s="256"/>
      <c r="J287" s="257">
        <f>ROUND(I287*H287,2)</f>
        <v>0</v>
      </c>
      <c r="K287" s="258"/>
      <c r="L287" s="259"/>
      <c r="M287" s="260" t="s">
        <v>1</v>
      </c>
      <c r="N287" s="261" t="s">
        <v>42</v>
      </c>
      <c r="O287" s="90"/>
      <c r="P287" s="224">
        <f>O287*H287</f>
        <v>0</v>
      </c>
      <c r="Q287" s="224">
        <v>0.151</v>
      </c>
      <c r="R287" s="224">
        <f>Q287*H287</f>
        <v>0.60399999999999998</v>
      </c>
      <c r="S287" s="224">
        <v>0</v>
      </c>
      <c r="T287" s="225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6" t="s">
        <v>164</v>
      </c>
      <c r="AT287" s="226" t="s">
        <v>223</v>
      </c>
      <c r="AU287" s="226" t="s">
        <v>86</v>
      </c>
      <c r="AY287" s="16" t="s">
        <v>123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16" t="s">
        <v>21</v>
      </c>
      <c r="BK287" s="227">
        <f>ROUND(I287*H287,2)</f>
        <v>0</v>
      </c>
      <c r="BL287" s="16" t="s">
        <v>129</v>
      </c>
      <c r="BM287" s="226" t="s">
        <v>520</v>
      </c>
    </row>
    <row r="288" s="2" customFormat="1" ht="49.05" customHeight="1">
      <c r="A288" s="37"/>
      <c r="B288" s="38"/>
      <c r="C288" s="214" t="s">
        <v>521</v>
      </c>
      <c r="D288" s="214" t="s">
        <v>125</v>
      </c>
      <c r="E288" s="215" t="s">
        <v>522</v>
      </c>
      <c r="F288" s="216" t="s">
        <v>523</v>
      </c>
      <c r="G288" s="217" t="s">
        <v>161</v>
      </c>
      <c r="H288" s="218">
        <v>688.70000000000005</v>
      </c>
      <c r="I288" s="219"/>
      <c r="J288" s="220">
        <f>ROUND(I288*H288,2)</f>
        <v>0</v>
      </c>
      <c r="K288" s="221"/>
      <c r="L288" s="43"/>
      <c r="M288" s="222" t="s">
        <v>1</v>
      </c>
      <c r="N288" s="223" t="s">
        <v>42</v>
      </c>
      <c r="O288" s="90"/>
      <c r="P288" s="224">
        <f>O288*H288</f>
        <v>0</v>
      </c>
      <c r="Q288" s="224">
        <v>0.15256</v>
      </c>
      <c r="R288" s="224">
        <f>Q288*H288</f>
        <v>105.068072</v>
      </c>
      <c r="S288" s="224">
        <v>0</v>
      </c>
      <c r="T288" s="225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6" t="s">
        <v>129</v>
      </c>
      <c r="AT288" s="226" t="s">
        <v>125</v>
      </c>
      <c r="AU288" s="226" t="s">
        <v>86</v>
      </c>
      <c r="AY288" s="16" t="s">
        <v>123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16" t="s">
        <v>21</v>
      </c>
      <c r="BK288" s="227">
        <f>ROUND(I288*H288,2)</f>
        <v>0</v>
      </c>
      <c r="BL288" s="16" t="s">
        <v>129</v>
      </c>
      <c r="BM288" s="226" t="s">
        <v>524</v>
      </c>
    </row>
    <row r="289" s="13" customFormat="1">
      <c r="A289" s="13"/>
      <c r="B289" s="228"/>
      <c r="C289" s="229"/>
      <c r="D289" s="230" t="s">
        <v>135</v>
      </c>
      <c r="E289" s="231" t="s">
        <v>1</v>
      </c>
      <c r="F289" s="232" t="s">
        <v>525</v>
      </c>
      <c r="G289" s="229"/>
      <c r="H289" s="233">
        <v>688.70000000000005</v>
      </c>
      <c r="I289" s="234"/>
      <c r="J289" s="229"/>
      <c r="K289" s="229"/>
      <c r="L289" s="235"/>
      <c r="M289" s="236"/>
      <c r="N289" s="237"/>
      <c r="O289" s="237"/>
      <c r="P289" s="237"/>
      <c r="Q289" s="237"/>
      <c r="R289" s="237"/>
      <c r="S289" s="237"/>
      <c r="T289" s="23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9" t="s">
        <v>135</v>
      </c>
      <c r="AU289" s="239" t="s">
        <v>86</v>
      </c>
      <c r="AV289" s="13" t="s">
        <v>86</v>
      </c>
      <c r="AW289" s="13" t="s">
        <v>34</v>
      </c>
      <c r="AX289" s="13" t="s">
        <v>21</v>
      </c>
      <c r="AY289" s="239" t="s">
        <v>123</v>
      </c>
    </row>
    <row r="290" s="2" customFormat="1" ht="44.25" customHeight="1">
      <c r="A290" s="37"/>
      <c r="B290" s="38"/>
      <c r="C290" s="214" t="s">
        <v>526</v>
      </c>
      <c r="D290" s="214" t="s">
        <v>125</v>
      </c>
      <c r="E290" s="215" t="s">
        <v>527</v>
      </c>
      <c r="F290" s="216" t="s">
        <v>528</v>
      </c>
      <c r="G290" s="217" t="s">
        <v>161</v>
      </c>
      <c r="H290" s="218">
        <v>45</v>
      </c>
      <c r="I290" s="219"/>
      <c r="J290" s="220">
        <f>ROUND(I290*H290,2)</f>
        <v>0</v>
      </c>
      <c r="K290" s="221"/>
      <c r="L290" s="43"/>
      <c r="M290" s="222" t="s">
        <v>1</v>
      </c>
      <c r="N290" s="223" t="s">
        <v>42</v>
      </c>
      <c r="O290" s="90"/>
      <c r="P290" s="224">
        <f>O290*H290</f>
        <v>0</v>
      </c>
      <c r="Q290" s="224">
        <v>0.10095</v>
      </c>
      <c r="R290" s="224">
        <f>Q290*H290</f>
        <v>4.5427499999999998</v>
      </c>
      <c r="S290" s="224">
        <v>0</v>
      </c>
      <c r="T290" s="225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6" t="s">
        <v>129</v>
      </c>
      <c r="AT290" s="226" t="s">
        <v>125</v>
      </c>
      <c r="AU290" s="226" t="s">
        <v>86</v>
      </c>
      <c r="AY290" s="16" t="s">
        <v>123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16" t="s">
        <v>21</v>
      </c>
      <c r="BK290" s="227">
        <f>ROUND(I290*H290,2)</f>
        <v>0</v>
      </c>
      <c r="BL290" s="16" t="s">
        <v>129</v>
      </c>
      <c r="BM290" s="226" t="s">
        <v>529</v>
      </c>
    </row>
    <row r="291" s="13" customFormat="1">
      <c r="A291" s="13"/>
      <c r="B291" s="228"/>
      <c r="C291" s="229"/>
      <c r="D291" s="230" t="s">
        <v>135</v>
      </c>
      <c r="E291" s="231" t="s">
        <v>1</v>
      </c>
      <c r="F291" s="232" t="s">
        <v>530</v>
      </c>
      <c r="G291" s="229"/>
      <c r="H291" s="233">
        <v>45</v>
      </c>
      <c r="I291" s="234"/>
      <c r="J291" s="229"/>
      <c r="K291" s="229"/>
      <c r="L291" s="235"/>
      <c r="M291" s="236"/>
      <c r="N291" s="237"/>
      <c r="O291" s="237"/>
      <c r="P291" s="237"/>
      <c r="Q291" s="237"/>
      <c r="R291" s="237"/>
      <c r="S291" s="237"/>
      <c r="T291" s="23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9" t="s">
        <v>135</v>
      </c>
      <c r="AU291" s="239" t="s">
        <v>86</v>
      </c>
      <c r="AV291" s="13" t="s">
        <v>86</v>
      </c>
      <c r="AW291" s="13" t="s">
        <v>34</v>
      </c>
      <c r="AX291" s="13" t="s">
        <v>21</v>
      </c>
      <c r="AY291" s="239" t="s">
        <v>123</v>
      </c>
    </row>
    <row r="292" s="2" customFormat="1" ht="16.5" customHeight="1">
      <c r="A292" s="37"/>
      <c r="B292" s="38"/>
      <c r="C292" s="251" t="s">
        <v>531</v>
      </c>
      <c r="D292" s="251" t="s">
        <v>223</v>
      </c>
      <c r="E292" s="252" t="s">
        <v>532</v>
      </c>
      <c r="F292" s="253" t="s">
        <v>533</v>
      </c>
      <c r="G292" s="254" t="s">
        <v>161</v>
      </c>
      <c r="H292" s="255">
        <v>45</v>
      </c>
      <c r="I292" s="256"/>
      <c r="J292" s="257">
        <f>ROUND(I292*H292,2)</f>
        <v>0</v>
      </c>
      <c r="K292" s="258"/>
      <c r="L292" s="259"/>
      <c r="M292" s="260" t="s">
        <v>1</v>
      </c>
      <c r="N292" s="261" t="s">
        <v>42</v>
      </c>
      <c r="O292" s="90"/>
      <c r="P292" s="224">
        <f>O292*H292</f>
        <v>0</v>
      </c>
      <c r="Q292" s="224">
        <v>0.024</v>
      </c>
      <c r="R292" s="224">
        <f>Q292*H292</f>
        <v>1.0800000000000001</v>
      </c>
      <c r="S292" s="224">
        <v>0</v>
      </c>
      <c r="T292" s="225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6" t="s">
        <v>164</v>
      </c>
      <c r="AT292" s="226" t="s">
        <v>223</v>
      </c>
      <c r="AU292" s="226" t="s">
        <v>86</v>
      </c>
      <c r="AY292" s="16" t="s">
        <v>123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16" t="s">
        <v>21</v>
      </c>
      <c r="BK292" s="227">
        <f>ROUND(I292*H292,2)</f>
        <v>0</v>
      </c>
      <c r="BL292" s="16" t="s">
        <v>129</v>
      </c>
      <c r="BM292" s="226" t="s">
        <v>534</v>
      </c>
    </row>
    <row r="293" s="2" customFormat="1" ht="37.8" customHeight="1">
      <c r="A293" s="37"/>
      <c r="B293" s="38"/>
      <c r="C293" s="214" t="s">
        <v>535</v>
      </c>
      <c r="D293" s="214" t="s">
        <v>125</v>
      </c>
      <c r="E293" s="215" t="s">
        <v>536</v>
      </c>
      <c r="F293" s="216" t="s">
        <v>537</v>
      </c>
      <c r="G293" s="217" t="s">
        <v>161</v>
      </c>
      <c r="H293" s="218">
        <v>16</v>
      </c>
      <c r="I293" s="219"/>
      <c r="J293" s="220">
        <f>ROUND(I293*H293,2)</f>
        <v>0</v>
      </c>
      <c r="K293" s="221"/>
      <c r="L293" s="43"/>
      <c r="M293" s="222" t="s">
        <v>1</v>
      </c>
      <c r="N293" s="223" t="s">
        <v>42</v>
      </c>
      <c r="O293" s="90"/>
      <c r="P293" s="224">
        <f>O293*H293</f>
        <v>0</v>
      </c>
      <c r="Q293" s="224">
        <v>0.34612999999999999</v>
      </c>
      <c r="R293" s="224">
        <f>Q293*H293</f>
        <v>5.5380799999999999</v>
      </c>
      <c r="S293" s="224">
        <v>0</v>
      </c>
      <c r="T293" s="225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6" t="s">
        <v>129</v>
      </c>
      <c r="AT293" s="226" t="s">
        <v>125</v>
      </c>
      <c r="AU293" s="226" t="s">
        <v>86</v>
      </c>
      <c r="AY293" s="16" t="s">
        <v>123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16" t="s">
        <v>21</v>
      </c>
      <c r="BK293" s="227">
        <f>ROUND(I293*H293,2)</f>
        <v>0</v>
      </c>
      <c r="BL293" s="16" t="s">
        <v>129</v>
      </c>
      <c r="BM293" s="226" t="s">
        <v>538</v>
      </c>
    </row>
    <row r="294" s="13" customFormat="1">
      <c r="A294" s="13"/>
      <c r="B294" s="228"/>
      <c r="C294" s="229"/>
      <c r="D294" s="230" t="s">
        <v>135</v>
      </c>
      <c r="E294" s="231" t="s">
        <v>1</v>
      </c>
      <c r="F294" s="232" t="s">
        <v>539</v>
      </c>
      <c r="G294" s="229"/>
      <c r="H294" s="233">
        <v>16</v>
      </c>
      <c r="I294" s="234"/>
      <c r="J294" s="229"/>
      <c r="K294" s="229"/>
      <c r="L294" s="235"/>
      <c r="M294" s="236"/>
      <c r="N294" s="237"/>
      <c r="O294" s="237"/>
      <c r="P294" s="237"/>
      <c r="Q294" s="237"/>
      <c r="R294" s="237"/>
      <c r="S294" s="237"/>
      <c r="T294" s="23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9" t="s">
        <v>135</v>
      </c>
      <c r="AU294" s="239" t="s">
        <v>86</v>
      </c>
      <c r="AV294" s="13" t="s">
        <v>86</v>
      </c>
      <c r="AW294" s="13" t="s">
        <v>34</v>
      </c>
      <c r="AX294" s="13" t="s">
        <v>21</v>
      </c>
      <c r="AY294" s="239" t="s">
        <v>123</v>
      </c>
    </row>
    <row r="295" s="2" customFormat="1" ht="44.25" customHeight="1">
      <c r="A295" s="37"/>
      <c r="B295" s="38"/>
      <c r="C295" s="214" t="s">
        <v>540</v>
      </c>
      <c r="D295" s="214" t="s">
        <v>125</v>
      </c>
      <c r="E295" s="215" t="s">
        <v>541</v>
      </c>
      <c r="F295" s="216" t="s">
        <v>542</v>
      </c>
      <c r="G295" s="217" t="s">
        <v>161</v>
      </c>
      <c r="H295" s="218">
        <v>53.25</v>
      </c>
      <c r="I295" s="219"/>
      <c r="J295" s="220">
        <f>ROUND(I295*H295,2)</f>
        <v>0</v>
      </c>
      <c r="K295" s="221"/>
      <c r="L295" s="43"/>
      <c r="M295" s="222" t="s">
        <v>1</v>
      </c>
      <c r="N295" s="223" t="s">
        <v>42</v>
      </c>
      <c r="O295" s="90"/>
      <c r="P295" s="224">
        <f>O295*H295</f>
        <v>0</v>
      </c>
      <c r="Q295" s="224">
        <v>1.0000000000000001E-05</v>
      </c>
      <c r="R295" s="224">
        <f>Q295*H295</f>
        <v>0.0005325000000000001</v>
      </c>
      <c r="S295" s="224">
        <v>0</v>
      </c>
      <c r="T295" s="225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6" t="s">
        <v>129</v>
      </c>
      <c r="AT295" s="226" t="s">
        <v>125</v>
      </c>
      <c r="AU295" s="226" t="s">
        <v>86</v>
      </c>
      <c r="AY295" s="16" t="s">
        <v>123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16" t="s">
        <v>21</v>
      </c>
      <c r="BK295" s="227">
        <f>ROUND(I295*H295,2)</f>
        <v>0</v>
      </c>
      <c r="BL295" s="16" t="s">
        <v>129</v>
      </c>
      <c r="BM295" s="226" t="s">
        <v>543</v>
      </c>
    </row>
    <row r="296" s="13" customFormat="1">
      <c r="A296" s="13"/>
      <c r="B296" s="228"/>
      <c r="C296" s="229"/>
      <c r="D296" s="230" t="s">
        <v>135</v>
      </c>
      <c r="E296" s="231" t="s">
        <v>1</v>
      </c>
      <c r="F296" s="232" t="s">
        <v>544</v>
      </c>
      <c r="G296" s="229"/>
      <c r="H296" s="233">
        <v>53.25</v>
      </c>
      <c r="I296" s="234"/>
      <c r="J296" s="229"/>
      <c r="K296" s="229"/>
      <c r="L296" s="235"/>
      <c r="M296" s="236"/>
      <c r="N296" s="237"/>
      <c r="O296" s="237"/>
      <c r="P296" s="237"/>
      <c r="Q296" s="237"/>
      <c r="R296" s="237"/>
      <c r="S296" s="237"/>
      <c r="T296" s="23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9" t="s">
        <v>135</v>
      </c>
      <c r="AU296" s="239" t="s">
        <v>86</v>
      </c>
      <c r="AV296" s="13" t="s">
        <v>86</v>
      </c>
      <c r="AW296" s="13" t="s">
        <v>34</v>
      </c>
      <c r="AX296" s="13" t="s">
        <v>21</v>
      </c>
      <c r="AY296" s="239" t="s">
        <v>123</v>
      </c>
    </row>
    <row r="297" s="2" customFormat="1" ht="33" customHeight="1">
      <c r="A297" s="37"/>
      <c r="B297" s="38"/>
      <c r="C297" s="214" t="s">
        <v>545</v>
      </c>
      <c r="D297" s="214" t="s">
        <v>125</v>
      </c>
      <c r="E297" s="215" t="s">
        <v>546</v>
      </c>
      <c r="F297" s="216" t="s">
        <v>547</v>
      </c>
      <c r="G297" s="217" t="s">
        <v>161</v>
      </c>
      <c r="H297" s="218">
        <v>896.70000000000005</v>
      </c>
      <c r="I297" s="219"/>
      <c r="J297" s="220">
        <f>ROUND(I297*H297,2)</f>
        <v>0</v>
      </c>
      <c r="K297" s="221"/>
      <c r="L297" s="43"/>
      <c r="M297" s="222" t="s">
        <v>1</v>
      </c>
      <c r="N297" s="223" t="s">
        <v>42</v>
      </c>
      <c r="O297" s="90"/>
      <c r="P297" s="224">
        <f>O297*H297</f>
        <v>0</v>
      </c>
      <c r="Q297" s="224">
        <v>0</v>
      </c>
      <c r="R297" s="224">
        <f>Q297*H297</f>
        <v>0</v>
      </c>
      <c r="S297" s="224">
        <v>0</v>
      </c>
      <c r="T297" s="225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26" t="s">
        <v>129</v>
      </c>
      <c r="AT297" s="226" t="s">
        <v>125</v>
      </c>
      <c r="AU297" s="226" t="s">
        <v>86</v>
      </c>
      <c r="AY297" s="16" t="s">
        <v>123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16" t="s">
        <v>21</v>
      </c>
      <c r="BK297" s="227">
        <f>ROUND(I297*H297,2)</f>
        <v>0</v>
      </c>
      <c r="BL297" s="16" t="s">
        <v>129</v>
      </c>
      <c r="BM297" s="226" t="s">
        <v>548</v>
      </c>
    </row>
    <row r="298" s="13" customFormat="1">
      <c r="A298" s="13"/>
      <c r="B298" s="228"/>
      <c r="C298" s="229"/>
      <c r="D298" s="230" t="s">
        <v>135</v>
      </c>
      <c r="E298" s="231" t="s">
        <v>1</v>
      </c>
      <c r="F298" s="232" t="s">
        <v>549</v>
      </c>
      <c r="G298" s="229"/>
      <c r="H298" s="233">
        <v>896.70000000000005</v>
      </c>
      <c r="I298" s="234"/>
      <c r="J298" s="229"/>
      <c r="K298" s="229"/>
      <c r="L298" s="235"/>
      <c r="M298" s="236"/>
      <c r="N298" s="237"/>
      <c r="O298" s="237"/>
      <c r="P298" s="237"/>
      <c r="Q298" s="237"/>
      <c r="R298" s="237"/>
      <c r="S298" s="237"/>
      <c r="T298" s="23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9" t="s">
        <v>135</v>
      </c>
      <c r="AU298" s="239" t="s">
        <v>86</v>
      </c>
      <c r="AV298" s="13" t="s">
        <v>86</v>
      </c>
      <c r="AW298" s="13" t="s">
        <v>34</v>
      </c>
      <c r="AX298" s="13" t="s">
        <v>21</v>
      </c>
      <c r="AY298" s="239" t="s">
        <v>123</v>
      </c>
    </row>
    <row r="299" s="2" customFormat="1" ht="55.5" customHeight="1">
      <c r="A299" s="37"/>
      <c r="B299" s="38"/>
      <c r="C299" s="214" t="s">
        <v>550</v>
      </c>
      <c r="D299" s="214" t="s">
        <v>125</v>
      </c>
      <c r="E299" s="215" t="s">
        <v>551</v>
      </c>
      <c r="F299" s="216" t="s">
        <v>552</v>
      </c>
      <c r="G299" s="217" t="s">
        <v>161</v>
      </c>
      <c r="H299" s="218">
        <v>949.95000000000005</v>
      </c>
      <c r="I299" s="219"/>
      <c r="J299" s="220">
        <f>ROUND(I299*H299,2)</f>
        <v>0</v>
      </c>
      <c r="K299" s="221"/>
      <c r="L299" s="43"/>
      <c r="M299" s="222" t="s">
        <v>1</v>
      </c>
      <c r="N299" s="223" t="s">
        <v>42</v>
      </c>
      <c r="O299" s="90"/>
      <c r="P299" s="224">
        <f>O299*H299</f>
        <v>0</v>
      </c>
      <c r="Q299" s="224">
        <v>0.00014999999999999999</v>
      </c>
      <c r="R299" s="224">
        <f>Q299*H299</f>
        <v>0.14249249999999999</v>
      </c>
      <c r="S299" s="224">
        <v>0</v>
      </c>
      <c r="T299" s="225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6" t="s">
        <v>129</v>
      </c>
      <c r="AT299" s="226" t="s">
        <v>125</v>
      </c>
      <c r="AU299" s="226" t="s">
        <v>86</v>
      </c>
      <c r="AY299" s="16" t="s">
        <v>123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16" t="s">
        <v>21</v>
      </c>
      <c r="BK299" s="227">
        <f>ROUND(I299*H299,2)</f>
        <v>0</v>
      </c>
      <c r="BL299" s="16" t="s">
        <v>129</v>
      </c>
      <c r="BM299" s="226" t="s">
        <v>553</v>
      </c>
    </row>
    <row r="300" s="13" customFormat="1">
      <c r="A300" s="13"/>
      <c r="B300" s="228"/>
      <c r="C300" s="229"/>
      <c r="D300" s="230" t="s">
        <v>135</v>
      </c>
      <c r="E300" s="231" t="s">
        <v>1</v>
      </c>
      <c r="F300" s="232" t="s">
        <v>554</v>
      </c>
      <c r="G300" s="229"/>
      <c r="H300" s="233">
        <v>53.25</v>
      </c>
      <c r="I300" s="234"/>
      <c r="J300" s="229"/>
      <c r="K300" s="229"/>
      <c r="L300" s="235"/>
      <c r="M300" s="236"/>
      <c r="N300" s="237"/>
      <c r="O300" s="237"/>
      <c r="P300" s="237"/>
      <c r="Q300" s="237"/>
      <c r="R300" s="237"/>
      <c r="S300" s="237"/>
      <c r="T300" s="23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9" t="s">
        <v>135</v>
      </c>
      <c r="AU300" s="239" t="s">
        <v>86</v>
      </c>
      <c r="AV300" s="13" t="s">
        <v>86</v>
      </c>
      <c r="AW300" s="13" t="s">
        <v>34</v>
      </c>
      <c r="AX300" s="13" t="s">
        <v>77</v>
      </c>
      <c r="AY300" s="239" t="s">
        <v>123</v>
      </c>
    </row>
    <row r="301" s="13" customFormat="1">
      <c r="A301" s="13"/>
      <c r="B301" s="228"/>
      <c r="C301" s="229"/>
      <c r="D301" s="230" t="s">
        <v>135</v>
      </c>
      <c r="E301" s="231" t="s">
        <v>1</v>
      </c>
      <c r="F301" s="232" t="s">
        <v>555</v>
      </c>
      <c r="G301" s="229"/>
      <c r="H301" s="233">
        <v>896.70000000000005</v>
      </c>
      <c r="I301" s="234"/>
      <c r="J301" s="229"/>
      <c r="K301" s="229"/>
      <c r="L301" s="235"/>
      <c r="M301" s="236"/>
      <c r="N301" s="237"/>
      <c r="O301" s="237"/>
      <c r="P301" s="237"/>
      <c r="Q301" s="237"/>
      <c r="R301" s="237"/>
      <c r="S301" s="237"/>
      <c r="T301" s="23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9" t="s">
        <v>135</v>
      </c>
      <c r="AU301" s="239" t="s">
        <v>86</v>
      </c>
      <c r="AV301" s="13" t="s">
        <v>86</v>
      </c>
      <c r="AW301" s="13" t="s">
        <v>34</v>
      </c>
      <c r="AX301" s="13" t="s">
        <v>77</v>
      </c>
      <c r="AY301" s="239" t="s">
        <v>123</v>
      </c>
    </row>
    <row r="302" s="14" customFormat="1">
      <c r="A302" s="14"/>
      <c r="B302" s="240"/>
      <c r="C302" s="241"/>
      <c r="D302" s="230" t="s">
        <v>135</v>
      </c>
      <c r="E302" s="242" t="s">
        <v>1</v>
      </c>
      <c r="F302" s="243" t="s">
        <v>148</v>
      </c>
      <c r="G302" s="241"/>
      <c r="H302" s="244">
        <v>949.95000000000005</v>
      </c>
      <c r="I302" s="245"/>
      <c r="J302" s="241"/>
      <c r="K302" s="241"/>
      <c r="L302" s="246"/>
      <c r="M302" s="247"/>
      <c r="N302" s="248"/>
      <c r="O302" s="248"/>
      <c r="P302" s="248"/>
      <c r="Q302" s="248"/>
      <c r="R302" s="248"/>
      <c r="S302" s="248"/>
      <c r="T302" s="24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0" t="s">
        <v>135</v>
      </c>
      <c r="AU302" s="250" t="s">
        <v>86</v>
      </c>
      <c r="AV302" s="14" t="s">
        <v>129</v>
      </c>
      <c r="AW302" s="14" t="s">
        <v>34</v>
      </c>
      <c r="AX302" s="14" t="s">
        <v>21</v>
      </c>
      <c r="AY302" s="250" t="s">
        <v>123</v>
      </c>
    </row>
    <row r="303" s="2" customFormat="1" ht="24.15" customHeight="1">
      <c r="A303" s="37"/>
      <c r="B303" s="38"/>
      <c r="C303" s="214" t="s">
        <v>556</v>
      </c>
      <c r="D303" s="214" t="s">
        <v>125</v>
      </c>
      <c r="E303" s="215" t="s">
        <v>557</v>
      </c>
      <c r="F303" s="216" t="s">
        <v>558</v>
      </c>
      <c r="G303" s="217" t="s">
        <v>161</v>
      </c>
      <c r="H303" s="218">
        <v>262.60000000000002</v>
      </c>
      <c r="I303" s="219"/>
      <c r="J303" s="220">
        <f>ROUND(I303*H303,2)</f>
        <v>0</v>
      </c>
      <c r="K303" s="221"/>
      <c r="L303" s="43"/>
      <c r="M303" s="222" t="s">
        <v>1</v>
      </c>
      <c r="N303" s="223" t="s">
        <v>42</v>
      </c>
      <c r="O303" s="90"/>
      <c r="P303" s="224">
        <f>O303*H303</f>
        <v>0</v>
      </c>
      <c r="Q303" s="224">
        <v>0</v>
      </c>
      <c r="R303" s="224">
        <f>Q303*H303</f>
        <v>0</v>
      </c>
      <c r="S303" s="224">
        <v>0</v>
      </c>
      <c r="T303" s="225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26" t="s">
        <v>129</v>
      </c>
      <c r="AT303" s="226" t="s">
        <v>125</v>
      </c>
      <c r="AU303" s="226" t="s">
        <v>86</v>
      </c>
      <c r="AY303" s="16" t="s">
        <v>123</v>
      </c>
      <c r="BE303" s="227">
        <f>IF(N303="základní",J303,0)</f>
        <v>0</v>
      </c>
      <c r="BF303" s="227">
        <f>IF(N303="snížená",J303,0)</f>
        <v>0</v>
      </c>
      <c r="BG303" s="227">
        <f>IF(N303="zákl. přenesená",J303,0)</f>
        <v>0</v>
      </c>
      <c r="BH303" s="227">
        <f>IF(N303="sníž. přenesená",J303,0)</f>
        <v>0</v>
      </c>
      <c r="BI303" s="227">
        <f>IF(N303="nulová",J303,0)</f>
        <v>0</v>
      </c>
      <c r="BJ303" s="16" t="s">
        <v>21</v>
      </c>
      <c r="BK303" s="227">
        <f>ROUND(I303*H303,2)</f>
        <v>0</v>
      </c>
      <c r="BL303" s="16" t="s">
        <v>129</v>
      </c>
      <c r="BM303" s="226" t="s">
        <v>559</v>
      </c>
    </row>
    <row r="304" s="13" customFormat="1">
      <c r="A304" s="13"/>
      <c r="B304" s="228"/>
      <c r="C304" s="229"/>
      <c r="D304" s="230" t="s">
        <v>135</v>
      </c>
      <c r="E304" s="231" t="s">
        <v>1</v>
      </c>
      <c r="F304" s="232" t="s">
        <v>560</v>
      </c>
      <c r="G304" s="229"/>
      <c r="H304" s="233">
        <v>262.60000000000002</v>
      </c>
      <c r="I304" s="234"/>
      <c r="J304" s="229"/>
      <c r="K304" s="229"/>
      <c r="L304" s="235"/>
      <c r="M304" s="236"/>
      <c r="N304" s="237"/>
      <c r="O304" s="237"/>
      <c r="P304" s="237"/>
      <c r="Q304" s="237"/>
      <c r="R304" s="237"/>
      <c r="S304" s="237"/>
      <c r="T304" s="23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9" t="s">
        <v>135</v>
      </c>
      <c r="AU304" s="239" t="s">
        <v>86</v>
      </c>
      <c r="AV304" s="13" t="s">
        <v>86</v>
      </c>
      <c r="AW304" s="13" t="s">
        <v>34</v>
      </c>
      <c r="AX304" s="13" t="s">
        <v>21</v>
      </c>
      <c r="AY304" s="239" t="s">
        <v>123</v>
      </c>
    </row>
    <row r="305" s="2" customFormat="1" ht="24.15" customHeight="1">
      <c r="A305" s="37"/>
      <c r="B305" s="38"/>
      <c r="C305" s="214" t="s">
        <v>561</v>
      </c>
      <c r="D305" s="214" t="s">
        <v>125</v>
      </c>
      <c r="E305" s="215" t="s">
        <v>562</v>
      </c>
      <c r="F305" s="216" t="s">
        <v>563</v>
      </c>
      <c r="G305" s="217" t="s">
        <v>161</v>
      </c>
      <c r="H305" s="218">
        <v>52.799999999999997</v>
      </c>
      <c r="I305" s="219"/>
      <c r="J305" s="220">
        <f>ROUND(I305*H305,2)</f>
        <v>0</v>
      </c>
      <c r="K305" s="221"/>
      <c r="L305" s="43"/>
      <c r="M305" s="222" t="s">
        <v>1</v>
      </c>
      <c r="N305" s="223" t="s">
        <v>42</v>
      </c>
      <c r="O305" s="90"/>
      <c r="P305" s="224">
        <f>O305*H305</f>
        <v>0</v>
      </c>
      <c r="Q305" s="224">
        <v>0</v>
      </c>
      <c r="R305" s="224">
        <f>Q305*H305</f>
        <v>0</v>
      </c>
      <c r="S305" s="224">
        <v>0</v>
      </c>
      <c r="T305" s="225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26" t="s">
        <v>129</v>
      </c>
      <c r="AT305" s="226" t="s">
        <v>125</v>
      </c>
      <c r="AU305" s="226" t="s">
        <v>86</v>
      </c>
      <c r="AY305" s="16" t="s">
        <v>123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16" t="s">
        <v>21</v>
      </c>
      <c r="BK305" s="227">
        <f>ROUND(I305*H305,2)</f>
        <v>0</v>
      </c>
      <c r="BL305" s="16" t="s">
        <v>129</v>
      </c>
      <c r="BM305" s="226" t="s">
        <v>564</v>
      </c>
    </row>
    <row r="306" s="13" customFormat="1">
      <c r="A306" s="13"/>
      <c r="B306" s="228"/>
      <c r="C306" s="229"/>
      <c r="D306" s="230" t="s">
        <v>135</v>
      </c>
      <c r="E306" s="231" t="s">
        <v>1</v>
      </c>
      <c r="F306" s="232" t="s">
        <v>565</v>
      </c>
      <c r="G306" s="229"/>
      <c r="H306" s="233">
        <v>52.799999999999997</v>
      </c>
      <c r="I306" s="234"/>
      <c r="J306" s="229"/>
      <c r="K306" s="229"/>
      <c r="L306" s="235"/>
      <c r="M306" s="236"/>
      <c r="N306" s="237"/>
      <c r="O306" s="237"/>
      <c r="P306" s="237"/>
      <c r="Q306" s="237"/>
      <c r="R306" s="237"/>
      <c r="S306" s="237"/>
      <c r="T306" s="23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9" t="s">
        <v>135</v>
      </c>
      <c r="AU306" s="239" t="s">
        <v>86</v>
      </c>
      <c r="AV306" s="13" t="s">
        <v>86</v>
      </c>
      <c r="AW306" s="13" t="s">
        <v>34</v>
      </c>
      <c r="AX306" s="13" t="s">
        <v>21</v>
      </c>
      <c r="AY306" s="239" t="s">
        <v>123</v>
      </c>
    </row>
    <row r="307" s="2" customFormat="1" ht="24.15" customHeight="1">
      <c r="A307" s="37"/>
      <c r="B307" s="38"/>
      <c r="C307" s="214" t="s">
        <v>566</v>
      </c>
      <c r="D307" s="214" t="s">
        <v>125</v>
      </c>
      <c r="E307" s="215" t="s">
        <v>567</v>
      </c>
      <c r="F307" s="216" t="s">
        <v>568</v>
      </c>
      <c r="G307" s="217" t="s">
        <v>161</v>
      </c>
      <c r="H307" s="218">
        <v>2</v>
      </c>
      <c r="I307" s="219"/>
      <c r="J307" s="220">
        <f>ROUND(I307*H307,2)</f>
        <v>0</v>
      </c>
      <c r="K307" s="221"/>
      <c r="L307" s="43"/>
      <c r="M307" s="222" t="s">
        <v>1</v>
      </c>
      <c r="N307" s="223" t="s">
        <v>42</v>
      </c>
      <c r="O307" s="90"/>
      <c r="P307" s="224">
        <f>O307*H307</f>
        <v>0</v>
      </c>
      <c r="Q307" s="224">
        <v>3.0000000000000001E-05</v>
      </c>
      <c r="R307" s="224">
        <f>Q307*H307</f>
        <v>6.0000000000000002E-05</v>
      </c>
      <c r="S307" s="224">
        <v>0</v>
      </c>
      <c r="T307" s="225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26" t="s">
        <v>129</v>
      </c>
      <c r="AT307" s="226" t="s">
        <v>125</v>
      </c>
      <c r="AU307" s="226" t="s">
        <v>86</v>
      </c>
      <c r="AY307" s="16" t="s">
        <v>123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16" t="s">
        <v>21</v>
      </c>
      <c r="BK307" s="227">
        <f>ROUND(I307*H307,2)</f>
        <v>0</v>
      </c>
      <c r="BL307" s="16" t="s">
        <v>129</v>
      </c>
      <c r="BM307" s="226" t="s">
        <v>569</v>
      </c>
    </row>
    <row r="308" s="13" customFormat="1">
      <c r="A308" s="13"/>
      <c r="B308" s="228"/>
      <c r="C308" s="229"/>
      <c r="D308" s="230" t="s">
        <v>135</v>
      </c>
      <c r="E308" s="231" t="s">
        <v>1</v>
      </c>
      <c r="F308" s="232" t="s">
        <v>570</v>
      </c>
      <c r="G308" s="229"/>
      <c r="H308" s="233">
        <v>2</v>
      </c>
      <c r="I308" s="234"/>
      <c r="J308" s="229"/>
      <c r="K308" s="229"/>
      <c r="L308" s="235"/>
      <c r="M308" s="236"/>
      <c r="N308" s="237"/>
      <c r="O308" s="237"/>
      <c r="P308" s="237"/>
      <c r="Q308" s="237"/>
      <c r="R308" s="237"/>
      <c r="S308" s="237"/>
      <c r="T308" s="23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9" t="s">
        <v>135</v>
      </c>
      <c r="AU308" s="239" t="s">
        <v>86</v>
      </c>
      <c r="AV308" s="13" t="s">
        <v>86</v>
      </c>
      <c r="AW308" s="13" t="s">
        <v>34</v>
      </c>
      <c r="AX308" s="13" t="s">
        <v>21</v>
      </c>
      <c r="AY308" s="239" t="s">
        <v>123</v>
      </c>
    </row>
    <row r="309" s="2" customFormat="1" ht="62.7" customHeight="1">
      <c r="A309" s="37"/>
      <c r="B309" s="38"/>
      <c r="C309" s="214" t="s">
        <v>571</v>
      </c>
      <c r="D309" s="214" t="s">
        <v>125</v>
      </c>
      <c r="E309" s="215" t="s">
        <v>572</v>
      </c>
      <c r="F309" s="216" t="s">
        <v>573</v>
      </c>
      <c r="G309" s="217" t="s">
        <v>133</v>
      </c>
      <c r="H309" s="218">
        <v>3180.8299999999999</v>
      </c>
      <c r="I309" s="219"/>
      <c r="J309" s="220">
        <f>ROUND(I309*H309,2)</f>
        <v>0</v>
      </c>
      <c r="K309" s="221"/>
      <c r="L309" s="43"/>
      <c r="M309" s="222" t="s">
        <v>1</v>
      </c>
      <c r="N309" s="223" t="s">
        <v>42</v>
      </c>
      <c r="O309" s="90"/>
      <c r="P309" s="224">
        <f>O309*H309</f>
        <v>0</v>
      </c>
      <c r="Q309" s="224">
        <v>0</v>
      </c>
      <c r="R309" s="224">
        <f>Q309*H309</f>
        <v>0</v>
      </c>
      <c r="S309" s="224">
        <v>0.02</v>
      </c>
      <c r="T309" s="225">
        <f>S309*H309</f>
        <v>63.616599999999998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6" t="s">
        <v>129</v>
      </c>
      <c r="AT309" s="226" t="s">
        <v>125</v>
      </c>
      <c r="AU309" s="226" t="s">
        <v>86</v>
      </c>
      <c r="AY309" s="16" t="s">
        <v>123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16" t="s">
        <v>21</v>
      </c>
      <c r="BK309" s="227">
        <f>ROUND(I309*H309,2)</f>
        <v>0</v>
      </c>
      <c r="BL309" s="16" t="s">
        <v>129</v>
      </c>
      <c r="BM309" s="226" t="s">
        <v>574</v>
      </c>
    </row>
    <row r="310" s="13" customFormat="1">
      <c r="A310" s="13"/>
      <c r="B310" s="228"/>
      <c r="C310" s="229"/>
      <c r="D310" s="230" t="s">
        <v>135</v>
      </c>
      <c r="E310" s="231" t="s">
        <v>1</v>
      </c>
      <c r="F310" s="232" t="s">
        <v>575</v>
      </c>
      <c r="G310" s="229"/>
      <c r="H310" s="233">
        <v>3180.8299999999999</v>
      </c>
      <c r="I310" s="234"/>
      <c r="J310" s="229"/>
      <c r="K310" s="229"/>
      <c r="L310" s="235"/>
      <c r="M310" s="236"/>
      <c r="N310" s="237"/>
      <c r="O310" s="237"/>
      <c r="P310" s="237"/>
      <c r="Q310" s="237"/>
      <c r="R310" s="237"/>
      <c r="S310" s="237"/>
      <c r="T310" s="23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9" t="s">
        <v>135</v>
      </c>
      <c r="AU310" s="239" t="s">
        <v>86</v>
      </c>
      <c r="AV310" s="13" t="s">
        <v>86</v>
      </c>
      <c r="AW310" s="13" t="s">
        <v>34</v>
      </c>
      <c r="AX310" s="13" t="s">
        <v>21</v>
      </c>
      <c r="AY310" s="239" t="s">
        <v>123</v>
      </c>
    </row>
    <row r="311" s="2" customFormat="1" ht="66.75" customHeight="1">
      <c r="A311" s="37"/>
      <c r="B311" s="38"/>
      <c r="C311" s="214" t="s">
        <v>576</v>
      </c>
      <c r="D311" s="214" t="s">
        <v>125</v>
      </c>
      <c r="E311" s="215" t="s">
        <v>577</v>
      </c>
      <c r="F311" s="216" t="s">
        <v>578</v>
      </c>
      <c r="G311" s="217" t="s">
        <v>161</v>
      </c>
      <c r="H311" s="218">
        <v>779.50999999999999</v>
      </c>
      <c r="I311" s="219"/>
      <c r="J311" s="220">
        <f>ROUND(I311*H311,2)</f>
        <v>0</v>
      </c>
      <c r="K311" s="221"/>
      <c r="L311" s="43"/>
      <c r="M311" s="222" t="s">
        <v>1</v>
      </c>
      <c r="N311" s="223" t="s">
        <v>42</v>
      </c>
      <c r="O311" s="90"/>
      <c r="P311" s="224">
        <f>O311*H311</f>
        <v>0</v>
      </c>
      <c r="Q311" s="224">
        <v>0</v>
      </c>
      <c r="R311" s="224">
        <f>Q311*H311</f>
        <v>0</v>
      </c>
      <c r="S311" s="224">
        <v>0</v>
      </c>
      <c r="T311" s="225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26" t="s">
        <v>129</v>
      </c>
      <c r="AT311" s="226" t="s">
        <v>125</v>
      </c>
      <c r="AU311" s="226" t="s">
        <v>86</v>
      </c>
      <c r="AY311" s="16" t="s">
        <v>123</v>
      </c>
      <c r="BE311" s="227">
        <f>IF(N311="základní",J311,0)</f>
        <v>0</v>
      </c>
      <c r="BF311" s="227">
        <f>IF(N311="snížená",J311,0)</f>
        <v>0</v>
      </c>
      <c r="BG311" s="227">
        <f>IF(N311="zákl. přenesená",J311,0)</f>
        <v>0</v>
      </c>
      <c r="BH311" s="227">
        <f>IF(N311="sníž. přenesená",J311,0)</f>
        <v>0</v>
      </c>
      <c r="BI311" s="227">
        <f>IF(N311="nulová",J311,0)</f>
        <v>0</v>
      </c>
      <c r="BJ311" s="16" t="s">
        <v>21</v>
      </c>
      <c r="BK311" s="227">
        <f>ROUND(I311*H311,2)</f>
        <v>0</v>
      </c>
      <c r="BL311" s="16" t="s">
        <v>129</v>
      </c>
      <c r="BM311" s="226" t="s">
        <v>579</v>
      </c>
    </row>
    <row r="312" s="2" customFormat="1" ht="76.35" customHeight="1">
      <c r="A312" s="37"/>
      <c r="B312" s="38"/>
      <c r="C312" s="214" t="s">
        <v>580</v>
      </c>
      <c r="D312" s="214" t="s">
        <v>125</v>
      </c>
      <c r="E312" s="215" t="s">
        <v>581</v>
      </c>
      <c r="F312" s="216" t="s">
        <v>582</v>
      </c>
      <c r="G312" s="217" t="s">
        <v>133</v>
      </c>
      <c r="H312" s="218">
        <v>9.4000000000000004</v>
      </c>
      <c r="I312" s="219"/>
      <c r="J312" s="220">
        <f>ROUND(I312*H312,2)</f>
        <v>0</v>
      </c>
      <c r="K312" s="221"/>
      <c r="L312" s="43"/>
      <c r="M312" s="222" t="s">
        <v>1</v>
      </c>
      <c r="N312" s="223" t="s">
        <v>42</v>
      </c>
      <c r="O312" s="90"/>
      <c r="P312" s="224">
        <f>O312*H312</f>
        <v>0</v>
      </c>
      <c r="Q312" s="224">
        <v>0</v>
      </c>
      <c r="R312" s="224">
        <f>Q312*H312</f>
        <v>0</v>
      </c>
      <c r="S312" s="224">
        <v>0</v>
      </c>
      <c r="T312" s="225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6" t="s">
        <v>129</v>
      </c>
      <c r="AT312" s="226" t="s">
        <v>125</v>
      </c>
      <c r="AU312" s="226" t="s">
        <v>86</v>
      </c>
      <c r="AY312" s="16" t="s">
        <v>123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16" t="s">
        <v>21</v>
      </c>
      <c r="BK312" s="227">
        <f>ROUND(I312*H312,2)</f>
        <v>0</v>
      </c>
      <c r="BL312" s="16" t="s">
        <v>129</v>
      </c>
      <c r="BM312" s="226" t="s">
        <v>583</v>
      </c>
    </row>
    <row r="313" s="13" customFormat="1">
      <c r="A313" s="13"/>
      <c r="B313" s="228"/>
      <c r="C313" s="229"/>
      <c r="D313" s="230" t="s">
        <v>135</v>
      </c>
      <c r="E313" s="231" t="s">
        <v>1</v>
      </c>
      <c r="F313" s="232" t="s">
        <v>584</v>
      </c>
      <c r="G313" s="229"/>
      <c r="H313" s="233">
        <v>9.4000000000000004</v>
      </c>
      <c r="I313" s="234"/>
      <c r="J313" s="229"/>
      <c r="K313" s="229"/>
      <c r="L313" s="235"/>
      <c r="M313" s="236"/>
      <c r="N313" s="237"/>
      <c r="O313" s="237"/>
      <c r="P313" s="237"/>
      <c r="Q313" s="237"/>
      <c r="R313" s="237"/>
      <c r="S313" s="237"/>
      <c r="T313" s="23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9" t="s">
        <v>135</v>
      </c>
      <c r="AU313" s="239" t="s">
        <v>86</v>
      </c>
      <c r="AV313" s="13" t="s">
        <v>86</v>
      </c>
      <c r="AW313" s="13" t="s">
        <v>34</v>
      </c>
      <c r="AX313" s="13" t="s">
        <v>21</v>
      </c>
      <c r="AY313" s="239" t="s">
        <v>123</v>
      </c>
    </row>
    <row r="314" s="12" customFormat="1" ht="22.8" customHeight="1">
      <c r="A314" s="12"/>
      <c r="B314" s="198"/>
      <c r="C314" s="199"/>
      <c r="D314" s="200" t="s">
        <v>76</v>
      </c>
      <c r="E314" s="212" t="s">
        <v>585</v>
      </c>
      <c r="F314" s="212" t="s">
        <v>586</v>
      </c>
      <c r="G314" s="199"/>
      <c r="H314" s="199"/>
      <c r="I314" s="202"/>
      <c r="J314" s="213">
        <f>BK314</f>
        <v>0</v>
      </c>
      <c r="K314" s="199"/>
      <c r="L314" s="204"/>
      <c r="M314" s="205"/>
      <c r="N314" s="206"/>
      <c r="O314" s="206"/>
      <c r="P314" s="207">
        <f>SUM(P315:P332)</f>
        <v>0</v>
      </c>
      <c r="Q314" s="206"/>
      <c r="R314" s="207">
        <f>SUM(R315:R332)</f>
        <v>0</v>
      </c>
      <c r="S314" s="206"/>
      <c r="T314" s="208">
        <f>SUM(T315:T332)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09" t="s">
        <v>21</v>
      </c>
      <c r="AT314" s="210" t="s">
        <v>76</v>
      </c>
      <c r="AU314" s="210" t="s">
        <v>21</v>
      </c>
      <c r="AY314" s="209" t="s">
        <v>123</v>
      </c>
      <c r="BK314" s="211">
        <f>SUM(BK315:BK332)</f>
        <v>0</v>
      </c>
    </row>
    <row r="315" s="2" customFormat="1" ht="37.8" customHeight="1">
      <c r="A315" s="37"/>
      <c r="B315" s="38"/>
      <c r="C315" s="214" t="s">
        <v>587</v>
      </c>
      <c r="D315" s="214" t="s">
        <v>125</v>
      </c>
      <c r="E315" s="215" t="s">
        <v>588</v>
      </c>
      <c r="F315" s="216" t="s">
        <v>589</v>
      </c>
      <c r="G315" s="217" t="s">
        <v>236</v>
      </c>
      <c r="H315" s="218">
        <v>3144.9490000000001</v>
      </c>
      <c r="I315" s="219"/>
      <c r="J315" s="220">
        <f>ROUND(I315*H315,2)</f>
        <v>0</v>
      </c>
      <c r="K315" s="221"/>
      <c r="L315" s="43"/>
      <c r="M315" s="222" t="s">
        <v>1</v>
      </c>
      <c r="N315" s="223" t="s">
        <v>42</v>
      </c>
      <c r="O315" s="90"/>
      <c r="P315" s="224">
        <f>O315*H315</f>
        <v>0</v>
      </c>
      <c r="Q315" s="224">
        <v>0</v>
      </c>
      <c r="R315" s="224">
        <f>Q315*H315</f>
        <v>0</v>
      </c>
      <c r="S315" s="224">
        <v>0</v>
      </c>
      <c r="T315" s="225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26" t="s">
        <v>129</v>
      </c>
      <c r="AT315" s="226" t="s">
        <v>125</v>
      </c>
      <c r="AU315" s="226" t="s">
        <v>86</v>
      </c>
      <c r="AY315" s="16" t="s">
        <v>123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16" t="s">
        <v>21</v>
      </c>
      <c r="BK315" s="227">
        <f>ROUND(I315*H315,2)</f>
        <v>0</v>
      </c>
      <c r="BL315" s="16" t="s">
        <v>129</v>
      </c>
      <c r="BM315" s="226" t="s">
        <v>590</v>
      </c>
    </row>
    <row r="316" s="13" customFormat="1">
      <c r="A316" s="13"/>
      <c r="B316" s="228"/>
      <c r="C316" s="229"/>
      <c r="D316" s="230" t="s">
        <v>135</v>
      </c>
      <c r="E316" s="231" t="s">
        <v>1</v>
      </c>
      <c r="F316" s="232" t="s">
        <v>591</v>
      </c>
      <c r="G316" s="229"/>
      <c r="H316" s="233">
        <v>698.48199999999997</v>
      </c>
      <c r="I316" s="234"/>
      <c r="J316" s="229"/>
      <c r="K316" s="229"/>
      <c r="L316" s="235"/>
      <c r="M316" s="236"/>
      <c r="N316" s="237"/>
      <c r="O316" s="237"/>
      <c r="P316" s="237"/>
      <c r="Q316" s="237"/>
      <c r="R316" s="237"/>
      <c r="S316" s="237"/>
      <c r="T316" s="23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9" t="s">
        <v>135</v>
      </c>
      <c r="AU316" s="239" t="s">
        <v>86</v>
      </c>
      <c r="AV316" s="13" t="s">
        <v>86</v>
      </c>
      <c r="AW316" s="13" t="s">
        <v>34</v>
      </c>
      <c r="AX316" s="13" t="s">
        <v>77</v>
      </c>
      <c r="AY316" s="239" t="s">
        <v>123</v>
      </c>
    </row>
    <row r="317" s="13" customFormat="1">
      <c r="A317" s="13"/>
      <c r="B317" s="228"/>
      <c r="C317" s="229"/>
      <c r="D317" s="230" t="s">
        <v>135</v>
      </c>
      <c r="E317" s="231" t="s">
        <v>1</v>
      </c>
      <c r="F317" s="232" t="s">
        <v>592</v>
      </c>
      <c r="G317" s="229"/>
      <c r="H317" s="233">
        <v>2446.4670000000001</v>
      </c>
      <c r="I317" s="234"/>
      <c r="J317" s="229"/>
      <c r="K317" s="229"/>
      <c r="L317" s="235"/>
      <c r="M317" s="236"/>
      <c r="N317" s="237"/>
      <c r="O317" s="237"/>
      <c r="P317" s="237"/>
      <c r="Q317" s="237"/>
      <c r="R317" s="237"/>
      <c r="S317" s="237"/>
      <c r="T317" s="23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9" t="s">
        <v>135</v>
      </c>
      <c r="AU317" s="239" t="s">
        <v>86</v>
      </c>
      <c r="AV317" s="13" t="s">
        <v>86</v>
      </c>
      <c r="AW317" s="13" t="s">
        <v>34</v>
      </c>
      <c r="AX317" s="13" t="s">
        <v>77</v>
      </c>
      <c r="AY317" s="239" t="s">
        <v>123</v>
      </c>
    </row>
    <row r="318" s="14" customFormat="1">
      <c r="A318" s="14"/>
      <c r="B318" s="240"/>
      <c r="C318" s="241"/>
      <c r="D318" s="230" t="s">
        <v>135</v>
      </c>
      <c r="E318" s="242" t="s">
        <v>1</v>
      </c>
      <c r="F318" s="243" t="s">
        <v>148</v>
      </c>
      <c r="G318" s="241"/>
      <c r="H318" s="244">
        <v>3144.9490000000001</v>
      </c>
      <c r="I318" s="245"/>
      <c r="J318" s="241"/>
      <c r="K318" s="241"/>
      <c r="L318" s="246"/>
      <c r="M318" s="247"/>
      <c r="N318" s="248"/>
      <c r="O318" s="248"/>
      <c r="P318" s="248"/>
      <c r="Q318" s="248"/>
      <c r="R318" s="248"/>
      <c r="S318" s="248"/>
      <c r="T318" s="24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0" t="s">
        <v>135</v>
      </c>
      <c r="AU318" s="250" t="s">
        <v>86</v>
      </c>
      <c r="AV318" s="14" t="s">
        <v>129</v>
      </c>
      <c r="AW318" s="14" t="s">
        <v>34</v>
      </c>
      <c r="AX318" s="14" t="s">
        <v>21</v>
      </c>
      <c r="AY318" s="250" t="s">
        <v>123</v>
      </c>
    </row>
    <row r="319" s="2" customFormat="1" ht="37.8" customHeight="1">
      <c r="A319" s="37"/>
      <c r="B319" s="38"/>
      <c r="C319" s="214" t="s">
        <v>593</v>
      </c>
      <c r="D319" s="214" t="s">
        <v>125</v>
      </c>
      <c r="E319" s="215" t="s">
        <v>594</v>
      </c>
      <c r="F319" s="216" t="s">
        <v>595</v>
      </c>
      <c r="G319" s="217" t="s">
        <v>236</v>
      </c>
      <c r="H319" s="218">
        <v>25159.592000000001</v>
      </c>
      <c r="I319" s="219"/>
      <c r="J319" s="220">
        <f>ROUND(I319*H319,2)</f>
        <v>0</v>
      </c>
      <c r="K319" s="221"/>
      <c r="L319" s="43"/>
      <c r="M319" s="222" t="s">
        <v>1</v>
      </c>
      <c r="N319" s="223" t="s">
        <v>42</v>
      </c>
      <c r="O319" s="90"/>
      <c r="P319" s="224">
        <f>O319*H319</f>
        <v>0</v>
      </c>
      <c r="Q319" s="224">
        <v>0</v>
      </c>
      <c r="R319" s="224">
        <f>Q319*H319</f>
        <v>0</v>
      </c>
      <c r="S319" s="224">
        <v>0</v>
      </c>
      <c r="T319" s="225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6" t="s">
        <v>129</v>
      </c>
      <c r="AT319" s="226" t="s">
        <v>125</v>
      </c>
      <c r="AU319" s="226" t="s">
        <v>86</v>
      </c>
      <c r="AY319" s="16" t="s">
        <v>123</v>
      </c>
      <c r="BE319" s="227">
        <f>IF(N319="základní",J319,0)</f>
        <v>0</v>
      </c>
      <c r="BF319" s="227">
        <f>IF(N319="snížená",J319,0)</f>
        <v>0</v>
      </c>
      <c r="BG319" s="227">
        <f>IF(N319="zákl. přenesená",J319,0)</f>
        <v>0</v>
      </c>
      <c r="BH319" s="227">
        <f>IF(N319="sníž. přenesená",J319,0)</f>
        <v>0</v>
      </c>
      <c r="BI319" s="227">
        <f>IF(N319="nulová",J319,0)</f>
        <v>0</v>
      </c>
      <c r="BJ319" s="16" t="s">
        <v>21</v>
      </c>
      <c r="BK319" s="227">
        <f>ROUND(I319*H319,2)</f>
        <v>0</v>
      </c>
      <c r="BL319" s="16" t="s">
        <v>129</v>
      </c>
      <c r="BM319" s="226" t="s">
        <v>596</v>
      </c>
    </row>
    <row r="320" s="13" customFormat="1">
      <c r="A320" s="13"/>
      <c r="B320" s="228"/>
      <c r="C320" s="229"/>
      <c r="D320" s="230" t="s">
        <v>135</v>
      </c>
      <c r="E320" s="231" t="s">
        <v>1</v>
      </c>
      <c r="F320" s="232" t="s">
        <v>597</v>
      </c>
      <c r="G320" s="229"/>
      <c r="H320" s="233">
        <v>25159.592000000001</v>
      </c>
      <c r="I320" s="234"/>
      <c r="J320" s="229"/>
      <c r="K320" s="229"/>
      <c r="L320" s="235"/>
      <c r="M320" s="236"/>
      <c r="N320" s="237"/>
      <c r="O320" s="237"/>
      <c r="P320" s="237"/>
      <c r="Q320" s="237"/>
      <c r="R320" s="237"/>
      <c r="S320" s="237"/>
      <c r="T320" s="23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9" t="s">
        <v>135</v>
      </c>
      <c r="AU320" s="239" t="s">
        <v>86</v>
      </c>
      <c r="AV320" s="13" t="s">
        <v>86</v>
      </c>
      <c r="AW320" s="13" t="s">
        <v>34</v>
      </c>
      <c r="AX320" s="13" t="s">
        <v>21</v>
      </c>
      <c r="AY320" s="239" t="s">
        <v>123</v>
      </c>
    </row>
    <row r="321" s="2" customFormat="1" ht="37.8" customHeight="1">
      <c r="A321" s="37"/>
      <c r="B321" s="38"/>
      <c r="C321" s="214" t="s">
        <v>598</v>
      </c>
      <c r="D321" s="214" t="s">
        <v>125</v>
      </c>
      <c r="E321" s="215" t="s">
        <v>599</v>
      </c>
      <c r="F321" s="216" t="s">
        <v>600</v>
      </c>
      <c r="G321" s="217" t="s">
        <v>236</v>
      </c>
      <c r="H321" s="218">
        <v>1633.249</v>
      </c>
      <c r="I321" s="219"/>
      <c r="J321" s="220">
        <f>ROUND(I321*H321,2)</f>
        <v>0</v>
      </c>
      <c r="K321" s="221"/>
      <c r="L321" s="43"/>
      <c r="M321" s="222" t="s">
        <v>1</v>
      </c>
      <c r="N321" s="223" t="s">
        <v>42</v>
      </c>
      <c r="O321" s="90"/>
      <c r="P321" s="224">
        <f>O321*H321</f>
        <v>0</v>
      </c>
      <c r="Q321" s="224">
        <v>0</v>
      </c>
      <c r="R321" s="224">
        <f>Q321*H321</f>
        <v>0</v>
      </c>
      <c r="S321" s="224">
        <v>0</v>
      </c>
      <c r="T321" s="225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6" t="s">
        <v>129</v>
      </c>
      <c r="AT321" s="226" t="s">
        <v>125</v>
      </c>
      <c r="AU321" s="226" t="s">
        <v>86</v>
      </c>
      <c r="AY321" s="16" t="s">
        <v>123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16" t="s">
        <v>21</v>
      </c>
      <c r="BK321" s="227">
        <f>ROUND(I321*H321,2)</f>
        <v>0</v>
      </c>
      <c r="BL321" s="16" t="s">
        <v>129</v>
      </c>
      <c r="BM321" s="226" t="s">
        <v>601</v>
      </c>
    </row>
    <row r="322" s="13" customFormat="1">
      <c r="A322" s="13"/>
      <c r="B322" s="228"/>
      <c r="C322" s="229"/>
      <c r="D322" s="230" t="s">
        <v>135</v>
      </c>
      <c r="E322" s="231" t="s">
        <v>1</v>
      </c>
      <c r="F322" s="232" t="s">
        <v>602</v>
      </c>
      <c r="G322" s="229"/>
      <c r="H322" s="233">
        <v>1601.01</v>
      </c>
      <c r="I322" s="234"/>
      <c r="J322" s="229"/>
      <c r="K322" s="229"/>
      <c r="L322" s="235"/>
      <c r="M322" s="236"/>
      <c r="N322" s="237"/>
      <c r="O322" s="237"/>
      <c r="P322" s="237"/>
      <c r="Q322" s="237"/>
      <c r="R322" s="237"/>
      <c r="S322" s="237"/>
      <c r="T322" s="23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9" t="s">
        <v>135</v>
      </c>
      <c r="AU322" s="239" t="s">
        <v>86</v>
      </c>
      <c r="AV322" s="13" t="s">
        <v>86</v>
      </c>
      <c r="AW322" s="13" t="s">
        <v>34</v>
      </c>
      <c r="AX322" s="13" t="s">
        <v>77</v>
      </c>
      <c r="AY322" s="239" t="s">
        <v>123</v>
      </c>
    </row>
    <row r="323" s="13" customFormat="1">
      <c r="A323" s="13"/>
      <c r="B323" s="228"/>
      <c r="C323" s="229"/>
      <c r="D323" s="230" t="s">
        <v>135</v>
      </c>
      <c r="E323" s="231" t="s">
        <v>1</v>
      </c>
      <c r="F323" s="232" t="s">
        <v>603</v>
      </c>
      <c r="G323" s="229"/>
      <c r="H323" s="233">
        <v>32.238999999999997</v>
      </c>
      <c r="I323" s="234"/>
      <c r="J323" s="229"/>
      <c r="K323" s="229"/>
      <c r="L323" s="235"/>
      <c r="M323" s="236"/>
      <c r="N323" s="237"/>
      <c r="O323" s="237"/>
      <c r="P323" s="237"/>
      <c r="Q323" s="237"/>
      <c r="R323" s="237"/>
      <c r="S323" s="237"/>
      <c r="T323" s="23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9" t="s">
        <v>135</v>
      </c>
      <c r="AU323" s="239" t="s">
        <v>86</v>
      </c>
      <c r="AV323" s="13" t="s">
        <v>86</v>
      </c>
      <c r="AW323" s="13" t="s">
        <v>34</v>
      </c>
      <c r="AX323" s="13" t="s">
        <v>77</v>
      </c>
      <c r="AY323" s="239" t="s">
        <v>123</v>
      </c>
    </row>
    <row r="324" s="14" customFormat="1">
      <c r="A324" s="14"/>
      <c r="B324" s="240"/>
      <c r="C324" s="241"/>
      <c r="D324" s="230" t="s">
        <v>135</v>
      </c>
      <c r="E324" s="242" t="s">
        <v>1</v>
      </c>
      <c r="F324" s="243" t="s">
        <v>148</v>
      </c>
      <c r="G324" s="241"/>
      <c r="H324" s="244">
        <v>1633.249</v>
      </c>
      <c r="I324" s="245"/>
      <c r="J324" s="241"/>
      <c r="K324" s="241"/>
      <c r="L324" s="246"/>
      <c r="M324" s="247"/>
      <c r="N324" s="248"/>
      <c r="O324" s="248"/>
      <c r="P324" s="248"/>
      <c r="Q324" s="248"/>
      <c r="R324" s="248"/>
      <c r="S324" s="248"/>
      <c r="T324" s="24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0" t="s">
        <v>135</v>
      </c>
      <c r="AU324" s="250" t="s">
        <v>86</v>
      </c>
      <c r="AV324" s="14" t="s">
        <v>129</v>
      </c>
      <c r="AW324" s="14" t="s">
        <v>34</v>
      </c>
      <c r="AX324" s="14" t="s">
        <v>21</v>
      </c>
      <c r="AY324" s="250" t="s">
        <v>123</v>
      </c>
    </row>
    <row r="325" s="2" customFormat="1" ht="37.8" customHeight="1">
      <c r="A325" s="37"/>
      <c r="B325" s="38"/>
      <c r="C325" s="214" t="s">
        <v>604</v>
      </c>
      <c r="D325" s="214" t="s">
        <v>125</v>
      </c>
      <c r="E325" s="215" t="s">
        <v>605</v>
      </c>
      <c r="F325" s="216" t="s">
        <v>595</v>
      </c>
      <c r="G325" s="217" t="s">
        <v>236</v>
      </c>
      <c r="H325" s="218">
        <v>13065.992</v>
      </c>
      <c r="I325" s="219"/>
      <c r="J325" s="220">
        <f>ROUND(I325*H325,2)</f>
        <v>0</v>
      </c>
      <c r="K325" s="221"/>
      <c r="L325" s="43"/>
      <c r="M325" s="222" t="s">
        <v>1</v>
      </c>
      <c r="N325" s="223" t="s">
        <v>42</v>
      </c>
      <c r="O325" s="90"/>
      <c r="P325" s="224">
        <f>O325*H325</f>
        <v>0</v>
      </c>
      <c r="Q325" s="224">
        <v>0</v>
      </c>
      <c r="R325" s="224">
        <f>Q325*H325</f>
        <v>0</v>
      </c>
      <c r="S325" s="224">
        <v>0</v>
      </c>
      <c r="T325" s="225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26" t="s">
        <v>129</v>
      </c>
      <c r="AT325" s="226" t="s">
        <v>125</v>
      </c>
      <c r="AU325" s="226" t="s">
        <v>86</v>
      </c>
      <c r="AY325" s="16" t="s">
        <v>123</v>
      </c>
      <c r="BE325" s="227">
        <f>IF(N325="základní",J325,0)</f>
        <v>0</v>
      </c>
      <c r="BF325" s="227">
        <f>IF(N325="snížená",J325,0)</f>
        <v>0</v>
      </c>
      <c r="BG325" s="227">
        <f>IF(N325="zákl. přenesená",J325,0)</f>
        <v>0</v>
      </c>
      <c r="BH325" s="227">
        <f>IF(N325="sníž. přenesená",J325,0)</f>
        <v>0</v>
      </c>
      <c r="BI325" s="227">
        <f>IF(N325="nulová",J325,0)</f>
        <v>0</v>
      </c>
      <c r="BJ325" s="16" t="s">
        <v>21</v>
      </c>
      <c r="BK325" s="227">
        <f>ROUND(I325*H325,2)</f>
        <v>0</v>
      </c>
      <c r="BL325" s="16" t="s">
        <v>129</v>
      </c>
      <c r="BM325" s="226" t="s">
        <v>606</v>
      </c>
    </row>
    <row r="326" s="13" customFormat="1">
      <c r="A326" s="13"/>
      <c r="B326" s="228"/>
      <c r="C326" s="229"/>
      <c r="D326" s="230" t="s">
        <v>135</v>
      </c>
      <c r="E326" s="231" t="s">
        <v>1</v>
      </c>
      <c r="F326" s="232" t="s">
        <v>607</v>
      </c>
      <c r="G326" s="229"/>
      <c r="H326" s="233">
        <v>13065.992</v>
      </c>
      <c r="I326" s="234"/>
      <c r="J326" s="229"/>
      <c r="K326" s="229"/>
      <c r="L326" s="235"/>
      <c r="M326" s="236"/>
      <c r="N326" s="237"/>
      <c r="O326" s="237"/>
      <c r="P326" s="237"/>
      <c r="Q326" s="237"/>
      <c r="R326" s="237"/>
      <c r="S326" s="237"/>
      <c r="T326" s="238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9" t="s">
        <v>135</v>
      </c>
      <c r="AU326" s="239" t="s">
        <v>86</v>
      </c>
      <c r="AV326" s="13" t="s">
        <v>86</v>
      </c>
      <c r="AW326" s="13" t="s">
        <v>34</v>
      </c>
      <c r="AX326" s="13" t="s">
        <v>21</v>
      </c>
      <c r="AY326" s="239" t="s">
        <v>123</v>
      </c>
    </row>
    <row r="327" s="2" customFormat="1" ht="44.25" customHeight="1">
      <c r="A327" s="37"/>
      <c r="B327" s="38"/>
      <c r="C327" s="214" t="s">
        <v>608</v>
      </c>
      <c r="D327" s="214" t="s">
        <v>125</v>
      </c>
      <c r="E327" s="215" t="s">
        <v>609</v>
      </c>
      <c r="F327" s="216" t="s">
        <v>610</v>
      </c>
      <c r="G327" s="217" t="s">
        <v>236</v>
      </c>
      <c r="H327" s="218">
        <v>1601.0129999999999</v>
      </c>
      <c r="I327" s="219"/>
      <c r="J327" s="220">
        <f>ROUND(I327*H327,2)</f>
        <v>0</v>
      </c>
      <c r="K327" s="221"/>
      <c r="L327" s="43"/>
      <c r="M327" s="222" t="s">
        <v>1</v>
      </c>
      <c r="N327" s="223" t="s">
        <v>42</v>
      </c>
      <c r="O327" s="90"/>
      <c r="P327" s="224">
        <f>O327*H327</f>
        <v>0</v>
      </c>
      <c r="Q327" s="224">
        <v>0</v>
      </c>
      <c r="R327" s="224">
        <f>Q327*H327</f>
        <v>0</v>
      </c>
      <c r="S327" s="224">
        <v>0</v>
      </c>
      <c r="T327" s="225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26" t="s">
        <v>129</v>
      </c>
      <c r="AT327" s="226" t="s">
        <v>125</v>
      </c>
      <c r="AU327" s="226" t="s">
        <v>86</v>
      </c>
      <c r="AY327" s="16" t="s">
        <v>123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16" t="s">
        <v>21</v>
      </c>
      <c r="BK327" s="227">
        <f>ROUND(I327*H327,2)</f>
        <v>0</v>
      </c>
      <c r="BL327" s="16" t="s">
        <v>129</v>
      </c>
      <c r="BM327" s="226" t="s">
        <v>611</v>
      </c>
    </row>
    <row r="328" s="13" customFormat="1">
      <c r="A328" s="13"/>
      <c r="B328" s="228"/>
      <c r="C328" s="229"/>
      <c r="D328" s="230" t="s">
        <v>135</v>
      </c>
      <c r="E328" s="231" t="s">
        <v>1</v>
      </c>
      <c r="F328" s="232" t="s">
        <v>612</v>
      </c>
      <c r="G328" s="229"/>
      <c r="H328" s="233">
        <v>1601.0129999999999</v>
      </c>
      <c r="I328" s="234"/>
      <c r="J328" s="229"/>
      <c r="K328" s="229"/>
      <c r="L328" s="235"/>
      <c r="M328" s="236"/>
      <c r="N328" s="237"/>
      <c r="O328" s="237"/>
      <c r="P328" s="237"/>
      <c r="Q328" s="237"/>
      <c r="R328" s="237"/>
      <c r="S328" s="237"/>
      <c r="T328" s="23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9" t="s">
        <v>135</v>
      </c>
      <c r="AU328" s="239" t="s">
        <v>86</v>
      </c>
      <c r="AV328" s="13" t="s">
        <v>86</v>
      </c>
      <c r="AW328" s="13" t="s">
        <v>34</v>
      </c>
      <c r="AX328" s="13" t="s">
        <v>21</v>
      </c>
      <c r="AY328" s="239" t="s">
        <v>123</v>
      </c>
    </row>
    <row r="329" s="2" customFormat="1" ht="44.25" customHeight="1">
      <c r="A329" s="37"/>
      <c r="B329" s="38"/>
      <c r="C329" s="214" t="s">
        <v>613</v>
      </c>
      <c r="D329" s="214" t="s">
        <v>125</v>
      </c>
      <c r="E329" s="215" t="s">
        <v>614</v>
      </c>
      <c r="F329" s="216" t="s">
        <v>235</v>
      </c>
      <c r="G329" s="217" t="s">
        <v>236</v>
      </c>
      <c r="H329" s="218">
        <v>2446.4670000000001</v>
      </c>
      <c r="I329" s="219"/>
      <c r="J329" s="220">
        <f>ROUND(I329*H329,2)</f>
        <v>0</v>
      </c>
      <c r="K329" s="221"/>
      <c r="L329" s="43"/>
      <c r="M329" s="222" t="s">
        <v>1</v>
      </c>
      <c r="N329" s="223" t="s">
        <v>42</v>
      </c>
      <c r="O329" s="90"/>
      <c r="P329" s="224">
        <f>O329*H329</f>
        <v>0</v>
      </c>
      <c r="Q329" s="224">
        <v>0</v>
      </c>
      <c r="R329" s="224">
        <f>Q329*H329</f>
        <v>0</v>
      </c>
      <c r="S329" s="224">
        <v>0</v>
      </c>
      <c r="T329" s="225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26" t="s">
        <v>129</v>
      </c>
      <c r="AT329" s="226" t="s">
        <v>125</v>
      </c>
      <c r="AU329" s="226" t="s">
        <v>86</v>
      </c>
      <c r="AY329" s="16" t="s">
        <v>123</v>
      </c>
      <c r="BE329" s="227">
        <f>IF(N329="základní",J329,0)</f>
        <v>0</v>
      </c>
      <c r="BF329" s="227">
        <f>IF(N329="snížená",J329,0)</f>
        <v>0</v>
      </c>
      <c r="BG329" s="227">
        <f>IF(N329="zákl. přenesená",J329,0)</f>
        <v>0</v>
      </c>
      <c r="BH329" s="227">
        <f>IF(N329="sníž. přenesená",J329,0)</f>
        <v>0</v>
      </c>
      <c r="BI329" s="227">
        <f>IF(N329="nulová",J329,0)</f>
        <v>0</v>
      </c>
      <c r="BJ329" s="16" t="s">
        <v>21</v>
      </c>
      <c r="BK329" s="227">
        <f>ROUND(I329*H329,2)</f>
        <v>0</v>
      </c>
      <c r="BL329" s="16" t="s">
        <v>129</v>
      </c>
      <c r="BM329" s="226" t="s">
        <v>615</v>
      </c>
    </row>
    <row r="330" s="13" customFormat="1">
      <c r="A330" s="13"/>
      <c r="B330" s="228"/>
      <c r="C330" s="229"/>
      <c r="D330" s="230" t="s">
        <v>135</v>
      </c>
      <c r="E330" s="231" t="s">
        <v>1</v>
      </c>
      <c r="F330" s="232" t="s">
        <v>616</v>
      </c>
      <c r="G330" s="229"/>
      <c r="H330" s="233">
        <v>2446.4670000000001</v>
      </c>
      <c r="I330" s="234"/>
      <c r="J330" s="229"/>
      <c r="K330" s="229"/>
      <c r="L330" s="235"/>
      <c r="M330" s="236"/>
      <c r="N330" s="237"/>
      <c r="O330" s="237"/>
      <c r="P330" s="237"/>
      <c r="Q330" s="237"/>
      <c r="R330" s="237"/>
      <c r="S330" s="237"/>
      <c r="T330" s="238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9" t="s">
        <v>135</v>
      </c>
      <c r="AU330" s="239" t="s">
        <v>86</v>
      </c>
      <c r="AV330" s="13" t="s">
        <v>86</v>
      </c>
      <c r="AW330" s="13" t="s">
        <v>34</v>
      </c>
      <c r="AX330" s="13" t="s">
        <v>21</v>
      </c>
      <c r="AY330" s="239" t="s">
        <v>123</v>
      </c>
    </row>
    <row r="331" s="2" customFormat="1" ht="44.25" customHeight="1">
      <c r="A331" s="37"/>
      <c r="B331" s="38"/>
      <c r="C331" s="214" t="s">
        <v>27</v>
      </c>
      <c r="D331" s="214" t="s">
        <v>125</v>
      </c>
      <c r="E331" s="215" t="s">
        <v>617</v>
      </c>
      <c r="F331" s="216" t="s">
        <v>618</v>
      </c>
      <c r="G331" s="217" t="s">
        <v>236</v>
      </c>
      <c r="H331" s="218">
        <v>32.238999999999997</v>
      </c>
      <c r="I331" s="219"/>
      <c r="J331" s="220">
        <f>ROUND(I331*H331,2)</f>
        <v>0</v>
      </c>
      <c r="K331" s="221"/>
      <c r="L331" s="43"/>
      <c r="M331" s="222" t="s">
        <v>1</v>
      </c>
      <c r="N331" s="223" t="s">
        <v>42</v>
      </c>
      <c r="O331" s="90"/>
      <c r="P331" s="224">
        <f>O331*H331</f>
        <v>0</v>
      </c>
      <c r="Q331" s="224">
        <v>0</v>
      </c>
      <c r="R331" s="224">
        <f>Q331*H331</f>
        <v>0</v>
      </c>
      <c r="S331" s="224">
        <v>0</v>
      </c>
      <c r="T331" s="225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26" t="s">
        <v>129</v>
      </c>
      <c r="AT331" s="226" t="s">
        <v>125</v>
      </c>
      <c r="AU331" s="226" t="s">
        <v>86</v>
      </c>
      <c r="AY331" s="16" t="s">
        <v>123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16" t="s">
        <v>21</v>
      </c>
      <c r="BK331" s="227">
        <f>ROUND(I331*H331,2)</f>
        <v>0</v>
      </c>
      <c r="BL331" s="16" t="s">
        <v>129</v>
      </c>
      <c r="BM331" s="226" t="s">
        <v>619</v>
      </c>
    </row>
    <row r="332" s="13" customFormat="1">
      <c r="A332" s="13"/>
      <c r="B332" s="228"/>
      <c r="C332" s="229"/>
      <c r="D332" s="230" t="s">
        <v>135</v>
      </c>
      <c r="E332" s="231" t="s">
        <v>1</v>
      </c>
      <c r="F332" s="232" t="s">
        <v>620</v>
      </c>
      <c r="G332" s="229"/>
      <c r="H332" s="233">
        <v>32.238999999999997</v>
      </c>
      <c r="I332" s="234"/>
      <c r="J332" s="229"/>
      <c r="K332" s="229"/>
      <c r="L332" s="235"/>
      <c r="M332" s="236"/>
      <c r="N332" s="237"/>
      <c r="O332" s="237"/>
      <c r="P332" s="237"/>
      <c r="Q332" s="237"/>
      <c r="R332" s="237"/>
      <c r="S332" s="237"/>
      <c r="T332" s="23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9" t="s">
        <v>135</v>
      </c>
      <c r="AU332" s="239" t="s">
        <v>86</v>
      </c>
      <c r="AV332" s="13" t="s">
        <v>86</v>
      </c>
      <c r="AW332" s="13" t="s">
        <v>34</v>
      </c>
      <c r="AX332" s="13" t="s">
        <v>21</v>
      </c>
      <c r="AY332" s="239" t="s">
        <v>123</v>
      </c>
    </row>
    <row r="333" s="12" customFormat="1" ht="22.8" customHeight="1">
      <c r="A333" s="12"/>
      <c r="B333" s="198"/>
      <c r="C333" s="199"/>
      <c r="D333" s="200" t="s">
        <v>76</v>
      </c>
      <c r="E333" s="212" t="s">
        <v>621</v>
      </c>
      <c r="F333" s="212" t="s">
        <v>622</v>
      </c>
      <c r="G333" s="199"/>
      <c r="H333" s="199"/>
      <c r="I333" s="202"/>
      <c r="J333" s="213">
        <f>BK333</f>
        <v>0</v>
      </c>
      <c r="K333" s="199"/>
      <c r="L333" s="204"/>
      <c r="M333" s="205"/>
      <c r="N333" s="206"/>
      <c r="O333" s="206"/>
      <c r="P333" s="207">
        <f>P334</f>
        <v>0</v>
      </c>
      <c r="Q333" s="206"/>
      <c r="R333" s="207">
        <f>R334</f>
        <v>0</v>
      </c>
      <c r="S333" s="206"/>
      <c r="T333" s="208">
        <f>T334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9" t="s">
        <v>21</v>
      </c>
      <c r="AT333" s="210" t="s">
        <v>76</v>
      </c>
      <c r="AU333" s="210" t="s">
        <v>21</v>
      </c>
      <c r="AY333" s="209" t="s">
        <v>123</v>
      </c>
      <c r="BK333" s="211">
        <f>BK334</f>
        <v>0</v>
      </c>
    </row>
    <row r="334" s="2" customFormat="1" ht="44.25" customHeight="1">
      <c r="A334" s="37"/>
      <c r="B334" s="38"/>
      <c r="C334" s="214" t="s">
        <v>126</v>
      </c>
      <c r="D334" s="214" t="s">
        <v>125</v>
      </c>
      <c r="E334" s="215" t="s">
        <v>623</v>
      </c>
      <c r="F334" s="216" t="s">
        <v>624</v>
      </c>
      <c r="G334" s="217" t="s">
        <v>236</v>
      </c>
      <c r="H334" s="218">
        <v>253.601</v>
      </c>
      <c r="I334" s="219"/>
      <c r="J334" s="220">
        <f>ROUND(I334*H334,2)</f>
        <v>0</v>
      </c>
      <c r="K334" s="221"/>
      <c r="L334" s="43"/>
      <c r="M334" s="222" t="s">
        <v>1</v>
      </c>
      <c r="N334" s="223" t="s">
        <v>42</v>
      </c>
      <c r="O334" s="90"/>
      <c r="P334" s="224">
        <f>O334*H334</f>
        <v>0</v>
      </c>
      <c r="Q334" s="224">
        <v>0</v>
      </c>
      <c r="R334" s="224">
        <f>Q334*H334</f>
        <v>0</v>
      </c>
      <c r="S334" s="224">
        <v>0</v>
      </c>
      <c r="T334" s="225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26" t="s">
        <v>129</v>
      </c>
      <c r="AT334" s="226" t="s">
        <v>125</v>
      </c>
      <c r="AU334" s="226" t="s">
        <v>86</v>
      </c>
      <c r="AY334" s="16" t="s">
        <v>123</v>
      </c>
      <c r="BE334" s="227">
        <f>IF(N334="základní",J334,0)</f>
        <v>0</v>
      </c>
      <c r="BF334" s="227">
        <f>IF(N334="snížená",J334,0)</f>
        <v>0</v>
      </c>
      <c r="BG334" s="227">
        <f>IF(N334="zákl. přenesená",J334,0)</f>
        <v>0</v>
      </c>
      <c r="BH334" s="227">
        <f>IF(N334="sníž. přenesená",J334,0)</f>
        <v>0</v>
      </c>
      <c r="BI334" s="227">
        <f>IF(N334="nulová",J334,0)</f>
        <v>0</v>
      </c>
      <c r="BJ334" s="16" t="s">
        <v>21</v>
      </c>
      <c r="BK334" s="227">
        <f>ROUND(I334*H334,2)</f>
        <v>0</v>
      </c>
      <c r="BL334" s="16" t="s">
        <v>129</v>
      </c>
      <c r="BM334" s="226" t="s">
        <v>625</v>
      </c>
    </row>
    <row r="335" s="12" customFormat="1" ht="25.92" customHeight="1">
      <c r="A335" s="12"/>
      <c r="B335" s="198"/>
      <c r="C335" s="199"/>
      <c r="D335" s="200" t="s">
        <v>76</v>
      </c>
      <c r="E335" s="201" t="s">
        <v>626</v>
      </c>
      <c r="F335" s="201" t="s">
        <v>627</v>
      </c>
      <c r="G335" s="199"/>
      <c r="H335" s="199"/>
      <c r="I335" s="202"/>
      <c r="J335" s="203">
        <f>BK335</f>
        <v>0</v>
      </c>
      <c r="K335" s="199"/>
      <c r="L335" s="204"/>
      <c r="M335" s="205"/>
      <c r="N335" s="206"/>
      <c r="O335" s="206"/>
      <c r="P335" s="207">
        <f>P336+P343+P347</f>
        <v>0</v>
      </c>
      <c r="Q335" s="206"/>
      <c r="R335" s="207">
        <f>R336+R343+R347</f>
        <v>0</v>
      </c>
      <c r="S335" s="206"/>
      <c r="T335" s="208">
        <f>T336+T343+T347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09" t="s">
        <v>149</v>
      </c>
      <c r="AT335" s="210" t="s">
        <v>76</v>
      </c>
      <c r="AU335" s="210" t="s">
        <v>77</v>
      </c>
      <c r="AY335" s="209" t="s">
        <v>123</v>
      </c>
      <c r="BK335" s="211">
        <f>BK336+BK343+BK347</f>
        <v>0</v>
      </c>
    </row>
    <row r="336" s="12" customFormat="1" ht="22.8" customHeight="1">
      <c r="A336" s="12"/>
      <c r="B336" s="198"/>
      <c r="C336" s="199"/>
      <c r="D336" s="200" t="s">
        <v>76</v>
      </c>
      <c r="E336" s="212" t="s">
        <v>628</v>
      </c>
      <c r="F336" s="212" t="s">
        <v>629</v>
      </c>
      <c r="G336" s="199"/>
      <c r="H336" s="199"/>
      <c r="I336" s="202"/>
      <c r="J336" s="213">
        <f>BK336</f>
        <v>0</v>
      </c>
      <c r="K336" s="199"/>
      <c r="L336" s="204"/>
      <c r="M336" s="205"/>
      <c r="N336" s="206"/>
      <c r="O336" s="206"/>
      <c r="P336" s="207">
        <f>SUM(P337:P342)</f>
        <v>0</v>
      </c>
      <c r="Q336" s="206"/>
      <c r="R336" s="207">
        <f>SUM(R337:R342)</f>
        <v>0</v>
      </c>
      <c r="S336" s="206"/>
      <c r="T336" s="208">
        <f>SUM(T337:T342)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9" t="s">
        <v>149</v>
      </c>
      <c r="AT336" s="210" t="s">
        <v>76</v>
      </c>
      <c r="AU336" s="210" t="s">
        <v>21</v>
      </c>
      <c r="AY336" s="209" t="s">
        <v>123</v>
      </c>
      <c r="BK336" s="211">
        <f>SUM(BK337:BK342)</f>
        <v>0</v>
      </c>
    </row>
    <row r="337" s="2" customFormat="1" ht="16.5" customHeight="1">
      <c r="A337" s="37"/>
      <c r="B337" s="38"/>
      <c r="C337" s="214" t="s">
        <v>224</v>
      </c>
      <c r="D337" s="214" t="s">
        <v>125</v>
      </c>
      <c r="E337" s="215" t="s">
        <v>630</v>
      </c>
      <c r="F337" s="216" t="s">
        <v>631</v>
      </c>
      <c r="G337" s="217" t="s">
        <v>632</v>
      </c>
      <c r="H337" s="218">
        <v>38</v>
      </c>
      <c r="I337" s="219"/>
      <c r="J337" s="220">
        <f>ROUND(I337*H337,2)</f>
        <v>0</v>
      </c>
      <c r="K337" s="221"/>
      <c r="L337" s="43"/>
      <c r="M337" s="222" t="s">
        <v>1</v>
      </c>
      <c r="N337" s="223" t="s">
        <v>42</v>
      </c>
      <c r="O337" s="90"/>
      <c r="P337" s="224">
        <f>O337*H337</f>
        <v>0</v>
      </c>
      <c r="Q337" s="224">
        <v>0</v>
      </c>
      <c r="R337" s="224">
        <f>Q337*H337</f>
        <v>0</v>
      </c>
      <c r="S337" s="224">
        <v>0</v>
      </c>
      <c r="T337" s="225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26" t="s">
        <v>633</v>
      </c>
      <c r="AT337" s="226" t="s">
        <v>125</v>
      </c>
      <c r="AU337" s="226" t="s">
        <v>86</v>
      </c>
      <c r="AY337" s="16" t="s">
        <v>123</v>
      </c>
      <c r="BE337" s="227">
        <f>IF(N337="základní",J337,0)</f>
        <v>0</v>
      </c>
      <c r="BF337" s="227">
        <f>IF(N337="snížená",J337,0)</f>
        <v>0</v>
      </c>
      <c r="BG337" s="227">
        <f>IF(N337="zákl. přenesená",J337,0)</f>
        <v>0</v>
      </c>
      <c r="BH337" s="227">
        <f>IF(N337="sníž. přenesená",J337,0)</f>
        <v>0</v>
      </c>
      <c r="BI337" s="227">
        <f>IF(N337="nulová",J337,0)</f>
        <v>0</v>
      </c>
      <c r="BJ337" s="16" t="s">
        <v>21</v>
      </c>
      <c r="BK337" s="227">
        <f>ROUND(I337*H337,2)</f>
        <v>0</v>
      </c>
      <c r="BL337" s="16" t="s">
        <v>633</v>
      </c>
      <c r="BM337" s="226" t="s">
        <v>634</v>
      </c>
    </row>
    <row r="338" s="13" customFormat="1">
      <c r="A338" s="13"/>
      <c r="B338" s="228"/>
      <c r="C338" s="229"/>
      <c r="D338" s="230" t="s">
        <v>135</v>
      </c>
      <c r="E338" s="231" t="s">
        <v>1</v>
      </c>
      <c r="F338" s="232" t="s">
        <v>635</v>
      </c>
      <c r="G338" s="229"/>
      <c r="H338" s="233">
        <v>2</v>
      </c>
      <c r="I338" s="234"/>
      <c r="J338" s="229"/>
      <c r="K338" s="229"/>
      <c r="L338" s="235"/>
      <c r="M338" s="236"/>
      <c r="N338" s="237"/>
      <c r="O338" s="237"/>
      <c r="P338" s="237"/>
      <c r="Q338" s="237"/>
      <c r="R338" s="237"/>
      <c r="S338" s="237"/>
      <c r="T338" s="23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9" t="s">
        <v>135</v>
      </c>
      <c r="AU338" s="239" t="s">
        <v>86</v>
      </c>
      <c r="AV338" s="13" t="s">
        <v>86</v>
      </c>
      <c r="AW338" s="13" t="s">
        <v>34</v>
      </c>
      <c r="AX338" s="13" t="s">
        <v>77</v>
      </c>
      <c r="AY338" s="239" t="s">
        <v>123</v>
      </c>
    </row>
    <row r="339" s="13" customFormat="1">
      <c r="A339" s="13"/>
      <c r="B339" s="228"/>
      <c r="C339" s="229"/>
      <c r="D339" s="230" t="s">
        <v>135</v>
      </c>
      <c r="E339" s="231" t="s">
        <v>1</v>
      </c>
      <c r="F339" s="232" t="s">
        <v>636</v>
      </c>
      <c r="G339" s="229"/>
      <c r="H339" s="233">
        <v>12</v>
      </c>
      <c r="I339" s="234"/>
      <c r="J339" s="229"/>
      <c r="K339" s="229"/>
      <c r="L339" s="235"/>
      <c r="M339" s="236"/>
      <c r="N339" s="237"/>
      <c r="O339" s="237"/>
      <c r="P339" s="237"/>
      <c r="Q339" s="237"/>
      <c r="R339" s="237"/>
      <c r="S339" s="237"/>
      <c r="T339" s="23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9" t="s">
        <v>135</v>
      </c>
      <c r="AU339" s="239" t="s">
        <v>86</v>
      </c>
      <c r="AV339" s="13" t="s">
        <v>86</v>
      </c>
      <c r="AW339" s="13" t="s">
        <v>34</v>
      </c>
      <c r="AX339" s="13" t="s">
        <v>77</v>
      </c>
      <c r="AY339" s="239" t="s">
        <v>123</v>
      </c>
    </row>
    <row r="340" s="13" customFormat="1">
      <c r="A340" s="13"/>
      <c r="B340" s="228"/>
      <c r="C340" s="229"/>
      <c r="D340" s="230" t="s">
        <v>135</v>
      </c>
      <c r="E340" s="231" t="s">
        <v>1</v>
      </c>
      <c r="F340" s="232" t="s">
        <v>637</v>
      </c>
      <c r="G340" s="229"/>
      <c r="H340" s="233">
        <v>24</v>
      </c>
      <c r="I340" s="234"/>
      <c r="J340" s="229"/>
      <c r="K340" s="229"/>
      <c r="L340" s="235"/>
      <c r="M340" s="236"/>
      <c r="N340" s="237"/>
      <c r="O340" s="237"/>
      <c r="P340" s="237"/>
      <c r="Q340" s="237"/>
      <c r="R340" s="237"/>
      <c r="S340" s="237"/>
      <c r="T340" s="23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9" t="s">
        <v>135</v>
      </c>
      <c r="AU340" s="239" t="s">
        <v>86</v>
      </c>
      <c r="AV340" s="13" t="s">
        <v>86</v>
      </c>
      <c r="AW340" s="13" t="s">
        <v>34</v>
      </c>
      <c r="AX340" s="13" t="s">
        <v>77</v>
      </c>
      <c r="AY340" s="239" t="s">
        <v>123</v>
      </c>
    </row>
    <row r="341" s="14" customFormat="1">
      <c r="A341" s="14"/>
      <c r="B341" s="240"/>
      <c r="C341" s="241"/>
      <c r="D341" s="230" t="s">
        <v>135</v>
      </c>
      <c r="E341" s="242" t="s">
        <v>1</v>
      </c>
      <c r="F341" s="243" t="s">
        <v>148</v>
      </c>
      <c r="G341" s="241"/>
      <c r="H341" s="244">
        <v>38</v>
      </c>
      <c r="I341" s="245"/>
      <c r="J341" s="241"/>
      <c r="K341" s="241"/>
      <c r="L341" s="246"/>
      <c r="M341" s="247"/>
      <c r="N341" s="248"/>
      <c r="O341" s="248"/>
      <c r="P341" s="248"/>
      <c r="Q341" s="248"/>
      <c r="R341" s="248"/>
      <c r="S341" s="248"/>
      <c r="T341" s="24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0" t="s">
        <v>135</v>
      </c>
      <c r="AU341" s="250" t="s">
        <v>86</v>
      </c>
      <c r="AV341" s="14" t="s">
        <v>129</v>
      </c>
      <c r="AW341" s="14" t="s">
        <v>34</v>
      </c>
      <c r="AX341" s="14" t="s">
        <v>21</v>
      </c>
      <c r="AY341" s="250" t="s">
        <v>123</v>
      </c>
    </row>
    <row r="342" s="2" customFormat="1" ht="16.5" customHeight="1">
      <c r="A342" s="37"/>
      <c r="B342" s="38"/>
      <c r="C342" s="214" t="s">
        <v>638</v>
      </c>
      <c r="D342" s="214" t="s">
        <v>125</v>
      </c>
      <c r="E342" s="215" t="s">
        <v>639</v>
      </c>
      <c r="F342" s="216" t="s">
        <v>640</v>
      </c>
      <c r="G342" s="217" t="s">
        <v>128</v>
      </c>
      <c r="H342" s="218">
        <v>1</v>
      </c>
      <c r="I342" s="219"/>
      <c r="J342" s="220">
        <f>ROUND(I342*H342,2)</f>
        <v>0</v>
      </c>
      <c r="K342" s="221"/>
      <c r="L342" s="43"/>
      <c r="M342" s="222" t="s">
        <v>1</v>
      </c>
      <c r="N342" s="223" t="s">
        <v>42</v>
      </c>
      <c r="O342" s="90"/>
      <c r="P342" s="224">
        <f>O342*H342</f>
        <v>0</v>
      </c>
      <c r="Q342" s="224">
        <v>0</v>
      </c>
      <c r="R342" s="224">
        <f>Q342*H342</f>
        <v>0</v>
      </c>
      <c r="S342" s="224">
        <v>0</v>
      </c>
      <c r="T342" s="225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26" t="s">
        <v>633</v>
      </c>
      <c r="AT342" s="226" t="s">
        <v>125</v>
      </c>
      <c r="AU342" s="226" t="s">
        <v>86</v>
      </c>
      <c r="AY342" s="16" t="s">
        <v>123</v>
      </c>
      <c r="BE342" s="227">
        <f>IF(N342="základní",J342,0)</f>
        <v>0</v>
      </c>
      <c r="BF342" s="227">
        <f>IF(N342="snížená",J342,0)</f>
        <v>0</v>
      </c>
      <c r="BG342" s="227">
        <f>IF(N342="zákl. přenesená",J342,0)</f>
        <v>0</v>
      </c>
      <c r="BH342" s="227">
        <f>IF(N342="sníž. přenesená",J342,0)</f>
        <v>0</v>
      </c>
      <c r="BI342" s="227">
        <f>IF(N342="nulová",J342,0)</f>
        <v>0</v>
      </c>
      <c r="BJ342" s="16" t="s">
        <v>21</v>
      </c>
      <c r="BK342" s="227">
        <f>ROUND(I342*H342,2)</f>
        <v>0</v>
      </c>
      <c r="BL342" s="16" t="s">
        <v>633</v>
      </c>
      <c r="BM342" s="226" t="s">
        <v>641</v>
      </c>
    </row>
    <row r="343" s="12" customFormat="1" ht="22.8" customHeight="1">
      <c r="A343" s="12"/>
      <c r="B343" s="198"/>
      <c r="C343" s="199"/>
      <c r="D343" s="200" t="s">
        <v>76</v>
      </c>
      <c r="E343" s="212" t="s">
        <v>642</v>
      </c>
      <c r="F343" s="212" t="s">
        <v>643</v>
      </c>
      <c r="G343" s="199"/>
      <c r="H343" s="199"/>
      <c r="I343" s="202"/>
      <c r="J343" s="213">
        <f>BK343</f>
        <v>0</v>
      </c>
      <c r="K343" s="199"/>
      <c r="L343" s="204"/>
      <c r="M343" s="205"/>
      <c r="N343" s="206"/>
      <c r="O343" s="206"/>
      <c r="P343" s="207">
        <f>SUM(P344:P346)</f>
        <v>0</v>
      </c>
      <c r="Q343" s="206"/>
      <c r="R343" s="207">
        <f>SUM(R344:R346)</f>
        <v>0</v>
      </c>
      <c r="S343" s="206"/>
      <c r="T343" s="208">
        <f>SUM(T344:T346)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09" t="s">
        <v>149</v>
      </c>
      <c r="AT343" s="210" t="s">
        <v>76</v>
      </c>
      <c r="AU343" s="210" t="s">
        <v>21</v>
      </c>
      <c r="AY343" s="209" t="s">
        <v>123</v>
      </c>
      <c r="BK343" s="211">
        <f>SUM(BK344:BK346)</f>
        <v>0</v>
      </c>
    </row>
    <row r="344" s="2" customFormat="1" ht="16.5" customHeight="1">
      <c r="A344" s="37"/>
      <c r="B344" s="38"/>
      <c r="C344" s="214" t="s">
        <v>644</v>
      </c>
      <c r="D344" s="214" t="s">
        <v>125</v>
      </c>
      <c r="E344" s="215" t="s">
        <v>645</v>
      </c>
      <c r="F344" s="216" t="s">
        <v>646</v>
      </c>
      <c r="G344" s="217" t="s">
        <v>647</v>
      </c>
      <c r="H344" s="218">
        <v>1</v>
      </c>
      <c r="I344" s="219"/>
      <c r="J344" s="220">
        <f>ROUND(I344*H344,2)</f>
        <v>0</v>
      </c>
      <c r="K344" s="221"/>
      <c r="L344" s="43"/>
      <c r="M344" s="222" t="s">
        <v>1</v>
      </c>
      <c r="N344" s="223" t="s">
        <v>42</v>
      </c>
      <c r="O344" s="90"/>
      <c r="P344" s="224">
        <f>O344*H344</f>
        <v>0</v>
      </c>
      <c r="Q344" s="224">
        <v>0</v>
      </c>
      <c r="R344" s="224">
        <f>Q344*H344</f>
        <v>0</v>
      </c>
      <c r="S344" s="224">
        <v>0</v>
      </c>
      <c r="T344" s="225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26" t="s">
        <v>633</v>
      </c>
      <c r="AT344" s="226" t="s">
        <v>125</v>
      </c>
      <c r="AU344" s="226" t="s">
        <v>86</v>
      </c>
      <c r="AY344" s="16" t="s">
        <v>123</v>
      </c>
      <c r="BE344" s="227">
        <f>IF(N344="základní",J344,0)</f>
        <v>0</v>
      </c>
      <c r="BF344" s="227">
        <f>IF(N344="snížená",J344,0)</f>
        <v>0</v>
      </c>
      <c r="BG344" s="227">
        <f>IF(N344="zákl. přenesená",J344,0)</f>
        <v>0</v>
      </c>
      <c r="BH344" s="227">
        <f>IF(N344="sníž. přenesená",J344,0)</f>
        <v>0</v>
      </c>
      <c r="BI344" s="227">
        <f>IF(N344="nulová",J344,0)</f>
        <v>0</v>
      </c>
      <c r="BJ344" s="16" t="s">
        <v>21</v>
      </c>
      <c r="BK344" s="227">
        <f>ROUND(I344*H344,2)</f>
        <v>0</v>
      </c>
      <c r="BL344" s="16" t="s">
        <v>633</v>
      </c>
      <c r="BM344" s="226" t="s">
        <v>648</v>
      </c>
    </row>
    <row r="345" s="13" customFormat="1">
      <c r="A345" s="13"/>
      <c r="B345" s="228"/>
      <c r="C345" s="229"/>
      <c r="D345" s="230" t="s">
        <v>135</v>
      </c>
      <c r="E345" s="231" t="s">
        <v>1</v>
      </c>
      <c r="F345" s="232" t="s">
        <v>649</v>
      </c>
      <c r="G345" s="229"/>
      <c r="H345" s="233">
        <v>1</v>
      </c>
      <c r="I345" s="234"/>
      <c r="J345" s="229"/>
      <c r="K345" s="229"/>
      <c r="L345" s="235"/>
      <c r="M345" s="236"/>
      <c r="N345" s="237"/>
      <c r="O345" s="237"/>
      <c r="P345" s="237"/>
      <c r="Q345" s="237"/>
      <c r="R345" s="237"/>
      <c r="S345" s="237"/>
      <c r="T345" s="238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9" t="s">
        <v>135</v>
      </c>
      <c r="AU345" s="239" t="s">
        <v>86</v>
      </c>
      <c r="AV345" s="13" t="s">
        <v>86</v>
      </c>
      <c r="AW345" s="13" t="s">
        <v>34</v>
      </c>
      <c r="AX345" s="13" t="s">
        <v>21</v>
      </c>
      <c r="AY345" s="239" t="s">
        <v>123</v>
      </c>
    </row>
    <row r="346" s="2" customFormat="1" ht="16.5" customHeight="1">
      <c r="A346" s="37"/>
      <c r="B346" s="38"/>
      <c r="C346" s="214" t="s">
        <v>650</v>
      </c>
      <c r="D346" s="214" t="s">
        <v>125</v>
      </c>
      <c r="E346" s="215" t="s">
        <v>651</v>
      </c>
      <c r="F346" s="216" t="s">
        <v>652</v>
      </c>
      <c r="G346" s="217" t="s">
        <v>257</v>
      </c>
      <c r="H346" s="218">
        <v>1</v>
      </c>
      <c r="I346" s="219"/>
      <c r="J346" s="220">
        <f>ROUND(I346*H346,2)</f>
        <v>0</v>
      </c>
      <c r="K346" s="221"/>
      <c r="L346" s="43"/>
      <c r="M346" s="222" t="s">
        <v>1</v>
      </c>
      <c r="N346" s="223" t="s">
        <v>42</v>
      </c>
      <c r="O346" s="90"/>
      <c r="P346" s="224">
        <f>O346*H346</f>
        <v>0</v>
      </c>
      <c r="Q346" s="224">
        <v>0</v>
      </c>
      <c r="R346" s="224">
        <f>Q346*H346</f>
        <v>0</v>
      </c>
      <c r="S346" s="224">
        <v>0</v>
      </c>
      <c r="T346" s="225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26" t="s">
        <v>633</v>
      </c>
      <c r="AT346" s="226" t="s">
        <v>125</v>
      </c>
      <c r="AU346" s="226" t="s">
        <v>86</v>
      </c>
      <c r="AY346" s="16" t="s">
        <v>123</v>
      </c>
      <c r="BE346" s="227">
        <f>IF(N346="základní",J346,0)</f>
        <v>0</v>
      </c>
      <c r="BF346" s="227">
        <f>IF(N346="snížená",J346,0)</f>
        <v>0</v>
      </c>
      <c r="BG346" s="227">
        <f>IF(N346="zákl. přenesená",J346,0)</f>
        <v>0</v>
      </c>
      <c r="BH346" s="227">
        <f>IF(N346="sníž. přenesená",J346,0)</f>
        <v>0</v>
      </c>
      <c r="BI346" s="227">
        <f>IF(N346="nulová",J346,0)</f>
        <v>0</v>
      </c>
      <c r="BJ346" s="16" t="s">
        <v>21</v>
      </c>
      <c r="BK346" s="227">
        <f>ROUND(I346*H346,2)</f>
        <v>0</v>
      </c>
      <c r="BL346" s="16" t="s">
        <v>633</v>
      </c>
      <c r="BM346" s="226" t="s">
        <v>653</v>
      </c>
    </row>
    <row r="347" s="12" customFormat="1" ht="22.8" customHeight="1">
      <c r="A347" s="12"/>
      <c r="B347" s="198"/>
      <c r="C347" s="199"/>
      <c r="D347" s="200" t="s">
        <v>76</v>
      </c>
      <c r="E347" s="212" t="s">
        <v>654</v>
      </c>
      <c r="F347" s="212" t="s">
        <v>655</v>
      </c>
      <c r="G347" s="199"/>
      <c r="H347" s="199"/>
      <c r="I347" s="202"/>
      <c r="J347" s="213">
        <f>BK347</f>
        <v>0</v>
      </c>
      <c r="K347" s="199"/>
      <c r="L347" s="204"/>
      <c r="M347" s="205"/>
      <c r="N347" s="206"/>
      <c r="O347" s="206"/>
      <c r="P347" s="207">
        <f>SUM(P348:P349)</f>
        <v>0</v>
      </c>
      <c r="Q347" s="206"/>
      <c r="R347" s="207">
        <f>SUM(R348:R349)</f>
        <v>0</v>
      </c>
      <c r="S347" s="206"/>
      <c r="T347" s="208">
        <f>SUM(T348:T349)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09" t="s">
        <v>149</v>
      </c>
      <c r="AT347" s="210" t="s">
        <v>76</v>
      </c>
      <c r="AU347" s="210" t="s">
        <v>21</v>
      </c>
      <c r="AY347" s="209" t="s">
        <v>123</v>
      </c>
      <c r="BK347" s="211">
        <f>SUM(BK348:BK349)</f>
        <v>0</v>
      </c>
    </row>
    <row r="348" s="2" customFormat="1" ht="16.5" customHeight="1">
      <c r="A348" s="37"/>
      <c r="B348" s="38"/>
      <c r="C348" s="214" t="s">
        <v>656</v>
      </c>
      <c r="D348" s="214" t="s">
        <v>125</v>
      </c>
      <c r="E348" s="215" t="s">
        <v>657</v>
      </c>
      <c r="F348" s="216" t="s">
        <v>658</v>
      </c>
      <c r="G348" s="217" t="s">
        <v>659</v>
      </c>
      <c r="H348" s="218">
        <v>21</v>
      </c>
      <c r="I348" s="219"/>
      <c r="J348" s="220">
        <f>ROUND(I348*H348,2)</f>
        <v>0</v>
      </c>
      <c r="K348" s="221"/>
      <c r="L348" s="43"/>
      <c r="M348" s="222" t="s">
        <v>1</v>
      </c>
      <c r="N348" s="223" t="s">
        <v>42</v>
      </c>
      <c r="O348" s="90"/>
      <c r="P348" s="224">
        <f>O348*H348</f>
        <v>0</v>
      </c>
      <c r="Q348" s="224">
        <v>0</v>
      </c>
      <c r="R348" s="224">
        <f>Q348*H348</f>
        <v>0</v>
      </c>
      <c r="S348" s="224">
        <v>0</v>
      </c>
      <c r="T348" s="225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26" t="s">
        <v>633</v>
      </c>
      <c r="AT348" s="226" t="s">
        <v>125</v>
      </c>
      <c r="AU348" s="226" t="s">
        <v>86</v>
      </c>
      <c r="AY348" s="16" t="s">
        <v>123</v>
      </c>
      <c r="BE348" s="227">
        <f>IF(N348="základní",J348,0)</f>
        <v>0</v>
      </c>
      <c r="BF348" s="227">
        <f>IF(N348="snížená",J348,0)</f>
        <v>0</v>
      </c>
      <c r="BG348" s="227">
        <f>IF(N348="zákl. přenesená",J348,0)</f>
        <v>0</v>
      </c>
      <c r="BH348" s="227">
        <f>IF(N348="sníž. přenesená",J348,0)</f>
        <v>0</v>
      </c>
      <c r="BI348" s="227">
        <f>IF(N348="nulová",J348,0)</f>
        <v>0</v>
      </c>
      <c r="BJ348" s="16" t="s">
        <v>21</v>
      </c>
      <c r="BK348" s="227">
        <f>ROUND(I348*H348,2)</f>
        <v>0</v>
      </c>
      <c r="BL348" s="16" t="s">
        <v>633</v>
      </c>
      <c r="BM348" s="226" t="s">
        <v>660</v>
      </c>
    </row>
    <row r="349" s="13" customFormat="1">
      <c r="A349" s="13"/>
      <c r="B349" s="228"/>
      <c r="C349" s="229"/>
      <c r="D349" s="230" t="s">
        <v>135</v>
      </c>
      <c r="E349" s="231" t="s">
        <v>1</v>
      </c>
      <c r="F349" s="232" t="s">
        <v>661</v>
      </c>
      <c r="G349" s="229"/>
      <c r="H349" s="233">
        <v>21</v>
      </c>
      <c r="I349" s="234"/>
      <c r="J349" s="229"/>
      <c r="K349" s="229"/>
      <c r="L349" s="235"/>
      <c r="M349" s="262"/>
      <c r="N349" s="263"/>
      <c r="O349" s="263"/>
      <c r="P349" s="263"/>
      <c r="Q349" s="263"/>
      <c r="R349" s="263"/>
      <c r="S349" s="263"/>
      <c r="T349" s="26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9" t="s">
        <v>135</v>
      </c>
      <c r="AU349" s="239" t="s">
        <v>86</v>
      </c>
      <c r="AV349" s="13" t="s">
        <v>86</v>
      </c>
      <c r="AW349" s="13" t="s">
        <v>34</v>
      </c>
      <c r="AX349" s="13" t="s">
        <v>21</v>
      </c>
      <c r="AY349" s="239" t="s">
        <v>123</v>
      </c>
    </row>
    <row r="350" s="2" customFormat="1" ht="6.96" customHeight="1">
      <c r="A350" s="37"/>
      <c r="B350" s="65"/>
      <c r="C350" s="66"/>
      <c r="D350" s="66"/>
      <c r="E350" s="66"/>
      <c r="F350" s="66"/>
      <c r="G350" s="66"/>
      <c r="H350" s="66"/>
      <c r="I350" s="66"/>
      <c r="J350" s="66"/>
      <c r="K350" s="66"/>
      <c r="L350" s="43"/>
      <c r="M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</row>
  </sheetData>
  <sheetProtection sheet="1" autoFilter="0" formatColumns="0" formatRows="0" objects="1" scenarios="1" spinCount="100000" saltValue="/iKIzrHQB9BBwGYZS7lZpOsbhCCt+40NZ3r08Fo5mQ57mYweg7P7YvVaUZrsjPr/uT8cMGrBHVcDoL2Yz9gSmg==" hashValue="RXh2b9vGCHKhhzhPp2l7rdVg8lICobZLrVh7VQ9+/oFERJlZBiulehEzex5eL2x98e4TmhtQ6Q6g823OMfX/Tg==" algorithmName="SHA-512" password="CC35"/>
  <autoFilter ref="C127:K349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PETR-PC\Petr</dc:creator>
  <cp:lastModifiedBy>PETR-PC\Petr</cp:lastModifiedBy>
  <dcterms:created xsi:type="dcterms:W3CDTF">2025-06-03T04:30:18Z</dcterms:created>
  <dcterms:modified xsi:type="dcterms:W3CDTF">2025-06-03T04:30:23Z</dcterms:modified>
</cp:coreProperties>
</file>